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Мои документы\ПФХД\2025\"/>
    </mc:Choice>
  </mc:AlternateContent>
  <bookViews>
    <workbookView xWindow="0" yWindow="0" windowWidth="28800" windowHeight="12348" tabRatio="900" activeTab="3"/>
  </bookViews>
  <sheets>
    <sheet name="Титул лист " sheetId="34" r:id="rId1"/>
    <sheet name="Р 1" sheetId="19" r:id="rId2"/>
    <sheet name="справочно" sheetId="32" r:id="rId3"/>
    <sheet name="Р 2 " sheetId="37" r:id="rId4"/>
    <sheet name="Р 3" sheetId="21" r:id="rId5"/>
    <sheet name="Р 4" sheetId="22" r:id="rId6"/>
    <sheet name="Обосн дох" sheetId="28" r:id="rId7"/>
    <sheet name="Обосн ФОТ ИЦ" sheetId="42" r:id="rId8"/>
    <sheet name="Обосн расх ФОТ " sheetId="45" r:id="rId9"/>
    <sheet name="Обосн расх" sheetId="35" r:id="rId10"/>
    <sheet name="Прилож 3 " sheetId="46" r:id="rId11"/>
  </sheets>
  <definedNames>
    <definedName name="_xlnm.Print_Area" localSheetId="6">'Обосн дох'!$A$2:$CS$109</definedName>
    <definedName name="_xlnm.Print_Area" localSheetId="9">'Обосн расх'!$A$1:$DA$357</definedName>
    <definedName name="_xlnm.Print_Area" localSheetId="8">'Обосн расх ФОТ '!$A$1:$FK$65</definedName>
    <definedName name="_xlnm.Print_Area" localSheetId="7">'Обосн ФОТ ИЦ'!$A$2:$L$29</definedName>
    <definedName name="_xlnm.Print_Area" localSheetId="10">'Прилож 3 '!$A$1:$G$124</definedName>
    <definedName name="_xlnm.Print_Area" localSheetId="1">'Р 1'!$A$1:$G$130</definedName>
    <definedName name="_xlnm.Print_Area" localSheetId="3">'Р 2 '!$A$1:$J$47</definedName>
    <definedName name="_xlnm.Print_Area" localSheetId="4">'Р 3'!$A$1:$F$65</definedName>
    <definedName name="_xlnm.Print_Area" localSheetId="5">'Р 4'!$A$1:$F$29</definedName>
    <definedName name="_xlnm.Print_Area" localSheetId="2">справочно!$A$1:$I$99</definedName>
    <definedName name="_xlnm.Print_Area" localSheetId="0">'Титул лист '!$A$1:$DD$30</definedName>
  </definedNames>
  <calcPr calcId="162913"/>
</workbook>
</file>

<file path=xl/calcChain.xml><?xml version="1.0" encoding="utf-8"?>
<calcChain xmlns="http://schemas.openxmlformats.org/spreadsheetml/2006/main">
  <c r="CJ110" i="35" l="1"/>
  <c r="BT110" i="35"/>
  <c r="FN68" i="45" l="1"/>
  <c r="CD105" i="28"/>
  <c r="AV96" i="28"/>
  <c r="AV104" i="28" s="1"/>
  <c r="AV32" i="28"/>
  <c r="ET68" i="45"/>
  <c r="H9" i="46"/>
  <c r="D116" i="46"/>
  <c r="D8" i="46"/>
  <c r="D102" i="46"/>
  <c r="D36" i="46"/>
  <c r="D9" i="46" s="1"/>
  <c r="D39" i="46"/>
  <c r="D34" i="32"/>
  <c r="D8" i="32"/>
  <c r="D12" i="32"/>
  <c r="L8" i="32" s="1"/>
  <c r="H98" i="32"/>
  <c r="D7" i="19"/>
  <c r="D115" i="19"/>
  <c r="D117" i="19"/>
  <c r="H81" i="32"/>
  <c r="K89" i="32"/>
  <c r="D88" i="32"/>
  <c r="D89" i="32"/>
  <c r="H88" i="32"/>
  <c r="D30" i="32"/>
  <c r="H30" i="32"/>
  <c r="H12" i="32"/>
  <c r="D38" i="19"/>
  <c r="D121" i="46"/>
  <c r="E88" i="46"/>
  <c r="E84" i="46" s="1"/>
  <c r="D88" i="46"/>
  <c r="D84" i="46" s="1"/>
  <c r="D69" i="46"/>
  <c r="E61" i="46"/>
  <c r="E60" i="46" s="1"/>
  <c r="D61" i="46"/>
  <c r="D60" i="46"/>
  <c r="F50" i="46"/>
  <c r="E50" i="46"/>
  <c r="D50" i="46"/>
  <c r="D44" i="46" s="1"/>
  <c r="F44" i="46"/>
  <c r="F43" i="46" s="1"/>
  <c r="E44" i="46"/>
  <c r="F28" i="46"/>
  <c r="F27" i="46" s="1"/>
  <c r="F9" i="46" s="1"/>
  <c r="E28" i="46"/>
  <c r="E27" i="46" s="1"/>
  <c r="D28" i="46"/>
  <c r="D27" i="46" s="1"/>
  <c r="D15" i="46"/>
  <c r="D33" i="32"/>
  <c r="D41" i="19" s="1"/>
  <c r="D43" i="46" l="1"/>
  <c r="E9" i="46"/>
  <c r="E43" i="46"/>
  <c r="H43" i="46" s="1"/>
  <c r="CJ254" i="35" l="1"/>
  <c r="CJ289" i="35"/>
  <c r="CJ293" i="35"/>
  <c r="CJ287" i="35"/>
  <c r="DC361" i="35"/>
  <c r="DE356" i="35"/>
  <c r="DB329" i="35"/>
  <c r="BT351" i="35"/>
  <c r="CJ350" i="35"/>
  <c r="DE353" i="35" s="1"/>
  <c r="DE355" i="35" s="1"/>
  <c r="DE359" i="35" l="1"/>
  <c r="H73" i="32" l="1"/>
  <c r="H70" i="32" s="1"/>
  <c r="H34" i="32" s="1"/>
  <c r="D11" i="32"/>
  <c r="G98" i="32"/>
  <c r="D81" i="32"/>
  <c r="H8" i="32"/>
  <c r="CJ331" i="35"/>
  <c r="CJ330" i="35"/>
  <c r="BD333" i="35"/>
  <c r="CJ260" i="35"/>
  <c r="BT259" i="35"/>
  <c r="CJ259" i="35" s="1"/>
  <c r="CJ284" i="35"/>
  <c r="BT328" i="35"/>
  <c r="BT327" i="35"/>
  <c r="BD328" i="35"/>
  <c r="E16" i="32"/>
  <c r="E40" i="32"/>
  <c r="K37" i="32"/>
  <c r="K36" i="32"/>
  <c r="E36" i="32"/>
  <c r="C27" i="21" l="1"/>
  <c r="C30" i="21" s="1"/>
  <c r="C14" i="21"/>
  <c r="C22" i="21"/>
  <c r="CW30" i="45"/>
  <c r="CW57" i="45"/>
  <c r="CW56" i="45"/>
  <c r="CW39" i="45"/>
  <c r="CW58" i="45"/>
  <c r="CD58" i="45" s="1"/>
  <c r="CW59" i="45"/>
  <c r="CD59" i="45" s="1"/>
  <c r="CW60" i="45"/>
  <c r="CD60" i="45" s="1"/>
  <c r="CW31" i="45"/>
  <c r="CD31" i="45" s="1"/>
  <c r="CD34" i="45"/>
  <c r="CD35" i="45"/>
  <c r="CD36" i="45"/>
  <c r="CW34" i="45"/>
  <c r="CW35" i="45"/>
  <c r="CW36" i="45"/>
  <c r="CW37" i="45"/>
  <c r="CD37" i="45" s="1"/>
  <c r="CW38" i="45"/>
  <c r="CD38" i="45" s="1"/>
  <c r="CW40" i="45"/>
  <c r="CD40" i="45" s="1"/>
  <c r="CW33" i="45"/>
  <c r="CD33" i="45" s="1"/>
  <c r="CW32" i="45"/>
  <c r="CD32" i="45" s="1"/>
  <c r="CL226" i="35" l="1"/>
  <c r="CW55" i="45" l="1"/>
  <c r="DO55" i="45" s="1"/>
  <c r="CW54" i="45"/>
  <c r="EE54" i="45" s="1"/>
  <c r="CW24" i="45"/>
  <c r="CW25" i="45"/>
  <c r="CW26" i="45"/>
  <c r="CW27" i="45"/>
  <c r="CW23" i="45"/>
  <c r="CW22" i="45"/>
  <c r="CW21" i="45"/>
  <c r="CW18" i="45"/>
  <c r="CW19" i="45"/>
  <c r="CW20" i="45"/>
  <c r="CW17" i="45"/>
  <c r="CW16" i="45"/>
  <c r="CW46" i="45"/>
  <c r="CW47" i="45"/>
  <c r="DO47" i="45" s="1"/>
  <c r="CW48" i="45"/>
  <c r="EE48" i="45" s="1"/>
  <c r="CW44" i="45"/>
  <c r="EE44" i="45" s="1"/>
  <c r="CW45" i="45"/>
  <c r="CW49" i="45"/>
  <c r="CW50" i="45"/>
  <c r="CW51" i="45"/>
  <c r="CW43" i="45"/>
  <c r="DO43" i="45" s="1"/>
  <c r="AT41" i="45"/>
  <c r="AT61" i="45"/>
  <c r="AD41" i="45"/>
  <c r="FL41" i="45"/>
  <c r="EE46" i="45"/>
  <c r="DO50" i="45"/>
  <c r="BL52" i="45"/>
  <c r="BL53" i="45"/>
  <c r="DO56" i="45"/>
  <c r="AT28" i="45"/>
  <c r="FL62" i="45"/>
  <c r="CW53" i="45" l="1"/>
  <c r="CD53" i="45" s="1"/>
  <c r="CW52" i="45"/>
  <c r="CD52" i="45" s="1"/>
  <c r="AT62" i="45"/>
  <c r="EE56" i="45"/>
  <c r="AU56" i="45" s="1"/>
  <c r="EU56" i="45" s="1"/>
  <c r="DO46" i="45"/>
  <c r="AU46" i="45" s="1"/>
  <c r="EU46" i="45" s="1"/>
  <c r="EE47" i="45"/>
  <c r="AU47" i="45" s="1"/>
  <c r="EU47" i="45" s="1"/>
  <c r="EE50" i="45"/>
  <c r="AU50" i="45" s="1"/>
  <c r="EU50" i="45" s="1"/>
  <c r="DO54" i="45"/>
  <c r="AU54" i="45" s="1"/>
  <c r="EU54" i="45" s="1"/>
  <c r="DO48" i="45"/>
  <c r="AU48" i="45" s="1"/>
  <c r="EU48" i="45" s="1"/>
  <c r="DO44" i="45"/>
  <c r="AU44" i="45" s="1"/>
  <c r="EU44" i="45" s="1"/>
  <c r="EE51" i="45"/>
  <c r="DO51" i="45"/>
  <c r="EE43" i="45"/>
  <c r="EE55" i="45"/>
  <c r="AU55" i="45" s="1"/>
  <c r="EU55" i="45" s="1"/>
  <c r="EE49" i="45"/>
  <c r="EE45" i="45"/>
  <c r="DO49" i="45"/>
  <c r="DO45" i="45"/>
  <c r="CJ7" i="35"/>
  <c r="L57" i="32"/>
  <c r="N48" i="32"/>
  <c r="N49" i="32" s="1"/>
  <c r="L48" i="32"/>
  <c r="L54" i="32" s="1"/>
  <c r="CJ319" i="35"/>
  <c r="CJ312" i="35"/>
  <c r="CJ303" i="35"/>
  <c r="CJ251" i="35"/>
  <c r="CJ111" i="35"/>
  <c r="EE52" i="45" l="1"/>
  <c r="DO52" i="45"/>
  <c r="DO53" i="45"/>
  <c r="EE53" i="45"/>
  <c r="L49" i="32"/>
  <c r="L55" i="32" s="1"/>
  <c r="L56" i="32" s="1"/>
  <c r="AU52" i="45"/>
  <c r="EU52" i="45" s="1"/>
  <c r="AU43" i="45"/>
  <c r="EU43" i="45" s="1"/>
  <c r="AU53" i="45"/>
  <c r="EU53" i="45" s="1"/>
  <c r="AU49" i="45"/>
  <c r="EU49" i="45" s="1"/>
  <c r="AU51" i="45"/>
  <c r="EU51" i="45" s="1"/>
  <c r="AU45" i="45"/>
  <c r="EU45" i="45" s="1"/>
  <c r="CL198" i="35"/>
  <c r="CE137" i="35" l="1"/>
  <c r="CE138" i="35" s="1"/>
  <c r="CE126" i="35"/>
  <c r="BD125" i="35"/>
  <c r="CE125" i="35" s="1"/>
  <c r="CJ150" i="35"/>
  <c r="CE149" i="35"/>
  <c r="CE127" i="35" l="1"/>
  <c r="CE150" i="35" s="1"/>
  <c r="E83" i="32" l="1"/>
  <c r="J83" i="32"/>
  <c r="BF229" i="35"/>
  <c r="AP228" i="35"/>
  <c r="AP229" i="35" s="1"/>
  <c r="CL229" i="35" s="1"/>
  <c r="CL227" i="35"/>
  <c r="CL228" i="35" l="1"/>
  <c r="C12" i="21"/>
  <c r="C20" i="21" l="1"/>
  <c r="C42" i="21" l="1"/>
  <c r="F51" i="19"/>
  <c r="E51" i="19"/>
  <c r="F46" i="19"/>
  <c r="E46" i="19"/>
  <c r="J29" i="19"/>
  <c r="K29" i="19"/>
  <c r="K30" i="19" s="1"/>
  <c r="DO21" i="45"/>
  <c r="EE21" i="45"/>
  <c r="DO22" i="45"/>
  <c r="EE22" i="45"/>
  <c r="J30" i="19" l="1"/>
  <c r="J31" i="19" s="1"/>
  <c r="K31" i="19"/>
  <c r="E8" i="32" l="1"/>
  <c r="I8" i="19"/>
  <c r="D30" i="19"/>
  <c r="D29" i="19"/>
  <c r="F40" i="32"/>
  <c r="F36" i="32"/>
  <c r="C21" i="42" l="1"/>
  <c r="P24" i="42"/>
  <c r="P25" i="42" s="1"/>
  <c r="P21" i="42"/>
  <c r="P22" i="42" s="1"/>
  <c r="C24" i="42"/>
  <c r="F109" i="19" l="1"/>
  <c r="E49" i="19"/>
  <c r="BD327" i="35"/>
  <c r="BD326" i="35"/>
  <c r="CJ326" i="35" s="1"/>
  <c r="BD334" i="35"/>
  <c r="BD323" i="35"/>
  <c r="CJ328" i="35" l="1"/>
  <c r="CJ292" i="35"/>
  <c r="CJ283" i="35"/>
  <c r="DB293" i="35"/>
  <c r="DC293" i="35" s="1"/>
  <c r="BD246" i="35"/>
  <c r="BD247" i="35"/>
  <c r="CJ286" i="35"/>
  <c r="CL225" i="35"/>
  <c r="CL224" i="35"/>
  <c r="BF226" i="35"/>
  <c r="CL217" i="35"/>
  <c r="CJ294" i="35" l="1"/>
  <c r="CL230" i="35"/>
  <c r="CL218" i="35"/>
  <c r="D90" i="19"/>
  <c r="E55" i="32"/>
  <c r="CL231" i="35" l="1"/>
  <c r="C9" i="21"/>
  <c r="E37" i="21" l="1"/>
  <c r="D37" i="21"/>
  <c r="C44" i="21"/>
  <c r="DO59" i="45"/>
  <c r="DO24" i="45"/>
  <c r="EE25" i="45"/>
  <c r="DO27" i="45"/>
  <c r="DO23" i="45"/>
  <c r="EE26" i="45"/>
  <c r="DO16" i="45"/>
  <c r="AU22" i="45"/>
  <c r="EU22" i="45" s="1"/>
  <c r="AD28" i="45"/>
  <c r="DO20" i="45"/>
  <c r="DO57" i="45" l="1"/>
  <c r="EE58" i="45"/>
  <c r="DO58" i="45"/>
  <c r="EE57" i="45"/>
  <c r="EE59" i="45"/>
  <c r="AU59" i="45" s="1"/>
  <c r="EU59" i="45" s="1"/>
  <c r="DO26" i="45"/>
  <c r="AU26" i="45" s="1"/>
  <c r="EU26" i="45" s="1"/>
  <c r="DO25" i="45"/>
  <c r="AU25" i="45" s="1"/>
  <c r="EU25" i="45" s="1"/>
  <c r="EE24" i="45"/>
  <c r="AU24" i="45" s="1"/>
  <c r="EU24" i="45" s="1"/>
  <c r="EE23" i="45"/>
  <c r="AU23" i="45" s="1"/>
  <c r="EU23" i="45" s="1"/>
  <c r="EE20" i="45"/>
  <c r="AU20" i="45" s="1"/>
  <c r="EU20" i="45" s="1"/>
  <c r="AU21" i="45"/>
  <c r="EU21" i="45" s="1"/>
  <c r="EE27" i="45"/>
  <c r="AU27" i="45" s="1"/>
  <c r="EU27" i="45" s="1"/>
  <c r="E20" i="21"/>
  <c r="E22" i="21"/>
  <c r="D22" i="21"/>
  <c r="D20" i="21"/>
  <c r="E12" i="21"/>
  <c r="C10" i="21"/>
  <c r="E10" i="21" s="1"/>
  <c r="E23" i="21"/>
  <c r="D23" i="21"/>
  <c r="C26" i="21"/>
  <c r="E13" i="21"/>
  <c r="D13" i="21"/>
  <c r="E11" i="21"/>
  <c r="D11" i="21"/>
  <c r="D9" i="21"/>
  <c r="AU57" i="45" l="1"/>
  <c r="EU57" i="45" s="1"/>
  <c r="FL55" i="45"/>
  <c r="FN55" i="45" s="1"/>
  <c r="AU58" i="45"/>
  <c r="EU58" i="45" s="1"/>
  <c r="FL57" i="45" l="1"/>
  <c r="FN57" i="45" s="1"/>
  <c r="FL56" i="45"/>
  <c r="FN56" i="45" s="1"/>
  <c r="FL58" i="45"/>
  <c r="FN58" i="45" s="1"/>
  <c r="DB252" i="35"/>
  <c r="CJ266" i="35" l="1"/>
  <c r="CJ263" i="35"/>
  <c r="CJ262" i="35"/>
  <c r="CJ261" i="35"/>
  <c r="CJ258" i="35"/>
  <c r="BD256" i="35"/>
  <c r="BT255" i="35"/>
  <c r="BD255" i="35"/>
  <c r="BD254" i="35"/>
  <c r="CJ253" i="35"/>
  <c r="CJ252" i="35"/>
  <c r="BD252" i="35" s="1"/>
  <c r="BD251" i="35"/>
  <c r="CJ250" i="35"/>
  <c r="BD250" i="35" s="1"/>
  <c r="CJ249" i="35"/>
  <c r="CL194" i="35"/>
  <c r="CL195" i="35"/>
  <c r="CL199" i="35"/>
  <c r="CL197" i="35"/>
  <c r="CL201" i="35" l="1"/>
  <c r="DC251" i="35"/>
  <c r="DD251" i="35" s="1"/>
  <c r="CJ255" i="35"/>
  <c r="DC247" i="35" s="1"/>
  <c r="BD249" i="35"/>
  <c r="CI36" i="35" l="1"/>
  <c r="BT103" i="35" l="1"/>
  <c r="CJ103" i="35"/>
  <c r="E87" i="19"/>
  <c r="AV34" i="28" l="1"/>
  <c r="DD34" i="28" s="1"/>
  <c r="F70" i="19"/>
  <c r="E70" i="19"/>
  <c r="K46" i="19"/>
  <c r="I93" i="19"/>
  <c r="P15" i="42" l="1"/>
  <c r="P27" i="42" s="1"/>
  <c r="CJ184" i="35" l="1"/>
  <c r="CJ185" i="35" s="1"/>
  <c r="EE37" i="45" l="1"/>
  <c r="EE35" i="45"/>
  <c r="EE34" i="45"/>
  <c r="EE30" i="45"/>
  <c r="DO18" i="45"/>
  <c r="FL42" i="45"/>
  <c r="EE31" i="45"/>
  <c r="AD61" i="45"/>
  <c r="EE40" i="45"/>
  <c r="DO40" i="45"/>
  <c r="EE39" i="45"/>
  <c r="DO39" i="45"/>
  <c r="EE38" i="45"/>
  <c r="DO38" i="45"/>
  <c r="EE36" i="45"/>
  <c r="DO36" i="45"/>
  <c r="EE33" i="45"/>
  <c r="EE19" i="45"/>
  <c r="EE18" i="45"/>
  <c r="E57" i="21"/>
  <c r="F57" i="21" s="1"/>
  <c r="D57" i="21"/>
  <c r="DO37" i="45" l="1"/>
  <c r="AU37" i="45" s="1"/>
  <c r="EU37" i="45" s="1"/>
  <c r="DO32" i="45"/>
  <c r="FL49" i="45"/>
  <c r="FN49" i="45" s="1"/>
  <c r="AU40" i="45"/>
  <c r="EU40" i="45" s="1"/>
  <c r="AU36" i="45"/>
  <c r="EU36" i="45" s="1"/>
  <c r="AU38" i="45"/>
  <c r="EU38" i="45" s="1"/>
  <c r="AU39" i="45"/>
  <c r="EU39" i="45" s="1"/>
  <c r="DO34" i="45"/>
  <c r="AU34" i="45" s="1"/>
  <c r="EU34" i="45" s="1"/>
  <c r="AU18" i="45"/>
  <c r="EU18" i="45" s="1"/>
  <c r="DO31" i="45"/>
  <c r="AU31" i="45" s="1"/>
  <c r="EU31" i="45" s="1"/>
  <c r="DO35" i="45"/>
  <c r="AU35" i="45" s="1"/>
  <c r="EU35" i="45" s="1"/>
  <c r="AD62" i="45"/>
  <c r="DO30" i="45"/>
  <c r="AU30" i="45" s="1"/>
  <c r="EU30" i="45" s="1"/>
  <c r="DO60" i="45"/>
  <c r="EE16" i="45"/>
  <c r="AU16" i="45" s="1"/>
  <c r="EU16" i="45" s="1"/>
  <c r="DO33" i="45"/>
  <c r="AU33" i="45" s="1"/>
  <c r="EU33" i="45" s="1"/>
  <c r="DO19" i="45"/>
  <c r="AU19" i="45" s="1"/>
  <c r="EU19" i="45" s="1"/>
  <c r="EE32" i="45"/>
  <c r="EE17" i="45"/>
  <c r="DO17" i="45"/>
  <c r="EE60" i="45"/>
  <c r="E35" i="21"/>
  <c r="D35" i="21"/>
  <c r="E33" i="21"/>
  <c r="D33" i="21"/>
  <c r="E15" i="21"/>
  <c r="D15" i="21"/>
  <c r="E14" i="21"/>
  <c r="D14" i="21"/>
  <c r="D12" i="21"/>
  <c r="D10" i="21"/>
  <c r="E9" i="21"/>
  <c r="D7" i="21" l="1"/>
  <c r="FL46" i="45"/>
  <c r="FN46" i="45" s="1"/>
  <c r="FL48" i="45"/>
  <c r="FN48" i="45" s="1"/>
  <c r="FL51" i="45"/>
  <c r="FN51" i="45" s="1"/>
  <c r="FL43" i="45"/>
  <c r="FN43" i="45" s="1"/>
  <c r="AU32" i="45"/>
  <c r="EU32" i="45" s="1"/>
  <c r="EU41" i="45" s="1"/>
  <c r="FL45" i="45"/>
  <c r="FN45" i="45" s="1"/>
  <c r="FL50" i="45"/>
  <c r="FN50" i="45" s="1"/>
  <c r="FL47" i="45"/>
  <c r="FN47" i="45" s="1"/>
  <c r="AU17" i="45"/>
  <c r="EU17" i="45" s="1"/>
  <c r="AU60" i="45"/>
  <c r="FL44" i="45"/>
  <c r="FN44" i="45" s="1"/>
  <c r="ET69" i="45"/>
  <c r="FL60" i="45" l="1"/>
  <c r="FN60" i="45" s="1"/>
  <c r="EU60" i="45"/>
  <c r="ET70" i="45"/>
  <c r="FL52" i="45"/>
  <c r="FN52" i="45" s="1"/>
  <c r="FL53" i="45"/>
  <c r="FN53" i="45" s="1"/>
  <c r="FO54" i="45"/>
  <c r="FQ54" i="45" s="1"/>
  <c r="FL54" i="45"/>
  <c r="FN54" i="45" s="1"/>
  <c r="EU28" i="45" l="1"/>
  <c r="EU61" i="45"/>
  <c r="EU62" i="45" l="1"/>
  <c r="FM62" i="45" s="1"/>
  <c r="G24" i="42" l="1"/>
  <c r="K24" i="42" s="1"/>
  <c r="Q24" i="42" s="1"/>
  <c r="E21" i="42"/>
  <c r="G21" i="42" s="1"/>
  <c r="K21" i="42" s="1"/>
  <c r="Q21" i="42" s="1"/>
  <c r="BV76" i="35" l="1"/>
  <c r="P16" i="42" l="1"/>
  <c r="P28" i="42" s="1"/>
  <c r="P29" i="42" s="1"/>
  <c r="G16" i="42" l="1"/>
  <c r="H16" i="42" l="1"/>
  <c r="I16" i="42"/>
  <c r="L16" i="42" l="1"/>
  <c r="Q15" i="42" s="1"/>
  <c r="G26" i="42"/>
  <c r="P14" i="42"/>
  <c r="L46" i="19"/>
  <c r="L47" i="19" s="1"/>
  <c r="F97" i="19"/>
  <c r="F87" i="19" s="1"/>
  <c r="J46" i="19"/>
  <c r="J47" i="19" s="1"/>
  <c r="E9" i="19"/>
  <c r="BT337" i="35"/>
  <c r="BT336" i="35"/>
  <c r="BT335" i="35"/>
  <c r="BT334" i="35"/>
  <c r="BT333" i="35"/>
  <c r="DB322" i="35"/>
  <c r="CJ322" i="35"/>
  <c r="BT321" i="35"/>
  <c r="BT320" i="35"/>
  <c r="DE319" i="35" l="1"/>
  <c r="BV85" i="35"/>
  <c r="CJ332" i="35"/>
  <c r="CJ329" i="35"/>
  <c r="DC329" i="35" s="1"/>
  <c r="DC34" i="28" l="1"/>
  <c r="DC38" i="28" l="1"/>
  <c r="DC37" i="28"/>
  <c r="DD24" i="28" l="1"/>
  <c r="AV73" i="28"/>
  <c r="DD33" i="28" l="1"/>
  <c r="CJ274" i="35"/>
  <c r="CJ112" i="35" l="1"/>
  <c r="DC112" i="35" s="1"/>
  <c r="BT44" i="35"/>
  <c r="CJ44" i="35" s="1"/>
  <c r="BD110" i="35" l="1"/>
  <c r="F73" i="32"/>
  <c r="CL76" i="35"/>
  <c r="F70" i="32" l="1"/>
  <c r="E31" i="21" l="1"/>
  <c r="D31" i="21"/>
  <c r="E27" i="21"/>
  <c r="E30" i="21" s="1"/>
  <c r="D26" i="21"/>
  <c r="E18" i="21"/>
  <c r="D18" i="21"/>
  <c r="E7" i="21"/>
  <c r="E17" i="21" s="1"/>
  <c r="D17" i="21"/>
  <c r="D27" i="21" l="1"/>
  <c r="D30" i="21" s="1"/>
  <c r="E26" i="21"/>
  <c r="C39" i="21"/>
  <c r="F49" i="19"/>
  <c r="I29" i="19"/>
  <c r="C50" i="21" l="1"/>
  <c r="E39" i="21"/>
  <c r="D39" i="21"/>
  <c r="I30" i="19"/>
  <c r="I31" i="19" s="1"/>
  <c r="C48" i="21"/>
  <c r="C7" i="21" l="1"/>
  <c r="C17" i="21" s="1"/>
  <c r="CI37" i="35" l="1"/>
  <c r="E94" i="32" l="1"/>
  <c r="F92" i="32"/>
  <c r="CD42" i="28" l="1"/>
  <c r="CJ52" i="35"/>
  <c r="E17" i="32" l="1"/>
  <c r="D17" i="32" s="1"/>
  <c r="E95" i="32"/>
  <c r="D95" i="32" s="1"/>
  <c r="D19" i="19"/>
  <c r="D120" i="19"/>
  <c r="D28" i="19" l="1"/>
  <c r="CL85" i="35" l="1"/>
  <c r="CL86" i="35" l="1"/>
  <c r="D12" i="22" l="1"/>
  <c r="G9" i="22"/>
  <c r="E83" i="19" l="1"/>
  <c r="H17" i="37" s="1"/>
  <c r="D94" i="32" l="1"/>
  <c r="E92" i="32"/>
  <c r="D82" i="32"/>
  <c r="D107" i="19" s="1"/>
  <c r="D92" i="32"/>
  <c r="J19" i="37" l="1"/>
  <c r="H19" i="37"/>
  <c r="J10" i="37"/>
  <c r="J6" i="37" s="1"/>
  <c r="I10" i="37"/>
  <c r="H10" i="37"/>
  <c r="G10" i="37"/>
  <c r="H40" i="37" l="1"/>
  <c r="H41" i="37" s="1"/>
  <c r="H16" i="37"/>
  <c r="H6" i="37" s="1"/>
  <c r="CJ45" i="35" l="1"/>
  <c r="DD353" i="35" s="1"/>
  <c r="DF354" i="35"/>
  <c r="DF357" i="35"/>
  <c r="DF358" i="35"/>
  <c r="CJ53" i="35" l="1"/>
  <c r="CL77" i="35"/>
  <c r="F15" i="32"/>
  <c r="E12" i="19"/>
  <c r="F12" i="19"/>
  <c r="F9" i="19"/>
  <c r="D9" i="19"/>
  <c r="D12" i="19"/>
  <c r="D27" i="19"/>
  <c r="E28" i="19"/>
  <c r="E27" i="19" s="1"/>
  <c r="F28" i="19"/>
  <c r="F27" i="19" s="1"/>
  <c r="DC256" i="35"/>
  <c r="CL79" i="35" l="1"/>
  <c r="CJ247" i="35" l="1"/>
  <c r="CJ246" i="35"/>
  <c r="CL88" i="35" l="1"/>
  <c r="DD352" i="35" s="1"/>
  <c r="DD355" i="35" s="1"/>
  <c r="BD103" i="35"/>
  <c r="DE247" i="35" l="1"/>
  <c r="CJ248" i="35"/>
  <c r="CJ208" i="35"/>
  <c r="CJ26" i="35"/>
  <c r="CJ27" i="35" s="1"/>
  <c r="BD15" i="35"/>
  <c r="CJ18" i="35" s="1"/>
  <c r="CJ10" i="35"/>
  <c r="CJ9" i="35"/>
  <c r="CJ8" i="35"/>
  <c r="CJ267" i="35" l="1"/>
  <c r="DC246" i="35"/>
  <c r="DE246" i="35" s="1"/>
  <c r="DB263" i="35"/>
  <c r="CJ275" i="35"/>
  <c r="CJ11" i="35"/>
  <c r="CJ104" i="35"/>
  <c r="CJ113" i="35" s="1"/>
  <c r="AV35" i="28"/>
  <c r="DE35" i="28" s="1"/>
  <c r="DE73" i="28" l="1"/>
  <c r="DC267" i="35"/>
  <c r="CI38" i="35"/>
  <c r="DD32" i="28"/>
  <c r="DE312" i="35"/>
  <c r="A27" i="22"/>
  <c r="CJ54" i="35" l="1"/>
  <c r="DD25" i="28"/>
  <c r="DD26" i="28"/>
  <c r="DD30" i="28"/>
  <c r="DD31" i="28"/>
  <c r="DD27" i="28"/>
  <c r="DD28" i="28"/>
  <c r="DD29" i="28"/>
  <c r="F54" i="21" l="1"/>
  <c r="E54" i="21"/>
  <c r="D54" i="21"/>
  <c r="C54" i="21"/>
  <c r="E44" i="21"/>
  <c r="E50" i="21" s="1"/>
  <c r="D44" i="21"/>
  <c r="D50" i="21" s="1"/>
  <c r="G44" i="21"/>
  <c r="E42" i="21"/>
  <c r="E48" i="21" s="1"/>
  <c r="C31" i="21" l="1"/>
  <c r="D42" i="21" l="1"/>
  <c r="D48" i="21" s="1"/>
  <c r="D83" i="32"/>
  <c r="D109" i="19" s="1"/>
  <c r="D78" i="32"/>
  <c r="D77" i="32"/>
  <c r="D91" i="19" s="1"/>
  <c r="D75" i="32"/>
  <c r="D89" i="19" s="1"/>
  <c r="D101" i="19"/>
  <c r="C57" i="21" l="1"/>
  <c r="D93" i="19"/>
  <c r="CL64" i="35" l="1"/>
  <c r="CL65" i="35" s="1"/>
  <c r="D40" i="32"/>
  <c r="D51" i="19" s="1"/>
  <c r="D49" i="19" s="1"/>
  <c r="D37" i="32"/>
  <c r="D47" i="19" s="1"/>
  <c r="CL70" i="35" l="1"/>
  <c r="DC352" i="35" s="1"/>
  <c r="D80" i="32"/>
  <c r="D100" i="19" s="1"/>
  <c r="F53" i="32"/>
  <c r="F48" i="32"/>
  <c r="E60" i="19"/>
  <c r="E59" i="19" s="1"/>
  <c r="F60" i="19"/>
  <c r="F59" i="19" s="1"/>
  <c r="F39" i="32"/>
  <c r="F35" i="32" s="1"/>
  <c r="E39" i="32"/>
  <c r="F23" i="32"/>
  <c r="F8" i="32"/>
  <c r="F83" i="19"/>
  <c r="I17" i="37" s="1"/>
  <c r="E68" i="19"/>
  <c r="F68" i="19"/>
  <c r="FN62" i="45"/>
  <c r="F16" i="19"/>
  <c r="E16" i="19"/>
  <c r="E11" i="19" s="1"/>
  <c r="CL89" i="35" l="1"/>
  <c r="F21" i="32"/>
  <c r="F98" i="32" s="1"/>
  <c r="G22" i="37"/>
  <c r="G23" i="37" s="1"/>
  <c r="I19" i="37"/>
  <c r="I16" i="37"/>
  <c r="I6" i="37" s="1"/>
  <c r="I40" i="37"/>
  <c r="I41" i="37" s="1"/>
  <c r="BV64" i="35"/>
  <c r="DB64" i="35" s="1"/>
  <c r="E48" i="32"/>
  <c r="E47" i="32" s="1"/>
  <c r="D16" i="32"/>
  <c r="D17" i="19" s="1"/>
  <c r="D16" i="19" s="1"/>
  <c r="D11" i="19" s="1"/>
  <c r="D8" i="19" s="1"/>
  <c r="E15" i="32"/>
  <c r="D55" i="32"/>
  <c r="D70" i="19" s="1"/>
  <c r="D56" i="32"/>
  <c r="D71" i="19" s="1"/>
  <c r="D57" i="32"/>
  <c r="D72" i="19" s="1"/>
  <c r="F47" i="32"/>
  <c r="F34" i="32" s="1"/>
  <c r="F8" i="19"/>
  <c r="F11" i="19"/>
  <c r="E8" i="19"/>
  <c r="D21" i="32"/>
  <c r="F12" i="32"/>
  <c r="D39" i="32"/>
  <c r="D6" i="19"/>
  <c r="E35" i="32"/>
  <c r="D36" i="32"/>
  <c r="D46" i="19" s="1"/>
  <c r="C6" i="21" s="1"/>
  <c r="D49" i="32"/>
  <c r="D63" i="19" s="1"/>
  <c r="D60" i="19" s="1"/>
  <c r="D59" i="19" s="1"/>
  <c r="E53" i="32"/>
  <c r="D10" i="32"/>
  <c r="D23" i="32"/>
  <c r="F43" i="19"/>
  <c r="F42" i="19" s="1"/>
  <c r="E43" i="19"/>
  <c r="E42" i="19" s="1"/>
  <c r="D68" i="19" l="1"/>
  <c r="D43" i="19"/>
  <c r="E6" i="21"/>
  <c r="E16" i="21" s="1"/>
  <c r="D6" i="21"/>
  <c r="D16" i="21" s="1"/>
  <c r="C16" i="21"/>
  <c r="C45" i="21" s="1"/>
  <c r="D47" i="32"/>
  <c r="D48" i="32"/>
  <c r="E73" i="32"/>
  <c r="D73" i="32" s="1"/>
  <c r="D70" i="32" s="1"/>
  <c r="D53" i="32"/>
  <c r="D35" i="32"/>
  <c r="D72" i="32"/>
  <c r="D79" i="32"/>
  <c r="D97" i="19" s="1"/>
  <c r="D87" i="19" s="1"/>
  <c r="D83" i="19" s="1"/>
  <c r="D42" i="19" s="1"/>
  <c r="E6" i="19" s="1"/>
  <c r="E7" i="19" s="1"/>
  <c r="F6" i="19" s="1"/>
  <c r="F7" i="19" s="1"/>
  <c r="E12" i="32"/>
  <c r="D15" i="32"/>
  <c r="J14" i="32" l="1"/>
  <c r="E70" i="32"/>
  <c r="DD356" i="35"/>
  <c r="DD359" i="35" s="1"/>
  <c r="E34" i="32" l="1"/>
  <c r="J15" i="32" s="1"/>
  <c r="K15" i="32" s="1"/>
  <c r="G17" i="37"/>
  <c r="G16" i="37" s="1"/>
  <c r="G6" i="37" s="1"/>
  <c r="G19" i="37" l="1"/>
  <c r="G40" i="37"/>
  <c r="G41" i="37" s="1"/>
  <c r="E98" i="32"/>
  <c r="D98" i="32" s="1"/>
  <c r="DC356" i="35"/>
  <c r="DF356" i="35" l="1"/>
  <c r="DF352" i="35" l="1"/>
  <c r="D45" i="21" l="1"/>
  <c r="E45" i="21"/>
  <c r="C18" i="21" l="1"/>
  <c r="G42" i="21" l="1"/>
  <c r="CJ327" i="35" l="1"/>
  <c r="CJ325" i="35" s="1"/>
  <c r="CJ341" i="35" l="1"/>
  <c r="DC353" i="35" s="1"/>
  <c r="DD348" i="35" s="1"/>
  <c r="DC355" i="35" l="1"/>
  <c r="DC362" i="35" s="1"/>
  <c r="DF355" i="35" l="1"/>
  <c r="DC359" i="35"/>
  <c r="DF359" i="35" s="1"/>
  <c r="DF353" i="35"/>
</calcChain>
</file>

<file path=xl/sharedStrings.xml><?xml version="1.0" encoding="utf-8"?>
<sst xmlns="http://schemas.openxmlformats.org/spreadsheetml/2006/main" count="2328" uniqueCount="756">
  <si>
    <t>Наименование показателя</t>
  </si>
  <si>
    <t>Код строки</t>
  </si>
  <si>
    <t>всего</t>
  </si>
  <si>
    <t>в том числе:</t>
  </si>
  <si>
    <t>х</t>
  </si>
  <si>
    <t>из них:</t>
  </si>
  <si>
    <t>Год начала закупки</t>
  </si>
  <si>
    <t>(подпись)</t>
  </si>
  <si>
    <t>Дата</t>
  </si>
  <si>
    <t>(расшифровка подписи)</t>
  </si>
  <si>
    <t>КОДЫ</t>
  </si>
  <si>
    <t>(наименование должности лица, утверждающего документ)</t>
  </si>
  <si>
    <t>"</t>
  </si>
  <si>
    <t xml:space="preserve"> г.</t>
  </si>
  <si>
    <t>383</t>
  </si>
  <si>
    <t>чел.</t>
  </si>
  <si>
    <t>тыс. руб.</t>
  </si>
  <si>
    <t>руб.</t>
  </si>
  <si>
    <t>%</t>
  </si>
  <si>
    <t>1.1.2. Фонд оплаты труда прочих работников учреждения (подразделения)</t>
  </si>
  <si>
    <t>в том числе по категориям работников:</t>
  </si>
  <si>
    <t>1.3. Среднесписочная численность работников учреждения (подразделения)</t>
  </si>
  <si>
    <t>1.3.2. Среднесписочная численность прочих работников учреждения (подразделения)</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</si>
  <si>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</si>
  <si>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1. Сведения об уровне оплаты труда работников учреждения (подразделения)</t>
  </si>
  <si>
    <t>2. Сведения об использовании имущества учреждения (подразделения)</t>
  </si>
  <si>
    <t>2.1.1. Площадь недвижимого имущества в безвозмездном пользовании, всего</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</si>
  <si>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</si>
  <si>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</si>
  <si>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государственного задания</t>
  </si>
  <si>
    <t>ед.</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</si>
  <si>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</si>
  <si>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</si>
  <si>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из них: выплаты стимулирующего характера</t>
  </si>
  <si>
    <t>Наименование мероприятия</t>
  </si>
  <si>
    <t>Сроки проведения</t>
  </si>
  <si>
    <t>Итого:</t>
  </si>
  <si>
    <t>Ожидаемый результат реализации</t>
  </si>
  <si>
    <t>2. Повышение эффективности управления государственной собственностью</t>
  </si>
  <si>
    <t>3. Повышение качества предоставления государственных услуг</t>
  </si>
  <si>
    <t>1. Повышение эффективности управления и кадрового потенциала учреждения (подразделения)</t>
  </si>
  <si>
    <t>4. Направления оптимизации расходов учреждения (подразделения)</t>
  </si>
  <si>
    <t>за счет бюджетных средств</t>
  </si>
  <si>
    <t xml:space="preserve"> в том числе:</t>
  </si>
  <si>
    <t>государственные услуги</t>
  </si>
  <si>
    <t>Код видов расходов</t>
  </si>
  <si>
    <t xml:space="preserve">Источник финансового обеспечения </t>
  </si>
  <si>
    <t>№ 
п/п</t>
  </si>
  <si>
    <t>Среднемесячный размер оплаты труда на одного работника, руб.</t>
  </si>
  <si>
    <t>по должностному окладу</t>
  </si>
  <si>
    <t>по выплатам компенсационного характера</t>
  </si>
  <si>
    <t>по выплатам стимулирующего характера</t>
  </si>
  <si>
    <t xml:space="preserve">Итого: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</si>
  <si>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</si>
  <si>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</si>
  <si>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</si>
  <si>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</si>
  <si>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x гр. 4 x 
гр. 5)</t>
  </si>
  <si>
    <t>Количество выплат в год на одного работника</t>
  </si>
  <si>
    <t>Размер 
выплаты 
(пособия) 
в месяц, руб.</t>
  </si>
  <si>
    <t>Наименование государственного внебюджетного фонда</t>
  </si>
  <si>
    <t>Размер базы 
для начисления страховых взносов, руб.</t>
  </si>
  <si>
    <t>Сумма 
взноса, 
руб.</t>
  </si>
  <si>
    <t>1</t>
  </si>
  <si>
    <t>1.1</t>
  </si>
  <si>
    <t>1.2</t>
  </si>
  <si>
    <t>1.3</t>
  </si>
  <si>
    <t>2</t>
  </si>
  <si>
    <t>3</t>
  </si>
  <si>
    <t>Размер одной выплаты, руб.</t>
  </si>
  <si>
    <t>Количество 
выплат в год</t>
  </si>
  <si>
    <t>Общая сумма выплат, руб. 
(гр. 3 x гр. 4)</t>
  </si>
  <si>
    <t>Наименование расходов</t>
  </si>
  <si>
    <t>Налоговая база, руб.</t>
  </si>
  <si>
    <t>Ставка налога, 
%</t>
  </si>
  <si>
    <t>Сумма исчисленного 
налога, подлежащего 
уплате, руб. 
(гр. 3 x гр. 4 / 100)</t>
  </si>
  <si>
    <t>Количество номеров</t>
  </si>
  <si>
    <t>Количество платежей в год</t>
  </si>
  <si>
    <t>Стоимость за единицу, руб.</t>
  </si>
  <si>
    <t>Количество 
услуг 
перевозки</t>
  </si>
  <si>
    <t>Цена услуги перевозки, 
руб.</t>
  </si>
  <si>
    <t>Сумма, руб. 
(гр. 3 x гр. 4)</t>
  </si>
  <si>
    <t>Размер потребления ресурсов</t>
  </si>
  <si>
    <t>Тариф 
(с учетом НДС), руб.</t>
  </si>
  <si>
    <t>Индексация, 
%</t>
  </si>
  <si>
    <t>Количество</t>
  </si>
  <si>
    <t>Ставка 
арендной 
платы</t>
  </si>
  <si>
    <t>Стоимость 
с учетом НДС, 
руб.</t>
  </si>
  <si>
    <t>Количество 
работ 
(услуг)</t>
  </si>
  <si>
    <t>Количество договоров</t>
  </si>
  <si>
    <t>Средняя стоимость, руб.</t>
  </si>
  <si>
    <t>Сумма, руб. 
(гр. 2 x гр. 3)</t>
  </si>
  <si>
    <t>Единица измерения: рубли</t>
  </si>
  <si>
    <t>Раздел 1. Поступления и выплаты</t>
  </si>
  <si>
    <t>за пределами планового периода</t>
  </si>
  <si>
    <t>x</t>
  </si>
  <si>
    <t>Доходы, всего:</t>
  </si>
  <si>
    <t>доходы от собственности, всего</t>
  </si>
  <si>
    <t>доходы от оказания услуг, работ, компенсации затрат учреждений, всего</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</si>
  <si>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</si>
  <si>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</si>
  <si>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</si>
  <si>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безвозмездные денежные поступления, всего</t>
  </si>
  <si>
    <t>прочие доходы, всего</t>
  </si>
  <si>
    <t>целевые субсидии</t>
  </si>
  <si>
    <t>субсидии на осуществление капитальных вложений</t>
  </si>
  <si>
    <t>доходы от операций с активами, всего</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</si>
  <si>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</si>
  <si>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</si>
  <si>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</si>
  <si>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</si>
  <si>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</si>
  <si>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</si>
  <si>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</si>
  <si>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</si>
  <si>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</si>
  <si>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</si>
  <si>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</si>
  <si>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</si>
  <si>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</si>
  <si>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</si>
  <si>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</si>
  <si>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</si>
  <si>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</si>
  <si>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</si>
  <si>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</si>
  <si>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</si>
  <si>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</si>
  <si>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</si>
  <si>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</si>
  <si>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</si>
  <si>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</si>
  <si>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</si>
  <si>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научно-исследовательских и опытно-конструкторских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</si>
  <si>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</si>
  <si>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 всего</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</si>
  <si>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</si>
  <si>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государственными (муниципальными) учреждениями</t>
  </si>
  <si>
    <t>строительство (реконструкция) объектов недвижимого имущества государственными (муниципальными) учреждениями</t>
  </si>
  <si>
    <t>налог на прибыль</t>
  </si>
  <si>
    <t>налог на добавленную стоимость</t>
  </si>
  <si>
    <t>прочие налоги, уменьшающие доход</t>
  </si>
  <si>
    <t>возврат в бюджет средств субсидии</t>
  </si>
  <si>
    <t>--------------------------------</t>
  </si>
  <si>
    <t>N п/п</t>
  </si>
  <si>
    <t>Коды строк</t>
  </si>
  <si>
    <t>за счет субсидий, предоставляемых на финансовое обеспечение выполнения государственного (муниципального) задания</t>
  </si>
  <si>
    <t>в соответствии с Федеральным законом N 44-ФЗ</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</si>
  <si>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</si>
  <si>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</si>
  <si>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</si>
  <si>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</si>
  <si>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</si>
  <si>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</si>
  <si>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</si>
  <si>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</si>
  <si>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</si>
  <si>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1.4.5.2</t>
  </si>
  <si>
    <t>в соответствии с Федеральным законом N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</si>
  <si>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</si>
  <si>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</si>
  <si>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1.4</t>
  </si>
  <si>
    <t>1.4.1</t>
  </si>
  <si>
    <t>1.4.1.1.</t>
  </si>
  <si>
    <t>1.4.2</t>
  </si>
  <si>
    <t>1.4.3</t>
  </si>
  <si>
    <t>1.4.4</t>
  </si>
  <si>
    <t>1.4.5</t>
  </si>
  <si>
    <t>Единица измерения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</si>
  <si>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</si>
  <si>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1.4. Среднесписочная численность работников учреждения (подразделения),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</si>
  <si>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</si>
  <si>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</si>
  <si>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1.7. Средняя заработная плата, сложившаяся/прогнозируемая в отчетном периоде</t>
  </si>
  <si>
    <t>в том числе по категориям работников, повышение оплаты труда которых предусмотрено указами Президента РФ</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</si>
  <si>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</si>
  <si>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2.1. Общая площадь объектов недвижимого имущества, закрепленная за учреждением (подразделением)</t>
  </si>
  <si>
    <t>м2</t>
  </si>
  <si>
    <t>2.1.2. Площадь недвижимого имущества в безвозмездном пользовании, не используемая для выполнения государственного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</si>
  <si>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</si>
  <si>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</si>
  <si>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Затраты, необходимые на проведение мероприятия, тыс. руб.</t>
  </si>
  <si>
    <t xml:space="preserve">   (наименование должности уполномоченного лица органа, осуществляющего</t>
  </si>
  <si>
    <t xml:space="preserve">                     функции и полномочия учредителя)</t>
  </si>
  <si>
    <t>за счет приносящей доход деятельности</t>
  </si>
  <si>
    <t>Код видов доходов</t>
  </si>
  <si>
    <t>приобретение товаров, работ, услуг в пользу граждан в целях их социального обеспечения</t>
  </si>
  <si>
    <t xml:space="preserve">   услуги связи</t>
  </si>
  <si>
    <t xml:space="preserve">   транспортные расходы</t>
  </si>
  <si>
    <t xml:space="preserve">   коммунальные услуги</t>
  </si>
  <si>
    <t xml:space="preserve">   арендная плата за пользование имуществом</t>
  </si>
  <si>
    <t xml:space="preserve">   прочие работы, услуги, всего</t>
  </si>
  <si>
    <t xml:space="preserve">     текущий   ремонт движимого имущества</t>
  </si>
  <si>
    <t xml:space="preserve">     текущий   ремонт недвижимого имущества</t>
  </si>
  <si>
    <t xml:space="preserve">      организация питания</t>
  </si>
  <si>
    <t xml:space="preserve">      медикаменты и перевязочные средства</t>
  </si>
  <si>
    <t xml:space="preserve">      горюче-смазочные материалы</t>
  </si>
  <si>
    <t xml:space="preserve">      продукты питания</t>
  </si>
  <si>
    <t xml:space="preserve">      мягкий инвентарь</t>
  </si>
  <si>
    <t xml:space="preserve">   увеличение стоимости материальных запасов, всего</t>
  </si>
  <si>
    <t xml:space="preserve">   увеличение стоимости основных средств</t>
  </si>
  <si>
    <t xml:space="preserve">   работы, услуги по содержанию имущества, всего</t>
  </si>
  <si>
    <t>дополнительные платные услуги</t>
  </si>
  <si>
    <t xml:space="preserve">из них: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</si>
  <si>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</si>
  <si>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</si>
  <si>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 xml:space="preserve"> </t>
  </si>
  <si>
    <t>1.1.1. Фонд оплаты труда руководителей учреждения (подразделения) и их заместителей и главных бухгалтеров</t>
  </si>
  <si>
    <t>1.3.1. Среднесписочная численность руководителей учреждения (подразделения) и их заместителей и главных бухгалтеров</t>
  </si>
  <si>
    <t>1.4.1. Среднесписочная численность руководителей учреждения (подразделения) и их заместителей и главных бухгалтеров, с которыми заключены эффективные контракты</t>
  </si>
  <si>
    <t>1.1. Фонд оплаты труда (с учетом ЕЖКВ), всего</t>
  </si>
  <si>
    <t>Планируемый объем предоставления имущества в пользование (в натуральных показателях)</t>
  </si>
  <si>
    <t>Объем планируемых поступлений, руб.</t>
  </si>
  <si>
    <t>Наименование услуги (работы)</t>
  </si>
  <si>
    <t>Сумма, руб.</t>
  </si>
  <si>
    <t>поступления от оказания услуг (выполнения работ) на платной основе и от иной приносящей доход деятельности</t>
  </si>
  <si>
    <t>Объем поступлений по одному договору</t>
  </si>
  <si>
    <t>1. Обоснования (расчеты) доходов</t>
  </si>
  <si>
    <t>1.1. Обоснование (расчет) доходов от собственности</t>
  </si>
  <si>
    <t>Наименование должности</t>
  </si>
  <si>
    <t>Итого по АУП:</t>
  </si>
  <si>
    <t>Вспомогательный персонал</t>
  </si>
  <si>
    <t>Итого по вспомогательному персоналу:</t>
  </si>
  <si>
    <t>Административно-управленческий персонал</t>
  </si>
  <si>
    <t>Основной персонал</t>
  </si>
  <si>
    <t>Итого по основному персоналу:</t>
  </si>
  <si>
    <t>2. Обоснования (расчеты) расходов</t>
  </si>
  <si>
    <t xml:space="preserve">1.2. Обоснование (расчет) доходов от оказания услуг (работ), компенсации затрат учреждений </t>
  </si>
  <si>
    <t>1.3. Обоснование (расчет) доходов от штрафов, пеней, иных сумм принудительного изъятия</t>
  </si>
  <si>
    <t>№ п/п</t>
  </si>
  <si>
    <t>Код аналитической группы вида источников финансирования дефицитов</t>
  </si>
  <si>
    <t>Код аналитической группы подвида доходов</t>
  </si>
  <si>
    <t>Наименование вида безвозмездных денежных поступлений</t>
  </si>
  <si>
    <t>Количество документов-оснований</t>
  </si>
  <si>
    <t>Наименование вида дохода</t>
  </si>
  <si>
    <t>2.1. Расчеты (обоснования) расходов на выплаты персоналу</t>
  </si>
  <si>
    <t>2.1.1. Расчеты (обоснования) расходов на оплату труда</t>
  </si>
  <si>
    <t>2.1.3. Расчеты (обоснования) выплат персоналу по уходу за ребенком</t>
  </si>
  <si>
    <t>2.2. Расчеты (обоснования) расходов на социальные и иные выплаты населению</t>
  </si>
  <si>
    <t>2.3. Расчет (обоснование) расходов на уплату налогов, сборов и иных платежей</t>
  </si>
  <si>
    <t>2.3.1. Расчет (обоснование) расходов на уплату налога на имущество организаций и земельный налог</t>
  </si>
  <si>
    <t>2.4. Расчет (обоснование) расходов на безвозмездные перечисления организациям</t>
  </si>
  <si>
    <t>2.6. Расчет (обоснование) расходов на закупку товаров, работ, услуг</t>
  </si>
  <si>
    <t>2.2.1.Расчеты (обоснования) расходов на пособия, компенсации и иные социальные выплаты гражданам, кроме публичных нормативных обязательств</t>
  </si>
  <si>
    <t xml:space="preserve">Итого по источнику финансового обеспечения: </t>
  </si>
  <si>
    <t>Ставка (тариф) платы за использование имущества за единицу (объект, кв. м), руб.</t>
  </si>
  <si>
    <t>1.5. Обоснование (расчет) доходов от безвозмездных денежных поступлений</t>
  </si>
  <si>
    <t>1.7. Обоснование (расчет) доходов от операций с активами</t>
  </si>
  <si>
    <t>1.8. Обоснование (расчет) прочих поступлений</t>
  </si>
  <si>
    <t>Ставка (тариф) платы за единицу услуги  (работы), руб.</t>
  </si>
  <si>
    <t>Планируемый объем оказания услуг (выполнения работ), ед.</t>
  </si>
  <si>
    <t>прочие поступления</t>
  </si>
  <si>
    <t>Цена за единицу, руб.</t>
  </si>
  <si>
    <t>Планируемый объем реализации имущества,ед.</t>
  </si>
  <si>
    <t>Средний объем поступлений по одному документу</t>
  </si>
  <si>
    <t>2.1.4. Расчеты (обоснования) иных выплат персоналу учреждений, за исключением фонда оплаты труда</t>
  </si>
  <si>
    <t>Средний размер 
выплаты, руб.</t>
  </si>
  <si>
    <t>1.6. Обоснование (расчет) поступлений от субсидии на иные цели, субсидии на осуществление капитальных вложений</t>
  </si>
  <si>
    <t>Объем поступлений, руб.</t>
  </si>
  <si>
    <t>СОГЛАСОВАНО&lt;14&gt;</t>
  </si>
  <si>
    <t>&lt;15&gt; Обоснования (расчеты) к плану финансово-хозяйственной деятельности государственного учреждения формируются отдельно по годам.</t>
  </si>
  <si>
    <t>1.9. Обоснование (расчет) налогов, уменьшающих доход</t>
  </si>
  <si>
    <t>&lt;14&gt; План государственного областного бюджетного учреждения (План с учетом изменений) представляется на рассмотрение и согласование в орган, осуществляющий функции и полномочия учредителя.</t>
  </si>
  <si>
    <t>1.2.1. Расчет плановых поступлений в виде субсидии на финансовое обеспечение выполнения  государственного задания</t>
  </si>
  <si>
    <t>0001</t>
  </si>
  <si>
    <t>0002</t>
  </si>
  <si>
    <t>расходы на выплаты военнослужащим и сотрудникам, имеющим специальные звания, зависящие от размера денежного довольствия</t>
  </si>
  <si>
    <t>иные выплаты населению</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</si>
  <si>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</si>
  <si>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</si>
  <si>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автомомных учреждений)</t>
  </si>
  <si>
    <t>1.3.1</t>
  </si>
  <si>
    <t>1.3.2</t>
  </si>
  <si>
    <t xml:space="preserve">в соответствии с Федеральным законом N 223-ФЗ </t>
  </si>
  <si>
    <t>26310.1</t>
  </si>
  <si>
    <t>26421.1</t>
  </si>
  <si>
    <t>26430.1</t>
  </si>
  <si>
    <t>26451.1</t>
  </si>
  <si>
    <t>4.1</t>
  </si>
  <si>
    <t>Код по БК РФ &lt;3&gt;</t>
  </si>
  <si>
    <t>Остаток средств на начало текущего финансового года &lt;4&gt;</t>
  </si>
  <si>
    <t xml:space="preserve">    &lt;3&gt; В графе 3 отражаются:
    по  строкам  1100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2800 -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</si>
  <si>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 xml:space="preserve">&lt;4&gt;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
</t>
  </si>
  <si>
    <t>Остаток средств на конец текущего финансового года &lt;4&gt;</t>
  </si>
  <si>
    <t>прочие поступления, всего &lt;5&gt;</t>
  </si>
  <si>
    <t xml:space="preserve">&lt;5&gt;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
</t>
  </si>
  <si>
    <t>расходы на закупку товаров, работ, услуг, всего &lt;6&gt;</t>
  </si>
  <si>
    <t>&lt;6&gt;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</si>
  <si>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 xml:space="preserve"> закупку товаров, работ, услуг в целях создания, развития, эксплуатации и вывода из эксплуатации государственных информационных систем</t>
  </si>
  <si>
    <t xml:space="preserve"> закупку энергетических ресурсов</t>
  </si>
  <si>
    <t>специальные расходы</t>
  </si>
  <si>
    <t>Выплаты, уменьшающие доход, всего &lt;7&gt;</t>
  </si>
  <si>
    <t>&lt;7&gt; Показатель отражается со знаком "минус".</t>
  </si>
  <si>
    <t>Прочие выплаты, всего &lt;8&gt;</t>
  </si>
  <si>
    <t xml:space="preserve">&lt;8&gt;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
</t>
  </si>
  <si>
    <t>Раздел 2. Сведения по выплатам на закупки товаров, работ, услуг&lt;9&gt;</t>
  </si>
  <si>
    <t>&lt;9&gt;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</si>
  <si>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Код по бюджетной классификации Российской Федерации &lt;9.1&gt;</t>
  </si>
  <si>
    <t>Уникальный код &lt;9.2&gt;</t>
  </si>
  <si>
    <t>4.2</t>
  </si>
  <si>
    <t>Выплаты на закупку товаров, работ, услуг, всего &lt;10&gt;</t>
  </si>
  <si>
    <t>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 июля 2011 г. N 223-ФЗ "О закупках товаров, работ, услуг отдельными видами юридических лиц" (далее - Федеральный закон N 223-ФЗ) &lt;11&gt;</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</si>
  <si>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&lt;11&gt;</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</si>
  <si>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&lt;12&gt;</t>
  </si>
  <si>
    <t>из них &lt;9.1&gt;:</t>
  </si>
  <si>
    <t>26310.2</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</si>
  <si>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&lt;12&gt;</t>
  </si>
  <si>
    <t>в соответствии с Федеральным законом N 223-ФЗ &lt;13&gt;</t>
  </si>
  <si>
    <t>за счет субсидий, предоставляемых на осуществление капитальных вложений &lt;14&gt;</t>
  </si>
  <si>
    <t>из них &lt;9.2&gt;:</t>
  </si>
  <si>
    <t>26421.2</t>
  </si>
  <si>
    <t>&lt;9.1&gt;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</si>
  <si>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&lt;9.2&gt;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</si>
  <si>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&lt;10&gt;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</si>
  <si>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&lt;11&gt;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</si>
  <si>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&lt;12&gt; Указывается сумма закупок товаров, работ, услуг, осуществляемых в соответствии с Федеральным законом N 44-ФЗ и Федеральным законом N 223-ФЗ.</t>
  </si>
  <si>
    <t>&lt;13&gt; Государственным (муниципальным) бюджетным учреждением показатель не формируется.</t>
  </si>
  <si>
    <t>&lt;14&gt; Указывается сумма закупок товаров, работ, услуг, осуществляемых в соответствии с Федеральным законом N 44-ФЗ.</t>
  </si>
  <si>
    <t>26451.2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</si>
  <si>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</si>
  <si>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 2
к Порядку составления и утверждения плана финансово-хозяйственной деятельности государственных бюджетных и автономных учреждений, в отношении которых Министерство образования и науки Мурманской области осуществляет функции и полномочия учредителя, утвержденному приказом  Министерства образования и науки Мурманской области от______________ № _________</t>
  </si>
  <si>
    <t xml:space="preserve">2.1.5. Расчеты (обоснования) страховых взносов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социальное страхование от несчастных случаев на производстве и профессиональных заболеваний, на обязательное медицинское страхование
</t>
  </si>
  <si>
    <t>с применением пониженных тарифов взносов  для отдельных категорий плательщиков</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</si>
  <si>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</si>
  <si>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по ставке 15,1%</t>
  </si>
  <si>
    <t>Дополнительные тарифы на ОПС в установленных случаях проведения специальной оценки условий труда для отдельных категорий плательщиков, производящих выплаты физическим лицам, которые имеют право на досрочное назначение страховой пенсии</t>
  </si>
  <si>
    <t>Сумма, руб. ( с точностью до двух знаков после запятой. 0,00)</t>
  </si>
  <si>
    <t>4</t>
  </si>
  <si>
    <t>5</t>
  </si>
  <si>
    <t>6</t>
  </si>
  <si>
    <t>7</t>
  </si>
  <si>
    <t>8</t>
  </si>
  <si>
    <t>Остаток средств на начало текущего финансового года</t>
  </si>
  <si>
    <t>Остаток средств на конец текущего финансового года</t>
  </si>
  <si>
    <t>в том числе:
доходы от собственности, всего</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</si>
  <si>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</si>
  <si>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 xml:space="preserve">прочие поступления, всего </t>
  </si>
  <si>
    <t>в том числе:
на выплаты персоналу, всего</t>
  </si>
  <si>
    <t>в том числе:
оплата труда</t>
  </si>
  <si>
    <t>в том числе:
на выплаты по оплате труда</t>
  </si>
  <si>
    <t>в том числе:
на оплату труда стажеров</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</si>
  <si>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</si>
  <si>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</si>
  <si>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 xml:space="preserve">расходы на закупку товаров, работ, услуг, всего </t>
  </si>
  <si>
    <t>в том числе:
закупку научно-исследовательских и опытно-конструкторских работ</t>
  </si>
  <si>
    <t>услуги связи</t>
  </si>
  <si>
    <t>коммунальные услуги</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</si>
  <si>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</si>
  <si>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</si>
  <si>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</si>
  <si>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</si>
  <si>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в том числе:
приобретение объектов недвижимого имущества государственными (муниципальными) учреждениями</t>
  </si>
  <si>
    <t xml:space="preserve">Выплаты, уменьшающие доход, всего </t>
  </si>
  <si>
    <t xml:space="preserve">в том числе:
налог на прибыль </t>
  </si>
  <si>
    <t xml:space="preserve">прочие налоги, уменьшающие доход </t>
  </si>
  <si>
    <t xml:space="preserve">Прочие выплаты, всего </t>
  </si>
  <si>
    <t>Справочно к разделу 1. Поступления и выплаты</t>
  </si>
  <si>
    <t xml:space="preserve">Код по бюджетной классификации Российской Федерации </t>
  </si>
  <si>
    <t>Всего</t>
  </si>
  <si>
    <t xml:space="preserve">Субсидии на финансовое обеспечение выполнения государственного (муниципального) задания </t>
  </si>
  <si>
    <t>Субсидии, предоставляемые в соответствии с абзацем вторым пункта 1 статьи 78.1 БК РФ</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</si>
  <si>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</si>
  <si>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</si>
  <si>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в том числе гранты</t>
  </si>
  <si>
    <t>9</t>
  </si>
  <si>
    <t>гранты, предоставляемые иным некоммерческим организациям 
(за исключением бюджетных и автономных учреждений)</t>
  </si>
  <si>
    <t>в том числе :</t>
  </si>
  <si>
    <t>транспортные расходы</t>
  </si>
  <si>
    <t>закупку энергетических ресурсов</t>
  </si>
  <si>
    <t>Приложение № 3</t>
  </si>
  <si>
    <t>к Порядку составления и утверждения плана финансово-хозяйственной деятельности государственных бюджетных и автономных учреждений, в отношении которых Министерство образования и науки Мурманской области осуществляет функции и полномочия учредителя, утвержденному приказом  Министерства образования и науки Мурманской области от______________________ № _________</t>
  </si>
  <si>
    <t>УТВЕРЖДАЮ:</t>
  </si>
  <si>
    <t>Наименование учреждения</t>
  </si>
  <si>
    <t>Государственное областное бюджетное общеобразовательное учреждение "Оленегорская  коррекционная школа-интернат "</t>
  </si>
  <si>
    <t>по Сводному реестру</t>
  </si>
  <si>
    <t>472Ц6246</t>
  </si>
  <si>
    <t>Глава по БК</t>
  </si>
  <si>
    <t xml:space="preserve">Наименование органа, осуществляющего функции и полномочия учредителя </t>
  </si>
  <si>
    <t>Министерство образования и науки Мурманской области</t>
  </si>
  <si>
    <t>47200021</t>
  </si>
  <si>
    <t>ИНН</t>
  </si>
  <si>
    <t>5108900479</t>
  </si>
  <si>
    <t>КПП</t>
  </si>
  <si>
    <t>510801001</t>
  </si>
  <si>
    <t>по ОКЕИ</t>
  </si>
  <si>
    <t>Юридический адрес учреждения</t>
  </si>
  <si>
    <t>Россия, 184530, Мурманская область, город Оленегорск, ул. Мира, д. 39</t>
  </si>
  <si>
    <t>Адрес фактического местонахождения учреждения</t>
  </si>
  <si>
    <t>Сумма, рублей</t>
  </si>
  <si>
    <t>средства федерального бюджета</t>
  </si>
  <si>
    <t>средства областного бюджета</t>
  </si>
  <si>
    <t>внебюджетные источники</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</si>
  <si>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</si>
  <si>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в том числе: целевые субсидии</t>
  </si>
  <si>
    <t>педагогический персонал</t>
  </si>
  <si>
    <t>врачи</t>
  </si>
  <si>
    <t>средний медицинский персонал</t>
  </si>
  <si>
    <t>выслуга мед.работникам</t>
  </si>
  <si>
    <t>премия</t>
  </si>
  <si>
    <t>материальная помощь пед.работникам, мед.работникам</t>
  </si>
  <si>
    <t>надбавка молодым специалистам</t>
  </si>
  <si>
    <t>за сложность, напряженность, интенсивность</t>
  </si>
  <si>
    <t>Директор</t>
  </si>
  <si>
    <t>Зам.по учебной работе</t>
  </si>
  <si>
    <t>Зам.по воспитательной работе</t>
  </si>
  <si>
    <t>Зам.по хозяйственной работе</t>
  </si>
  <si>
    <t>Главный бухгалтер</t>
  </si>
  <si>
    <t>Зав.складом</t>
  </si>
  <si>
    <t>Шеф-повар</t>
  </si>
  <si>
    <t>Механик</t>
  </si>
  <si>
    <t>Документовед</t>
  </si>
  <si>
    <t>Специалист в сфере закупок</t>
  </si>
  <si>
    <t>Системный администратор</t>
  </si>
  <si>
    <t>Ведущий бухгалтер</t>
  </si>
  <si>
    <t>Помощник воспитателя</t>
  </si>
  <si>
    <t>Ассистент</t>
  </si>
  <si>
    <t>Сторож</t>
  </si>
  <si>
    <t>Дворник</t>
  </si>
  <si>
    <t>Машинист по стирке белья</t>
  </si>
  <si>
    <t>Грузчик</t>
  </si>
  <si>
    <t>Уборщик служебных помещений</t>
  </si>
  <si>
    <t>Рабочий по комп.обслуж. и ремонту зданий</t>
  </si>
  <si>
    <t>Водитель автомобиля</t>
  </si>
  <si>
    <t>Повар</t>
  </si>
  <si>
    <t>Рабочий по кухне</t>
  </si>
  <si>
    <t>Учитель</t>
  </si>
  <si>
    <t>Воспитатель</t>
  </si>
  <si>
    <t>Социальный педагог</t>
  </si>
  <si>
    <t>Педагог-организатор</t>
  </si>
  <si>
    <t>Педагог-библиотекарь</t>
  </si>
  <si>
    <t>Педагог-психолог</t>
  </si>
  <si>
    <t>Учитель-дефектолог</t>
  </si>
  <si>
    <t>Учитель-логопед</t>
  </si>
  <si>
    <t>Врач - педиатр</t>
  </si>
  <si>
    <t>Врач - психиатр</t>
  </si>
  <si>
    <t>Старшая мед.сестра</t>
  </si>
  <si>
    <t>Мед.сестра</t>
  </si>
  <si>
    <t>Установленная численность, шт. единиц</t>
  </si>
  <si>
    <t>10</t>
  </si>
  <si>
    <t>11</t>
  </si>
  <si>
    <t>12</t>
  </si>
  <si>
    <t>13</t>
  </si>
  <si>
    <t>14</t>
  </si>
  <si>
    <t>15</t>
  </si>
  <si>
    <t>16</t>
  </si>
  <si>
    <t>17</t>
  </si>
  <si>
    <t>18</t>
  </si>
  <si>
    <t>19</t>
  </si>
  <si>
    <t>20</t>
  </si>
  <si>
    <t>21</t>
  </si>
  <si>
    <t>22</t>
  </si>
  <si>
    <t>23</t>
  </si>
  <si>
    <t>Курсы повышения квалификации административно-управленческого персонала</t>
  </si>
  <si>
    <t>Повышение профессиональной компетентности</t>
  </si>
  <si>
    <t>Курсы повышения квалификации педагогических работников</t>
  </si>
  <si>
    <t>Энергосбережение</t>
  </si>
  <si>
    <t>55 шт.*1,6т.руб.=88,0 т.руб.</t>
  </si>
  <si>
    <t>Замена светильников на светодиодные (учебный корпус)</t>
  </si>
  <si>
    <t>Злобина Е.И.</t>
  </si>
  <si>
    <t>Злобина Елена Ивановна</t>
  </si>
  <si>
    <t>8 (815 52) 538-19</t>
  </si>
  <si>
    <r>
      <rPr>
        <b/>
        <sz val="11"/>
        <color theme="1"/>
        <rFont val="Times New Roman"/>
        <family val="1"/>
        <charset val="204"/>
      </rPr>
      <t xml:space="preserve">Ответственное должностное лицо       </t>
    </r>
    <r>
      <rPr>
        <sz val="11"/>
        <color theme="1"/>
        <rFont val="Times New Roman"/>
        <family val="1"/>
        <charset val="204"/>
      </rPr>
      <t xml:space="preserve"> главный бухгалтер _________________  </t>
    </r>
  </si>
  <si>
    <r>
      <rPr>
        <b/>
        <sz val="11"/>
        <color theme="1"/>
        <rFont val="Times New Roman"/>
        <family val="1"/>
        <charset val="204"/>
      </rPr>
      <t>Исполнитель</t>
    </r>
    <r>
      <rPr>
        <sz val="11"/>
        <color theme="1"/>
        <rFont val="Times New Roman"/>
        <family val="1"/>
        <charset val="204"/>
      </rPr>
      <t xml:space="preserve">         главный бухгалтер __________________</t>
    </r>
  </si>
  <si>
    <t xml:space="preserve">               (подпись)                                          (расшифровка подписи)</t>
  </si>
  <si>
    <t xml:space="preserve">                                             (должность)                     (подпись)                                 (фамилия, инициалы)                                  (телефон)</t>
  </si>
  <si>
    <t xml:space="preserve">                                                                             (должность)                                    (подпись)                               (расшифровка подписи)</t>
  </si>
  <si>
    <t>130</t>
  </si>
  <si>
    <t xml:space="preserve">кол-во </t>
  </si>
  <si>
    <t xml:space="preserve">5 услуга. Содержание детей </t>
  </si>
  <si>
    <t xml:space="preserve">6 услуга. Содержание детей </t>
  </si>
  <si>
    <t>8 услуга. Предоставление питания</t>
  </si>
  <si>
    <t>9 услуга. Содержание и воспитание детей-сирот и детей, оставшихся без попечения родителей, детей, находящихся в трудной жизненной ситуации</t>
  </si>
  <si>
    <t>Налог на имущество организаций и земельный налог</t>
  </si>
  <si>
    <t>150</t>
  </si>
  <si>
    <t>субсидия на финансовое обеспечение выполнения  государственного задания</t>
  </si>
  <si>
    <t xml:space="preserve">Затраты на суточные работников, направляемых в командировку </t>
  </si>
  <si>
    <t>Оплата проезда работников в служебные командировки</t>
  </si>
  <si>
    <t>Проживание в командировке</t>
  </si>
  <si>
    <t xml:space="preserve">единовременная материальная помощь педработникам при выходе на пенсию </t>
  </si>
  <si>
    <t xml:space="preserve">единовременная материальная помощь педработникам молодым специалистам </t>
  </si>
  <si>
    <t>возмещение расходов на прохождение мед.осмотра при трудоустройстве</t>
  </si>
  <si>
    <t>Численность работников, получающих пособие</t>
  </si>
  <si>
    <r>
      <t>_____</t>
    </r>
    <r>
      <rPr>
        <sz val="9"/>
        <rFont val="Times New Roman"/>
        <family val="1"/>
        <charset val="204"/>
      </rPr>
      <t>*</t>
    </r>
    <r>
      <rPr>
        <sz val="9"/>
        <color indexed="9"/>
        <rFont val="Times New Roman"/>
        <family val="1"/>
        <charset val="204"/>
      </rPr>
      <t>_</t>
    </r>
    <r>
      <rPr>
        <sz val="9"/>
        <rFont val="Times New Roman"/>
        <family val="1"/>
        <charset val="204"/>
      </rPr>
      <t>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 7233).</t>
    </r>
  </si>
  <si>
    <t xml:space="preserve">целевая субсидия </t>
  </si>
  <si>
    <t>Количество 
получателей в год</t>
  </si>
  <si>
    <t>субсидия на выполнение государственного задания</t>
  </si>
  <si>
    <t>Налог на имущество</t>
  </si>
  <si>
    <t>244</t>
  </si>
  <si>
    <t xml:space="preserve"> услуги телефонной связи (местной, внутризоновой, междугородней телефонной связи,предоставление абонентской линии )</t>
  </si>
  <si>
    <t>выделенный доступ в сети интернет</t>
  </si>
  <si>
    <t xml:space="preserve">сотовая связь </t>
  </si>
  <si>
    <t>абонирование почтового ящика</t>
  </si>
  <si>
    <t>Сумма, руб. 
(гр. 4 x гр. 5 x 
гр. 6)</t>
  </si>
  <si>
    <t>электроснабжение</t>
  </si>
  <si>
    <t>теплоснабжение</t>
  </si>
  <si>
    <t>водоотведение</t>
  </si>
  <si>
    <t>Стоимость работы (услуги)</t>
  </si>
  <si>
    <t>Стоимость 
работ (услуг), 
руб.</t>
  </si>
  <si>
    <t>техническое обслуживание и регламентно-профилактический ремонт систем охранно-тревожной сигнализации (кол-во зданий)</t>
  </si>
  <si>
    <t>техническое обслуживание и  ремонт транспортных средств</t>
  </si>
  <si>
    <t xml:space="preserve">утилизация ртутьсодержащих отходов </t>
  </si>
  <si>
    <t>стирка и обработка постельных принадлежностей и прочего мягкого инвентаря</t>
  </si>
  <si>
    <t xml:space="preserve">заправка картриджей, ремонт оргтехники </t>
  </si>
  <si>
    <t>Стоимость 
услуги, руб.</t>
  </si>
  <si>
    <t xml:space="preserve">сопровождение программ бухгалтерского учета </t>
  </si>
  <si>
    <t xml:space="preserve">медицинские осмотры прочего персонала </t>
  </si>
  <si>
    <t xml:space="preserve">семинары, курсы повышения квалификации:                                                                </t>
  </si>
  <si>
    <t>зап.части на автомобили</t>
  </si>
  <si>
    <t xml:space="preserve">перевязочные средства и медикаменты                                    </t>
  </si>
  <si>
    <t>Медикаменты и перевязочные средства</t>
  </si>
  <si>
    <t>Продукты питания</t>
  </si>
  <si>
    <t xml:space="preserve">мягкий инвентарь (дети-сироты) </t>
  </si>
  <si>
    <t xml:space="preserve">Мягкий инвентарь </t>
  </si>
  <si>
    <t>211+213</t>
  </si>
  <si>
    <t>проверка</t>
  </si>
  <si>
    <t>2.1.2. Расчеты (обоснования) выплат персоналу при направлении в служебные командировки</t>
  </si>
  <si>
    <t>112</t>
  </si>
  <si>
    <t>119</t>
  </si>
  <si>
    <t>2.5. Расчет (обоснование) прочих расходов 
(кроме расходов на закупку товаров, работ, услуг)</t>
  </si>
  <si>
    <t>водоснабжение ХВС</t>
  </si>
  <si>
    <t>Плата за негативное воздействие загр.веществ на систему водоотведения</t>
  </si>
  <si>
    <t>Услуги по обращению с ТКО</t>
  </si>
  <si>
    <t>Сумма, руб. 
( гр. 4 x 
гр. 5)</t>
  </si>
  <si>
    <t>гз</t>
  </si>
  <si>
    <t>иц</t>
  </si>
  <si>
    <t>по ПФХД</t>
  </si>
  <si>
    <t xml:space="preserve">Оплата стоимости проезда и провоза багажа к месту использования отпуска (отдыха) и обратно </t>
  </si>
  <si>
    <t>Выплата ежемесячного денежного вознаграждения за классное руководство педагогическим работникам ГОО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(ФБ)</t>
  </si>
  <si>
    <t>Выплата ежемесячного денежного вознаграждения за классное руководство педагогическим работникам ГОО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(ОБ)</t>
  </si>
  <si>
    <t>Количество месяцев</t>
  </si>
  <si>
    <t>Итого</t>
  </si>
  <si>
    <t>Сумма вознаграждения</t>
  </si>
  <si>
    <t>ФБ</t>
  </si>
  <si>
    <t>ОБ</t>
  </si>
  <si>
    <t>111</t>
  </si>
  <si>
    <t>Итого по источнику финансового обеспечения:</t>
  </si>
  <si>
    <t>Среднегодовое количество классных руководителей</t>
  </si>
  <si>
    <t>итого</t>
  </si>
  <si>
    <t xml:space="preserve">итого </t>
  </si>
  <si>
    <t>321</t>
  </si>
  <si>
    <t>140</t>
  </si>
  <si>
    <t>180</t>
  </si>
  <si>
    <t>510</t>
  </si>
  <si>
    <t>113</t>
  </si>
  <si>
    <t>340</t>
  </si>
  <si>
    <t>350</t>
  </si>
  <si>
    <t>360</t>
  </si>
  <si>
    <t>241</t>
  </si>
  <si>
    <t>страхование</t>
  </si>
  <si>
    <t>Налог на землю (1 зем.уч-к кадастр.ст-ть 9 566 091,42 руб.*0,3%=28 698 руб в год, 2 зем.уч-к кадастр.ст-ть 687 руб*0,3%=2 руб. в год</t>
  </si>
  <si>
    <t>Страхование</t>
  </si>
  <si>
    <t>4 АУП*5000 руб.=20,0 т.руб.</t>
  </si>
  <si>
    <t>13 учителей * 5 000руб= 65,0 т.руб;                     8 воспитателей *5 000руб= 40,0т.руб</t>
  </si>
  <si>
    <t>247</t>
  </si>
  <si>
    <t>Итого по 244 ВР</t>
  </si>
  <si>
    <t>Итого по 247 ВР</t>
  </si>
  <si>
    <t xml:space="preserve">Итого  расходов на оплату коммунальных услуг </t>
  </si>
  <si>
    <t xml:space="preserve">основные </t>
  </si>
  <si>
    <t>медикаменты</t>
  </si>
  <si>
    <t>ГСМ</t>
  </si>
  <si>
    <t>Горюче-смазочные материалы, всего</t>
  </si>
  <si>
    <t>Медикаменты и перевязочные средства, всего</t>
  </si>
  <si>
    <t>Продукты питания, всего</t>
  </si>
  <si>
    <t>Мягкий инвентарь, всего</t>
  </si>
  <si>
    <t>Прочие материальныз запасы, всего</t>
  </si>
  <si>
    <t>одежда , обувь и мягкий инвентарь (проживающие)</t>
  </si>
  <si>
    <t>Выплата педагогическим работникам общеобразовательных организаций Мурманской области, реализующих программы начального общего, основного общего, среднего общего образования, в том числе адаптированные основные общеобразовательные программы, за выполнение функций руководителя школьного спортивного клуба</t>
  </si>
  <si>
    <t>целевая субсидия (классное руководство)</t>
  </si>
  <si>
    <t>целевая субсидия (классное руководство спортивных клубов)</t>
  </si>
  <si>
    <t>по ставке 30,2%</t>
  </si>
  <si>
    <t>Содерж.недвиж.иму0ва</t>
  </si>
  <si>
    <t>Содерж.ОЦДИ</t>
  </si>
  <si>
    <r>
      <t xml:space="preserve">___________________________ </t>
    </r>
    <r>
      <rPr>
        <u/>
        <sz val="11"/>
        <color theme="1"/>
        <rFont val="Times New Roman"/>
        <family val="1"/>
        <charset val="204"/>
      </rPr>
      <t xml:space="preserve">   </t>
    </r>
  </si>
  <si>
    <t xml:space="preserve">перечисление в доход бюджета </t>
  </si>
  <si>
    <t xml:space="preserve">Изменение показателей по поступлениям и выплатам (+,-) </t>
  </si>
  <si>
    <t xml:space="preserve">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областного бюджета  </t>
  </si>
  <si>
    <t>1.2.2. Расчет плановых поступлений от оказания дополнительных платных услуг (выполнения работ), прочие поступления</t>
  </si>
  <si>
    <t>итого доходов</t>
  </si>
  <si>
    <t>заправка картриджей,  40 кат *800,00 руб.</t>
  </si>
  <si>
    <t>Техническое обслуживание индивидуального теплового пункта (3000,00руб*2 ед.*12мес)</t>
  </si>
  <si>
    <t xml:space="preserve">медикаменты и перевязочные средства, проживающие  </t>
  </si>
  <si>
    <t xml:space="preserve">медикаменты и перевязочные средства, сироты                         </t>
  </si>
  <si>
    <t xml:space="preserve">затраты на приобретение предметов личной гигиены  </t>
  </si>
  <si>
    <t xml:space="preserve">затраты на приобретение строительных материалов  </t>
  </si>
  <si>
    <t xml:space="preserve">затраты на приобретение хозяйственных материалов  </t>
  </si>
  <si>
    <t>зап.части на автомобили: модуль 1шт*4 200руб,шланг 1шт*108руб,свечи 1шт*900руб,бумага для тахогрофа 3шт*250руб=750руб,выключатель массы 1шт*400руб,клапан 1шт*80руб,хомут 3шт*247руб=740руб,крючки крепления бензобака 2шт*100руб=200руб,лампочки авто 2шт*210руб=420руб</t>
  </si>
  <si>
    <t>Затраты на приобрение прочих материальных запасов (кол-во)    стеклоомыватель:1шт*315руб,антиобледенительная жидкость 2шт*250руб=500руб</t>
  </si>
  <si>
    <t>Итого по ГЗ</t>
  </si>
  <si>
    <t>Итого по ИЦ</t>
  </si>
  <si>
    <t xml:space="preserve">Итого по ВР 112: </t>
  </si>
  <si>
    <t>Тьютер</t>
  </si>
  <si>
    <t xml:space="preserve">затраты на приобретений одежды, обувь, мягкого инвентаря для работников, не связанных непосредственно с оказанием услуг (кол-во изделий) </t>
  </si>
  <si>
    <t xml:space="preserve">Итого по ВР  321: </t>
  </si>
  <si>
    <t>целевая субсидия (Предоставление мер социальной поддержки детям-сиротам)</t>
  </si>
  <si>
    <t xml:space="preserve">Единовременное денежное пособие выпускникам:
 при выпуске из организации (завершившим обучение) </t>
  </si>
  <si>
    <t>целевая субсидия</t>
  </si>
  <si>
    <t xml:space="preserve">Итого по КОСГУ 225 ВР  244: </t>
  </si>
  <si>
    <t>остаток на начало года</t>
  </si>
  <si>
    <t>Предоставление мер социальной поддержки детям-сиротам, детям, оставшимся без попечения родителей, лицам из их числа, находящихся в организациях для детей-сирот и детей, оставшихся без попечения родителей, образовательных организациях, имеющих интернат</t>
  </si>
  <si>
    <t xml:space="preserve">4 услуга. Содержание детей </t>
  </si>
  <si>
    <t>7 услуга. Предоставление питания</t>
  </si>
  <si>
    <t>10 услуга. Присмотр и уход</t>
  </si>
  <si>
    <t>2-х разовое</t>
  </si>
  <si>
    <t>5-ти разовое</t>
  </si>
  <si>
    <t>1 услуга. Реализация адаптированных основных общеобразовательных программ для детей с умственной отсталостью</t>
  </si>
  <si>
    <t>нач.обр</t>
  </si>
  <si>
    <t>2 услуга. Реализация адаптированных основных общеобразовательных программ для детей с умственной отсталостью</t>
  </si>
  <si>
    <t>осн.образ.</t>
  </si>
  <si>
    <t>3 услуга. Реализация адаптированных основных общеобразовательных программ для детей с умственной отсталостью</t>
  </si>
  <si>
    <t>средн.образ</t>
  </si>
  <si>
    <t>Прожив.нач.</t>
  </si>
  <si>
    <t>Прожив.осн.</t>
  </si>
  <si>
    <t>Прожив.средн</t>
  </si>
  <si>
    <t>в месяц</t>
  </si>
  <si>
    <t>затраты на приобретение моющих и чистящих, дизенфицирующих средств</t>
  </si>
  <si>
    <t>№
п/п</t>
  </si>
  <si>
    <t>Должность</t>
  </si>
  <si>
    <t>Числ-сть,
ед.</t>
  </si>
  <si>
    <t>минимальный размер оклкада</t>
  </si>
  <si>
    <t>среднемес. кол-во рабочих часов</t>
  </si>
  <si>
    <t>коэф-т стим.части фонда</t>
  </si>
  <si>
    <t>стоим-сть часа работы</t>
  </si>
  <si>
    <t>районный коэффициент</t>
  </si>
  <si>
    <t>северная надбавка</t>
  </si>
  <si>
    <t>коэф-т, учитывающий оплату отпуска</t>
  </si>
  <si>
    <t>кол-во часов работы клуба</t>
  </si>
  <si>
    <t>Итого фонд оплаты труда (гр. 7 + гр. 8 + гр. 9) * гр. 10 * гр. 11</t>
  </si>
  <si>
    <t>Выплата педагогическим работникам  за выполнение функций руководителя школьного спортивного клуба</t>
  </si>
  <si>
    <t xml:space="preserve">Выплата ежемесячного денежного вознаграждения за классное руководство педагогическим работникам   </t>
  </si>
  <si>
    <t>Районный коэффициент, 50%</t>
  </si>
  <si>
    <t>итого в месяц</t>
  </si>
  <si>
    <t>Надбавка за стаж работы в районах Крайнего Севера, 70%</t>
  </si>
  <si>
    <t>Надбавка за стаж работы в районах Крайнего Севера, 10%</t>
  </si>
  <si>
    <t xml:space="preserve">Районный коэффициент </t>
  </si>
  <si>
    <t>Надбавка за стаж работы в районах Крайнего Севера, 80%</t>
  </si>
  <si>
    <t>КР_ФБ</t>
  </si>
  <si>
    <t>Фонд ГЗ+ КР_ОБ+СШК ( без КР_ ФБ)</t>
  </si>
  <si>
    <t>243</t>
  </si>
  <si>
    <t>2.6.2. Расчет (обоснование) расходов на оплату услуг связи</t>
  </si>
  <si>
    <t>2.6.3. Расчет (обоснование) расходов на оплату транспортных услуг</t>
  </si>
  <si>
    <t>2.6.4. Расчет (обоснование) расходов на оплату коммунальных услуг</t>
  </si>
  <si>
    <t>2.6.5. Расчет (обоснование) расходов на оплату аренды имущества</t>
  </si>
  <si>
    <t>2.6.6. Расчет (обоснование) расходов на оплату работ, услуг по содержанию имущества</t>
  </si>
  <si>
    <t>2.6.7. Расчет (обоснование) расходов на оплату прочих работ, услуг</t>
  </si>
  <si>
    <t>2.6.8. Расчет (обоснование) расходов на оплату страхования</t>
  </si>
  <si>
    <t>2.6.9. Расчет (обоснование) расходов на приобретение основных средств</t>
  </si>
  <si>
    <t>2.6.10. Расчет (обоснование) расходов на приобретение материальных запасов</t>
  </si>
  <si>
    <t>2.6.1. Расчеты (обоснования) на закупку товаров, работ, услуг в целях капитального ремонта государственного (муниципального) имущества</t>
  </si>
  <si>
    <t xml:space="preserve">Итого по 119 ВР : </t>
  </si>
  <si>
    <t xml:space="preserve">Итого по 243 ВР: </t>
  </si>
  <si>
    <t xml:space="preserve">И.о. директора  ГОБОУ Оленегорская КШИ </t>
  </si>
  <si>
    <t>В.В.Решетова</t>
  </si>
  <si>
    <t>План финансово-хозяйственной деятельности на 2025г.</t>
  </si>
  <si>
    <t>на 2025 г. текущий финансовый год</t>
  </si>
  <si>
    <t>на 2026 г. (1-й год планового периода)</t>
  </si>
  <si>
    <t>на 2027 г. (2-й год планового периода)</t>
  </si>
  <si>
    <t>на 2025 текущий финансовый год</t>
  </si>
  <si>
    <t xml:space="preserve">Раздел 3. Сведения и показатели об использования ресурсов
учреждения (подразделения) на " 01   " января  2025 г.
</t>
  </si>
  <si>
    <t>за 2025 г. текущий финансовый год</t>
  </si>
  <si>
    <t>на 2026 г. 1-й год планового периода</t>
  </si>
  <si>
    <t>на 2027 г. 2-й год планового периода</t>
  </si>
  <si>
    <t xml:space="preserve">Раздел 4. Перечень мероприятий по повышению эффективности
деятельности учреждения (подразделения)
на " 01 " января  2025 г.
</t>
  </si>
  <si>
    <t>2025 год</t>
  </si>
  <si>
    <t>Выплата ден.компенс.за питание инвалидам на дому (10 воспитан*215 руб * 170дней = 365 500 руб)</t>
  </si>
  <si>
    <t>Транспортный налог (1989,25 руб/кв*4 кв.)</t>
  </si>
  <si>
    <t>предоставление абонентской линии (кол-во номеров)</t>
  </si>
  <si>
    <t>Проверка и испытание тех.сост.внутрен. противопожарного водопровода 19 шт* 1731,58 руб, проверка тех.состояния пожарных рукавов 19 шт.*400,00 руб., проверка качества огнезащитной обработки деревян.конструкций 2 здания*900,00руб., раб.по испытанию ограждений кровли 2 зд.*12 000,00руб.</t>
  </si>
  <si>
    <t>Техническое обслуживание и регламентно-профилактический ремонт систем охранно-тревожной сигнализации (кол-во зданий) (ТО установок АПС 2900,00руб*12мес*2зд, ТО обор.для передачи сигн"пож.тревога" 2400,00руб*12*2 эд.)</t>
  </si>
  <si>
    <t>техническое обслуживание и  ремонт транспортных средств 1 транп.ср-ва</t>
  </si>
  <si>
    <t>услуги по сбору, транспортированию и обезвреж. медиц.отходов класса "Г", услуги обращения с отходами1 и 2 классов опасности 17119,28 руб.</t>
  </si>
  <si>
    <t>Техническое обслуживание и затраты на использование аппаратно-программного комплекса "Глонасс" (кол-во установок) 600руб.*1уст.*12мес</t>
  </si>
  <si>
    <t>Техническое обслуживание, ремонт офисной техники (кол-во оборудования)3000,00руб*15ед.оборуд.</t>
  </si>
  <si>
    <t>техническое обслуживание и регламентно-профилактический ремонт медицинского оборудования (кол-во оборудования) 922,22руб* 9 ед.оборуд.</t>
  </si>
  <si>
    <t>Размещение отходов на санкционир.свалке ТБО(650 руб/ куб*10 мес)</t>
  </si>
  <si>
    <t xml:space="preserve">семинары, курсы повышения квалификации    </t>
  </si>
  <si>
    <t>Поверка медиц. оборудования (кол-во оборудования) 22 шт.</t>
  </si>
  <si>
    <t>обслед.зданий от насекомых 437 руб*48 раз/год</t>
  </si>
  <si>
    <t>технич.обслуж. комплекса технич. средств охраны на объектах  1685,83 руб.*12 мес</t>
  </si>
  <si>
    <t>антифриз, масло моторное на общехозяйственные нужды  (литры)</t>
  </si>
  <si>
    <t>Советник директора по воспит.и взаимодейст.с детскими общест. объединениями</t>
  </si>
  <si>
    <t>Заместитель главного бухгалтера</t>
  </si>
  <si>
    <t>Врач-специалист- руководитель структ.подразделения (заведующим медиц.кабинетом)</t>
  </si>
  <si>
    <t>Младший воспитатель</t>
  </si>
  <si>
    <t>Обоснования (расчеты) к плану финансово-хозяйственной деятельности государственного  учреждения на 2025 год (на текущий финансовый год) (на 2026 год (на первый год планового периода), на 2027 год (на второй год планового периода)) &lt;15&gt;</t>
  </si>
  <si>
    <t xml:space="preserve">сопровождение программ бухгалтерского учета 1"С" 6972,00руб*12мес= 83664,00руб.; </t>
  </si>
  <si>
    <t>Гигиеническая аттестация работников (кол-во работников)1000,00руб.*86 сотр</t>
  </si>
  <si>
    <t>Охрана недвижимого имущества, в том числе вневедомственная, обеспечение пожарной безопасности, мониторинг систем охранно-пожарной сигнализации (охрана объектов при помощи тревожн.сигнализации 5427,84 руб.*2 зд.*12 мес; охрана объектов при помощи средств пож.сигнализации  2257,50 руб.*2 зд.*12 мес)</t>
  </si>
  <si>
    <t>Неисключит. пользовател.права на программу ЭВМ"Интернат"Питание 6000,00 руб, ПО Антивирус Касперского  62шт.*322,58руб.=20 000,00руб.</t>
  </si>
  <si>
    <t>Пожарные мероприятия , зарядка огнетушителей</t>
  </si>
  <si>
    <t xml:space="preserve">Оплата стоимости проезда и провоза багажа к месту использования отпуска и обратно (30 сотр.+ 15детей)  </t>
  </si>
  <si>
    <t>фот педраб</t>
  </si>
  <si>
    <t>фот медраб</t>
  </si>
  <si>
    <t>фот рук, зам</t>
  </si>
  <si>
    <t>фонды должны идти с обоснов.расх ФОТ</t>
  </si>
  <si>
    <t>исследование воды, готовой продукции на микробиологич.показатели, смывы (кол-во услуг)</t>
  </si>
  <si>
    <t>затраты на оплату санитарно-эпидемиологич. услуг и производствен. контроля (кол-во услуг)</t>
  </si>
  <si>
    <t>канцелярские товары  (прописи, рабочие тетради, альбомы, карандаши, пластилин и др.)</t>
  </si>
  <si>
    <t>услуга связи по обеспеч.передачи информац. в Ространснадзор</t>
  </si>
  <si>
    <t>"      " _________________ 20       г.</t>
  </si>
  <si>
    <t>( и плановый период 2026-2027 год)</t>
  </si>
  <si>
    <t>851</t>
  </si>
  <si>
    <t>2.3.2. Расчет (обоснование) расходов на уплату иных налогов (включаемых в состав расходов) в бюджеты бюджетной системы Российской Федерации, а также государственная пошлина</t>
  </si>
  <si>
    <t>852</t>
  </si>
  <si>
    <t>2.3.3. Расчет (обоснование) расходов на уплату штрафов (в том числе административных), пеней, иных платежей</t>
  </si>
  <si>
    <t>853</t>
  </si>
  <si>
    <t xml:space="preserve">Итого по 850 ВР: </t>
  </si>
  <si>
    <t>дератизация помещений, зданий 1125кв.м.*2,47руб*20раз/год</t>
  </si>
  <si>
    <t>дезинсекция  помещений, зданий 6274кв.м*3,8руб*2раз/год</t>
  </si>
  <si>
    <t>дезинфекция  помещений, зданий 280кв.м*21,85руб*2раз/год</t>
  </si>
  <si>
    <t xml:space="preserve">Фонд оплаты труда в год, руб.
&lt;16&gt; </t>
  </si>
  <si>
    <t>&lt;16&gt; При расчете плановых показателей расходов на оплату труда учитывается расчетная среднесписочная численность работников в пределах утвержденного штатного расписания.</t>
  </si>
  <si>
    <t>Расчетная среднесписочная численность работников, человек</t>
  </si>
  <si>
    <t>3.1</t>
  </si>
  <si>
    <t>Кастелянша</t>
  </si>
  <si>
    <t xml:space="preserve">затраты на питание воспитанников (приходящих) 76чел*195 дн*215,00 руб. </t>
  </si>
  <si>
    <t>затраты на питание воспитанников (проживающих) 27чел*195дн*717,49 руб</t>
  </si>
  <si>
    <t xml:space="preserve">затраты на питание воспитанников (дети-сироты) 20 восп. х 325 дня х 717,49 руб. </t>
  </si>
  <si>
    <t>Физическая охрана недвижимого имущества ( уч.корпус 432 ч* 251,35 руб.=108 583,20 руб.1 кв-л; с апр-дек 1017ч * 260руб=264 420,00 руб)</t>
  </si>
  <si>
    <t>стирка и обработка постельных принадлежностей и прочего мягкого инвентаря 70,42 кг/мес*142,00 руб*12 мес.</t>
  </si>
  <si>
    <t>технич.обслуживание электрич.сетей зданий (кол-во зданий) 2 здания*10000руб*12мес</t>
  </si>
  <si>
    <t>Техническое обслуживание и регламентно-профилактический ремонт систем водоснабжения и водоотведения (коли-во зданий) (17723,00руб*2 ед.*12мес)</t>
  </si>
  <si>
    <t>Поверка приборов учета 13 шт</t>
  </si>
  <si>
    <t>Проверка технич.состояния автотранспорта</t>
  </si>
  <si>
    <t>2.6.11. Расчет (обоснование) расходов на приобретение материальных запасов</t>
  </si>
  <si>
    <t>внебюджет</t>
  </si>
  <si>
    <t>Приобретение спортивных костюмов</t>
  </si>
  <si>
    <t>внеб</t>
  </si>
  <si>
    <t>медицинские осмотры прочего персонала 38 чел.* 8500 руб.</t>
  </si>
  <si>
    <t>Медосмотр основного персонала на учебные цели 43 чел.*8500 руб.</t>
  </si>
  <si>
    <t>бензин на общехозяйственные нужды (литры) 3431,71 л*58,28руб</t>
  </si>
  <si>
    <t xml:space="preserve">заключение договоров возмезного оказания услуг (кол-во работников)   19242 руб.*9 мес*1,302*1 раб =225 477,76 руб., (усл.при составлении меню), </t>
  </si>
  <si>
    <t>Уменьшение стоимости материальных запасов</t>
  </si>
  <si>
    <t>440</t>
  </si>
  <si>
    <t>января</t>
  </si>
  <si>
    <t>25</t>
  </si>
  <si>
    <t>Источник финансового обеспечения: внебюджетные средства</t>
  </si>
  <si>
    <t>Сдача металлолома</t>
  </si>
  <si>
    <t>24</t>
  </si>
  <si>
    <t>26</t>
  </si>
  <si>
    <t>27</t>
  </si>
  <si>
    <t>28</t>
  </si>
  <si>
    <t>29</t>
  </si>
  <si>
    <t>30</t>
  </si>
  <si>
    <t>31</t>
  </si>
  <si>
    <t>32</t>
  </si>
  <si>
    <t>33</t>
  </si>
  <si>
    <t>34</t>
  </si>
  <si>
    <t>35</t>
  </si>
  <si>
    <t>36</t>
  </si>
  <si>
    <t>37</t>
  </si>
  <si>
    <t>38</t>
  </si>
  <si>
    <t>39</t>
  </si>
  <si>
    <t>40</t>
  </si>
  <si>
    <t>41</t>
  </si>
  <si>
    <t>Проведение энергосервисных мероприятий (мес). (В учреждении заключен энергосерв.контракт, по условиям которого установлен автомат. индивид. тепловой пункт (АИТП), который обеспечивает регулирование подачи тепловой энергии в систему отопления в зависимости от изменения параметров наружного воздуха с целью поддержания заданной температуры воздуха в отапливаемых помещениях. АИТП обеспечивает экономию теплоэнергии. 60% экономии энергетических ресурсов подлежит уплате по энергосерв. контракту подрячику)</t>
  </si>
  <si>
    <t>На личные расходы детям-сиротам  8 воспитанников * 1 400,00 руб. * 12 мес.= 134 400 рублей, 21 воспитанников * 3 000,00 руб. * 12 мес.= 756 000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</si>
</sst>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_-;\-* #,##0.00\ _₽_-;_-* &quot;-&quot;??\ _₽_-;_-@_-"/>
    <numFmt numFmtId="164" formatCode="#,##0_ ;\-#,##0\ "/>
    <numFmt numFmtId="165" formatCode="_-* #,##0.00_р_._-;\-* #,##0.00_р_._-;_-* &quot;-&quot;??_р_._-;_-@_-"/>
    <numFmt numFmtId="166" formatCode="#,##0.00_ ;\-#,##0.00\ "/>
    <numFmt numFmtId="167" formatCode="_-* #,##0_р_._-;\-* #,##0_р_._-;_-* &quot;-&quot;??_р_._-;_-@_-"/>
    <numFmt numFmtId="168" formatCode="0.0"/>
    <numFmt numFmtId="169" formatCode="0.0%"/>
    <numFmt numFmtId="170" formatCode="#,##0.0000"/>
    <numFmt numFmtId="171" formatCode="_-* #,##0.000\ _₽_-;\-* #,##0.000\ _₽_-;_-* &quot;-&quot;??\ _₽_-;_-@_-"/>
    <numFmt numFmtId="172" formatCode="_-* #,##0.0000\ _₽_-;\-* #,##0.0000\ _₽_-;_-* &quot;-&quot;??\ _₽_-;_-@_-"/>
    <numFmt numFmtId="173" formatCode="_-* #,##0_р_._-;\-* #,##0_р_._-;_-* &quot;-&quot;_р_._-;_-@_-"/>
    <numFmt numFmtId="174" formatCode="_-* #,##0.00_-;\-* #,##0.00_-;_-* &quot;-&quot;??_-;_-@_-"/>
    <numFmt numFmtId="175" formatCode="_-* #,##0.000_р_._-;\-* #,##0.000_р_._-;_-* &quot;-&quot;??_р_._-;_-@_-"/>
  </numFmts>
  <fonts count="49" x14ac:knownFonts="1">
    <font>
      <sz val="11"/>
      <color theme="1"/>
      <name val="Calibri"/>
      <family val="2"/>
      <charset val="204"/>
      <scheme val="minor"/>
    </font>
    <font>
      <sz val="10"/>
      <name val="Arial Cyr"/>
      <charset val="204"/>
    </font>
    <font>
      <sz val="9"/>
      <name val="Times New Roman"/>
      <family val="1"/>
      <charset val="204"/>
    </font>
    <font>
      <sz val="10"/>
      <name val="Times New Roman"/>
      <family val="1"/>
      <charset val="204"/>
    </font>
    <font>
      <sz val="8"/>
      <name val="Times New Roman"/>
      <family val="1"/>
      <charset val="204"/>
    </font>
    <font>
      <b/>
      <sz val="12"/>
      <name val="Times New Roman"/>
      <family val="1"/>
      <charset val="204"/>
    </font>
    <font>
      <sz val="12"/>
      <name val="Times New Roman"/>
      <family val="1"/>
      <charset val="204"/>
    </font>
    <font>
      <b/>
      <sz val="10"/>
      <name val="Times New Roman"/>
      <family val="1"/>
      <charset val="204"/>
    </font>
    <font>
      <b/>
      <sz val="11"/>
      <name val="Times New Roman"/>
      <family val="1"/>
      <charset val="204"/>
    </font>
    <font>
      <sz val="11"/>
      <name val="Times New Roman"/>
      <family val="1"/>
      <charset val="204"/>
    </font>
    <font>
      <u/>
      <sz val="11"/>
      <color theme="10"/>
      <name val="Calibri"/>
      <family val="2"/>
      <charset val="204"/>
      <scheme val="minor"/>
    </font>
    <font>
      <sz val="11"/>
      <color rgb="FFFF0000"/>
      <name val="Times New Roman"/>
      <family val="1"/>
      <charset val="204"/>
    </font>
    <font>
      <b/>
      <sz val="11"/>
      <color theme="1"/>
      <name val="Times New Roman"/>
      <family val="1"/>
      <charset val="204"/>
    </font>
    <font>
      <sz val="11"/>
      <color theme="1"/>
      <name val="Times New Roman"/>
      <family val="1"/>
      <charset val="204"/>
    </font>
    <font>
      <u/>
      <sz val="11"/>
      <name val="Times New Roman"/>
      <family val="1"/>
      <charset val="204"/>
    </font>
    <font>
      <b/>
      <u/>
      <sz val="11"/>
      <name val="Times New Roman"/>
      <family val="1"/>
      <charset val="204"/>
    </font>
    <font>
      <sz val="12"/>
      <color rgb="FFFF0000"/>
      <name val="Times New Roman"/>
      <family val="1"/>
      <charset val="204"/>
    </font>
    <font>
      <b/>
      <sz val="12"/>
      <color rgb="FFFF0000"/>
      <name val="Times New Roman"/>
      <family val="1"/>
      <charset val="204"/>
    </font>
    <font>
      <sz val="11"/>
      <color rgb="FFFF0000"/>
      <name val="Calibri"/>
      <family val="2"/>
      <charset val="204"/>
      <scheme val="minor"/>
    </font>
    <font>
      <sz val="11"/>
      <color rgb="FFFFFF00"/>
      <name val="Times New Roman"/>
      <family val="1"/>
      <charset val="204"/>
    </font>
    <font>
      <sz val="11"/>
      <color rgb="FFFFFFCC"/>
      <name val="Times New Roman"/>
      <family val="1"/>
      <charset val="204"/>
    </font>
    <font>
      <sz val="11"/>
      <color rgb="FF92D050"/>
      <name val="Times New Roman"/>
      <family val="1"/>
      <charset val="204"/>
    </font>
    <font>
      <sz val="11"/>
      <name val="Calibri"/>
      <family val="2"/>
      <charset val="204"/>
      <scheme val="minor"/>
    </font>
    <font>
      <sz val="7"/>
      <name val="Times New Roman"/>
      <family val="1"/>
      <charset val="204"/>
    </font>
    <font>
      <b/>
      <sz val="8"/>
      <name val="Times New Roman"/>
      <family val="1"/>
      <charset val="204"/>
    </font>
    <font>
      <b/>
      <sz val="9"/>
      <name val="Times New Roman"/>
      <family val="1"/>
      <charset val="204"/>
    </font>
    <font>
      <sz val="11"/>
      <color theme="1"/>
      <name val="Calibri"/>
      <family val="2"/>
      <charset val="204"/>
      <scheme val="minor"/>
    </font>
    <font>
      <sz val="9"/>
      <color theme="1"/>
      <name val="Times New Roman"/>
      <family val="1"/>
      <charset val="204"/>
    </font>
    <font>
      <sz val="9"/>
      <color rgb="FFFFFF00"/>
      <name val="Times New Roman"/>
      <family val="1"/>
      <charset val="204"/>
    </font>
    <font>
      <u/>
      <sz val="11"/>
      <color theme="1"/>
      <name val="Times New Roman"/>
      <family val="1"/>
      <charset val="204"/>
    </font>
    <font>
      <sz val="9"/>
      <color theme="1"/>
      <name val="Calibri"/>
      <family val="2"/>
      <charset val="204"/>
      <scheme val="minor"/>
    </font>
    <font>
      <sz val="9"/>
      <color indexed="9"/>
      <name val="Times New Roman"/>
      <family val="1"/>
      <charset val="204"/>
    </font>
    <font>
      <sz val="8"/>
      <color theme="1"/>
      <name val="Calibri"/>
      <family val="2"/>
      <charset val="204"/>
      <scheme val="minor"/>
    </font>
    <font>
      <b/>
      <sz val="9"/>
      <color theme="1"/>
      <name val="Calibri"/>
      <family val="2"/>
      <charset val="204"/>
      <scheme val="minor"/>
    </font>
    <font>
      <sz val="9"/>
      <name val="Calibri"/>
      <family val="2"/>
      <charset val="204"/>
      <scheme val="minor"/>
    </font>
    <font>
      <sz val="8"/>
      <name val="Calibri"/>
      <family val="2"/>
      <charset val="204"/>
      <scheme val="minor"/>
    </font>
    <font>
      <sz val="10"/>
      <color theme="1"/>
      <name val="Times New Roman"/>
      <family val="1"/>
      <charset val="204"/>
    </font>
    <font>
      <b/>
      <sz val="10"/>
      <color theme="1"/>
      <name val="Times New Roman"/>
      <family val="1"/>
      <charset val="204"/>
    </font>
    <font>
      <sz val="10"/>
      <color rgb="FF92D050"/>
      <name val="Times New Roman"/>
      <family val="1"/>
      <charset val="204"/>
    </font>
    <font>
      <sz val="12"/>
      <color theme="1"/>
      <name val="Times New Roman"/>
      <family val="1"/>
      <charset val="204"/>
    </font>
    <font>
      <sz val="8"/>
      <color theme="1"/>
      <name val="Times New Roman"/>
      <family val="1"/>
      <charset val="204"/>
    </font>
    <font>
      <sz val="8"/>
      <name val="Calibri"/>
      <family val="2"/>
      <scheme val="minor"/>
    </font>
    <font>
      <sz val="10"/>
      <color theme="1"/>
      <name val="Calibri"/>
      <family val="2"/>
      <charset val="204"/>
      <scheme val="minor"/>
    </font>
    <font>
      <sz val="11"/>
      <color indexed="8"/>
      <name val="Calibri"/>
      <family val="2"/>
      <charset val="204"/>
      <scheme val="minor"/>
    </font>
    <font>
      <b/>
      <sz val="9"/>
      <color theme="1"/>
      <name val="Times New Roman"/>
      <family val="1"/>
      <charset val="204"/>
    </font>
    <font>
      <b/>
      <sz val="12"/>
      <color theme="1"/>
      <name val="Times New Roman"/>
      <family val="1"/>
      <charset val="204"/>
    </font>
    <font>
      <sz val="7"/>
      <name val="Calibri"/>
      <family val="2"/>
      <charset val="204"/>
      <scheme val="minor"/>
    </font>
    <font>
      <sz val="7"/>
      <color theme="1"/>
      <name val="Calibri"/>
      <family val="2"/>
      <charset val="204"/>
      <scheme val="minor"/>
    </font>
    <font>
      <b/>
      <sz val="8"/>
      <color theme="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diagonal/>
    </border>
  </borders>
  <cellStyleXfs count="11">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9" fontId="26" fillId="0" borderId="0" applyFont="0" applyFill="0" applyBorder="0" applyAlignment="0" applyProtection="0"/>
    <xf numFmtId="173" fontId="43" fillId="0" borderId="0" applyFont="0" applyFill="0" applyBorder="0" applyAlignment="0" applyProtection="0"/>
    <xf numFmtId="174" fontId="26" fillId="0" borderId="0" applyFont="0" applyFill="0" applyBorder="0" applyAlignment="0" applyProtection="0"/>
  </cellStyleXfs>
  <cellXfs count="870">
    <xf numFmtId="0" fontId="0" fillId="0" borderId="0" xfId="0"/>
    <xf numFmtId="0" fontId="3" fillId="0" borderId="0" xfId="1" applyFont="1" applyFill="1"/>
    <xf numFmtId="0" fontId="7" fillId="0" borderId="0" xfId="1" applyFont="1" applyFill="1"/>
    <xf numFmtId="0" fontId="7" fillId="0" borderId="0" xfId="1" applyFont="1" applyFill="1" applyAlignment="1">
      <alignment horizontal="right"/>
    </xf>
    <xf numFmtId="0" fontId="3" fillId="0" borderId="0" xfId="1" applyFont="1" applyFill="1" applyAlignment="1">
      <alignment vertical="top"/>
    </xf>
    <xf numFmtId="0" fontId="3" fillId="0" borderId="0" xfId="1" applyFont="1" applyFill="1" applyAlignment="1">
      <alignment horizontal="left"/>
    </xf>
    <xf numFmtId="0" fontId="3" fillId="0" borderId="0" xfId="1" applyFont="1" applyFill="1" applyBorder="1"/>
    <xf numFmtId="0" fontId="3" fillId="0" borderId="0" xfId="1" applyFont="1" applyFill="1" applyBorder="1" applyAlignment="1">
      <alignment vertical="top"/>
    </xf>
    <xf numFmtId="0" fontId="3" fillId="0" borderId="0" xfId="1" applyFont="1" applyFill="1" applyBorder="1" applyAlignment="1">
      <alignment horizontal="left"/>
    </xf>
    <xf numFmtId="0" fontId="9" fillId="0" borderId="0" xfId="0" applyNumberFormat="1" applyFont="1" applyFill="1" applyBorder="1" applyAlignment="1">
      <alignment horizontal="left"/>
    </xf>
    <xf numFmtId="49" fontId="8" fillId="0" borderId="0" xfId="0" applyNumberFormat="1" applyFont="1" applyFill="1" applyBorder="1" applyAlignment="1">
      <alignment horizontal="left"/>
    </xf>
    <xf numFmtId="0" fontId="3" fillId="0" borderId="0" xfId="0" applyNumberFormat="1" applyFont="1" applyFill="1" applyBorder="1" applyAlignment="1">
      <alignment horizontal="center" vertical="top"/>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horizontal="left"/>
    </xf>
    <xf numFmtId="0" fontId="13" fillId="0" borderId="17" xfId="0" applyFont="1" applyFill="1" applyBorder="1" applyAlignment="1">
      <alignment vertical="center" wrapText="1"/>
    </xf>
    <xf numFmtId="0" fontId="13" fillId="0" borderId="15" xfId="0" applyFont="1" applyFill="1" applyBorder="1" applyAlignment="1">
      <alignment vertical="center" wrapText="1"/>
    </xf>
    <xf numFmtId="0" fontId="13" fillId="0" borderId="0" xfId="0" applyFont="1" applyFill="1"/>
    <xf numFmtId="0" fontId="9" fillId="0" borderId="0" xfId="0" applyFont="1"/>
    <xf numFmtId="0" fontId="9" fillId="0" borderId="17" xfId="0" applyFont="1" applyBorder="1" applyAlignment="1">
      <alignment vertical="center" wrapText="1"/>
    </xf>
    <xf numFmtId="0" fontId="9" fillId="0" borderId="17" xfId="0" applyFont="1" applyFill="1" applyBorder="1" applyAlignment="1">
      <alignment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top"/>
    </xf>
    <xf numFmtId="0" fontId="9"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xf>
    <xf numFmtId="0" fontId="6" fillId="0" borderId="0" xfId="0" applyNumberFormat="1" applyFont="1" applyFill="1" applyBorder="1" applyAlignment="1">
      <alignment horizontal="left" vertical="center"/>
    </xf>
    <xf numFmtId="0" fontId="17" fillId="0" borderId="0" xfId="0" applyNumberFormat="1" applyFont="1" applyFill="1" applyBorder="1" applyAlignment="1">
      <alignment horizontal="left"/>
    </xf>
    <xf numFmtId="49"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center" vertical="center"/>
    </xf>
    <xf numFmtId="0" fontId="0" fillId="0" borderId="0" xfId="0" applyFill="1"/>
    <xf numFmtId="0" fontId="16" fillId="0" borderId="0" xfId="0" applyNumberFormat="1" applyFont="1" applyFill="1" applyBorder="1" applyAlignment="1">
      <alignment horizontal="left"/>
    </xf>
    <xf numFmtId="0" fontId="5" fillId="0" borderId="0" xfId="0" applyNumberFormat="1" applyFont="1" applyFill="1" applyBorder="1" applyAlignment="1">
      <alignment horizontal="center"/>
    </xf>
    <xf numFmtId="0" fontId="8" fillId="0" borderId="2" xfId="0" applyNumberFormat="1" applyFont="1" applyFill="1" applyBorder="1" applyAlignment="1">
      <alignment horizontal="center"/>
    </xf>
    <xf numFmtId="0" fontId="13" fillId="0" borderId="17" xfId="0" applyFont="1" applyFill="1" applyBorder="1" applyAlignment="1">
      <alignment horizontal="center" vertical="center" wrapText="1"/>
    </xf>
    <xf numFmtId="49" fontId="8" fillId="0" borderId="0" xfId="0" applyNumberFormat="1" applyFont="1" applyFill="1" applyBorder="1" applyAlignment="1">
      <alignment horizontal="center"/>
    </xf>
    <xf numFmtId="0" fontId="11" fillId="0" borderId="0" xfId="0" applyNumberFormat="1" applyFont="1" applyFill="1" applyBorder="1" applyAlignment="1">
      <alignment horizontal="left"/>
    </xf>
    <xf numFmtId="0" fontId="11" fillId="0" borderId="0" xfId="0" applyNumberFormat="1" applyFont="1" applyFill="1" applyBorder="1" applyAlignment="1">
      <alignment horizontal="center" vertical="top"/>
    </xf>
    <xf numFmtId="0" fontId="11" fillId="0" borderId="0" xfId="0" applyNumberFormat="1" applyFont="1" applyFill="1" applyBorder="1" applyAlignment="1">
      <alignment horizontal="left" vertical="center"/>
    </xf>
    <xf numFmtId="0" fontId="8"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justify" vertical="center"/>
    </xf>
    <xf numFmtId="0" fontId="14" fillId="0" borderId="17" xfId="0" applyFont="1" applyBorder="1" applyAlignment="1">
      <alignment vertical="center" wrapText="1"/>
    </xf>
    <xf numFmtId="0" fontId="9" fillId="0" borderId="19" xfId="0" applyFont="1" applyBorder="1" applyAlignment="1">
      <alignment vertical="center" wrapText="1"/>
    </xf>
    <xf numFmtId="0" fontId="9" fillId="0" borderId="0" xfId="0" applyFont="1" applyAlignment="1">
      <alignment wrapText="1"/>
    </xf>
    <xf numFmtId="0" fontId="5" fillId="0" borderId="0" xfId="0" applyNumberFormat="1" applyFont="1" applyFill="1" applyBorder="1" applyAlignment="1">
      <alignment horizontal="left"/>
    </xf>
    <xf numFmtId="0" fontId="8" fillId="0" borderId="0" xfId="0" applyNumberFormat="1" applyFont="1" applyFill="1" applyBorder="1" applyAlignment="1">
      <alignment horizontal="left"/>
    </xf>
    <xf numFmtId="0" fontId="8" fillId="0" borderId="0" xfId="0" applyNumberFormat="1" applyFont="1" applyFill="1" applyBorder="1" applyAlignment="1">
      <alignment horizontal="center"/>
    </xf>
    <xf numFmtId="0" fontId="8" fillId="0" borderId="0" xfId="0" applyNumberFormat="1" applyFont="1" applyFill="1" applyBorder="1" applyAlignment="1"/>
    <xf numFmtId="49" fontId="5" fillId="0" borderId="0" xfId="0" applyNumberFormat="1" applyFont="1" applyFill="1" applyBorder="1" applyAlignment="1">
      <alignment horizontal="left"/>
    </xf>
    <xf numFmtId="0" fontId="12" fillId="0" borderId="1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9" fillId="0" borderId="0" xfId="0" applyFont="1" applyFill="1"/>
    <xf numFmtId="0" fontId="13" fillId="0" borderId="0" xfId="0" applyFont="1" applyFill="1" applyAlignment="1">
      <alignment horizontal="center" vertical="center"/>
    </xf>
    <xf numFmtId="0" fontId="12" fillId="0" borderId="15" xfId="0" applyFont="1" applyFill="1" applyBorder="1" applyAlignment="1">
      <alignment vertical="center" wrapText="1"/>
    </xf>
    <xf numFmtId="0" fontId="9" fillId="0" borderId="0" xfId="0" applyFont="1" applyFill="1" applyAlignment="1">
      <alignment horizontal="center"/>
    </xf>
    <xf numFmtId="0" fontId="13" fillId="0" borderId="0" xfId="0" applyFont="1" applyFill="1" applyAlignment="1">
      <alignment horizontal="center"/>
    </xf>
    <xf numFmtId="0" fontId="12" fillId="0" borderId="0" xfId="0" applyFont="1" applyFill="1"/>
    <xf numFmtId="0" fontId="6" fillId="0" borderId="0" xfId="1" applyFont="1" applyFill="1"/>
    <xf numFmtId="0" fontId="6" fillId="0" borderId="0" xfId="0" applyFont="1" applyFill="1"/>
    <xf numFmtId="0" fontId="2" fillId="0" borderId="0" xfId="1" applyFont="1" applyFill="1" applyAlignment="1">
      <alignment wrapText="1"/>
    </xf>
    <xf numFmtId="0" fontId="19" fillId="0" borderId="0" xfId="0" applyFont="1" applyFill="1"/>
    <xf numFmtId="0" fontId="9" fillId="0" borderId="13" xfId="0" applyFont="1" applyBorder="1" applyAlignment="1">
      <alignment vertical="center" wrapText="1"/>
    </xf>
    <xf numFmtId="0" fontId="20" fillId="0" borderId="0" xfId="0" applyFont="1"/>
    <xf numFmtId="0" fontId="9" fillId="0" borderId="0" xfId="0" applyFont="1" applyFill="1" applyAlignment="1">
      <alignment horizontal="justify" vertical="center"/>
    </xf>
    <xf numFmtId="0" fontId="0" fillId="0" borderId="17" xfId="0" applyFill="1" applyBorder="1" applyAlignment="1">
      <alignment horizontal="center" vertical="center" wrapText="1"/>
    </xf>
    <xf numFmtId="0" fontId="9" fillId="0" borderId="21" xfId="0" applyFont="1" applyBorder="1"/>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9" fillId="0" borderId="0" xfId="0" applyFont="1" applyFill="1" applyAlignment="1">
      <alignment horizontal="center" vertical="center"/>
    </xf>
    <xf numFmtId="0" fontId="13" fillId="0" borderId="1" xfId="0" applyFont="1" applyFill="1" applyBorder="1" applyAlignment="1">
      <alignment vertical="center"/>
    </xf>
    <xf numFmtId="0" fontId="9" fillId="0" borderId="0" xfId="0" applyFont="1" applyFill="1" applyAlignment="1">
      <alignment vertical="center"/>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0" borderId="0" xfId="0" applyFont="1" applyFill="1" applyBorder="1" applyAlignment="1">
      <alignment vertical="center" wrapText="1"/>
    </xf>
    <xf numFmtId="0" fontId="9"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2"/>
    </xf>
    <xf numFmtId="49" fontId="9" fillId="0" borderId="15" xfId="0" applyNumberFormat="1" applyFont="1" applyFill="1" applyBorder="1" applyAlignment="1">
      <alignment horizontal="center" vertical="center" wrapText="1"/>
    </xf>
    <xf numFmtId="0" fontId="9" fillId="0" borderId="17" xfId="0" applyFont="1" applyFill="1" applyBorder="1" applyAlignment="1">
      <alignment horizontal="left" vertical="center" wrapText="1"/>
    </xf>
    <xf numFmtId="49" fontId="0" fillId="0" borderId="15" xfId="0" applyNumberFormat="1" applyFill="1" applyBorder="1" applyAlignment="1">
      <alignment horizontal="center" vertical="center" wrapText="1"/>
    </xf>
    <xf numFmtId="0" fontId="9" fillId="0" borderId="0" xfId="0" applyFont="1" applyBorder="1" applyAlignment="1">
      <alignment wrapText="1"/>
    </xf>
    <xf numFmtId="0" fontId="9" fillId="0" borderId="0" xfId="0" applyFont="1" applyBorder="1" applyAlignment="1">
      <alignment horizontal="center" vertical="center"/>
    </xf>
    <xf numFmtId="0" fontId="11" fillId="0" borderId="0" xfId="0" applyFont="1" applyAlignment="1">
      <alignment horizontal="left" vertical="top"/>
    </xf>
    <xf numFmtId="0" fontId="11" fillId="0" borderId="0" xfId="0" applyFont="1" applyFill="1" applyAlignment="1">
      <alignment horizontal="left" vertical="top"/>
    </xf>
    <xf numFmtId="0" fontId="22" fillId="0" borderId="17"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9"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0" xfId="1" applyNumberFormat="1" applyFont="1" applyFill="1" applyBorder="1" applyAlignment="1">
      <alignment horizontal="left" wrapText="1"/>
    </xf>
    <xf numFmtId="0" fontId="4" fillId="0" borderId="0" xfId="1" applyNumberFormat="1" applyFont="1" applyFill="1" applyBorder="1" applyAlignment="1">
      <alignment horizontal="left"/>
    </xf>
    <xf numFmtId="0" fontId="2" fillId="0" borderId="0" xfId="1" applyNumberFormat="1" applyFont="1" applyFill="1" applyBorder="1" applyAlignment="1">
      <alignment vertical="top"/>
    </xf>
    <xf numFmtId="0" fontId="23" fillId="0" borderId="0" xfId="1" applyNumberFormat="1" applyFont="1" applyFill="1" applyBorder="1" applyAlignment="1">
      <alignment vertical="top" wrapText="1"/>
    </xf>
    <xf numFmtId="0" fontId="24" fillId="0" borderId="0" xfId="1" applyNumberFormat="1" applyFont="1" applyFill="1" applyBorder="1" applyAlignment="1">
      <alignment horizontal="left"/>
    </xf>
    <xf numFmtId="0" fontId="4" fillId="0" borderId="0" xfId="1" applyNumberFormat="1" applyFont="1" applyFill="1" applyBorder="1" applyAlignment="1"/>
    <xf numFmtId="0" fontId="9" fillId="0" borderId="12" xfId="0" applyFont="1" applyBorder="1"/>
    <xf numFmtId="0" fontId="9" fillId="0" borderId="0" xfId="0" applyFont="1" applyBorder="1"/>
    <xf numFmtId="0" fontId="9" fillId="2" borderId="0" xfId="0" applyFont="1" applyFill="1" applyBorder="1"/>
    <xf numFmtId="0" fontId="9" fillId="0" borderId="1" xfId="0" applyFont="1" applyFill="1" applyBorder="1" applyAlignment="1">
      <alignment vertical="center" wrapText="1"/>
    </xf>
    <xf numFmtId="0" fontId="7" fillId="0" borderId="0" xfId="1" applyNumberFormat="1" applyFont="1" applyFill="1" applyBorder="1" applyAlignment="1">
      <alignment vertical="center"/>
    </xf>
    <xf numFmtId="49" fontId="9" fillId="0" borderId="1"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9" fillId="0" borderId="17"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22"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23" xfId="0" applyFont="1" applyFill="1" applyBorder="1" applyAlignment="1">
      <alignment horizontal="left" vertical="top" wrapText="1"/>
    </xf>
    <xf numFmtId="0" fontId="15" fillId="0" borderId="1" xfId="0" applyFont="1" applyFill="1" applyBorder="1" applyAlignment="1">
      <alignment horizontal="left" vertical="top" wrapText="1"/>
    </xf>
    <xf numFmtId="0" fontId="9" fillId="0" borderId="0" xfId="0" applyFont="1" applyFill="1" applyAlignment="1">
      <alignment horizontal="left" vertical="top"/>
    </xf>
    <xf numFmtId="0" fontId="3" fillId="0" borderId="0" xfId="1" applyFont="1" applyFill="1" applyAlignment="1">
      <alignment horizontal="left" vertical="top"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2" fillId="0" borderId="0" xfId="1" applyFont="1"/>
    <xf numFmtId="0" fontId="3" fillId="0" borderId="0" xfId="1" applyFont="1"/>
    <xf numFmtId="0" fontId="4" fillId="0" borderId="0" xfId="1" applyFont="1"/>
    <xf numFmtId="0" fontId="3" fillId="0" borderId="0" xfId="1" applyFont="1" applyFill="1" applyBorder="1" applyAlignment="1">
      <alignment vertical="center"/>
    </xf>
    <xf numFmtId="0" fontId="3" fillId="0" borderId="0" xfId="1" applyFont="1" applyFill="1" applyAlignment="1">
      <alignment horizontal="left" wrapText="1"/>
    </xf>
    <xf numFmtId="0" fontId="3" fillId="0" borderId="0" xfId="1" applyFont="1" applyFill="1" applyBorder="1" applyAlignment="1">
      <alignment horizontal="left" vertical="center" wrapText="1"/>
    </xf>
    <xf numFmtId="0" fontId="3" fillId="0" borderId="0" xfId="1" applyFont="1" applyBorder="1"/>
    <xf numFmtId="0" fontId="3" fillId="0" borderId="0" xfId="1" applyFont="1" applyFill="1" applyBorder="1" applyAlignment="1">
      <alignment horizontal="left" wrapText="1"/>
    </xf>
    <xf numFmtId="0" fontId="3" fillId="0" borderId="0" xfId="1" applyFont="1" applyFill="1" applyAlignment="1">
      <alignment wrapText="1"/>
    </xf>
    <xf numFmtId="0" fontId="3" fillId="0" borderId="0" xfId="1" applyFont="1" applyFill="1" applyBorder="1" applyAlignment="1">
      <alignment wrapText="1"/>
    </xf>
    <xf numFmtId="49" fontId="3" fillId="0" borderId="0" xfId="1" applyNumberFormat="1" applyFont="1" applyFill="1" applyBorder="1" applyAlignment="1">
      <alignment horizontal="left" vertical="top" wrapText="1"/>
    </xf>
    <xf numFmtId="49" fontId="3" fillId="0" borderId="0" xfId="1" applyNumberFormat="1" applyFont="1" applyFill="1" applyBorder="1" applyAlignment="1">
      <alignment vertical="top" wrapText="1"/>
    </xf>
    <xf numFmtId="0" fontId="7" fillId="0" borderId="0" xfId="1" applyFont="1" applyBorder="1"/>
    <xf numFmtId="0" fontId="7" fillId="0" borderId="0" xfId="1" applyFont="1" applyFill="1" applyBorder="1" applyAlignment="1">
      <alignment horizontal="center"/>
    </xf>
    <xf numFmtId="0" fontId="3" fillId="0" borderId="0" xfId="1" applyFont="1" applyFill="1" applyBorder="1" applyAlignment="1">
      <alignment horizontal="justify"/>
    </xf>
    <xf numFmtId="43" fontId="13" fillId="0" borderId="1" xfId="6" applyFont="1" applyFill="1" applyBorder="1" applyAlignment="1">
      <alignment vertical="center" wrapText="1"/>
    </xf>
    <xf numFmtId="0" fontId="2" fillId="0" borderId="23" xfId="0" applyFont="1" applyBorder="1" applyAlignment="1">
      <alignment vertical="top" wrapText="1"/>
    </xf>
    <xf numFmtId="0" fontId="2" fillId="0" borderId="22" xfId="0" applyFont="1" applyBorder="1" applyAlignment="1">
      <alignment vertical="top" wrapText="1"/>
    </xf>
    <xf numFmtId="43" fontId="13" fillId="4" borderId="1" xfId="6" applyFont="1" applyFill="1" applyBorder="1" applyAlignment="1">
      <alignment vertical="center" wrapText="1"/>
    </xf>
    <xf numFmtId="43" fontId="12" fillId="4" borderId="1" xfId="6" applyFont="1" applyFill="1" applyBorder="1" applyAlignment="1">
      <alignment vertical="center" wrapText="1"/>
    </xf>
    <xf numFmtId="43" fontId="13" fillId="5" borderId="1" xfId="6" applyFont="1" applyFill="1" applyBorder="1" applyAlignment="1">
      <alignment vertical="center" wrapText="1"/>
    </xf>
    <xf numFmtId="43" fontId="13" fillId="0" borderId="1" xfId="6" applyFont="1" applyFill="1" applyBorder="1"/>
    <xf numFmtId="43" fontId="13" fillId="0" borderId="1" xfId="6" applyFont="1" applyFill="1" applyBorder="1" applyAlignment="1">
      <alignment horizontal="center" vertical="center" wrapText="1"/>
    </xf>
    <xf numFmtId="43" fontId="21" fillId="0" borderId="1" xfId="6" applyFont="1" applyFill="1" applyBorder="1" applyAlignment="1">
      <alignment vertical="center" wrapText="1"/>
    </xf>
    <xf numFmtId="43" fontId="21" fillId="0" borderId="1" xfId="6" applyFont="1" applyFill="1" applyBorder="1" applyAlignment="1">
      <alignment horizontal="center" vertical="center" wrapText="1"/>
    </xf>
    <xf numFmtId="43" fontId="13" fillId="5" borderId="1" xfId="6" applyFont="1" applyFill="1" applyBorder="1" applyAlignment="1">
      <alignment horizontal="center" vertical="center" wrapText="1"/>
    </xf>
    <xf numFmtId="43" fontId="13" fillId="4" borderId="1" xfId="6" applyFont="1" applyFill="1" applyBorder="1" applyAlignment="1">
      <alignment horizontal="center" vertical="center" wrapText="1"/>
    </xf>
    <xf numFmtId="43" fontId="13" fillId="0" borderId="22" xfId="6" applyFont="1" applyFill="1" applyBorder="1" applyAlignment="1">
      <alignment vertical="center" wrapText="1"/>
    </xf>
    <xf numFmtId="0" fontId="4" fillId="0" borderId="1" xfId="0" applyFont="1" applyFill="1" applyBorder="1" applyAlignment="1">
      <alignment vertical="center" wrapText="1"/>
    </xf>
    <xf numFmtId="43" fontId="13" fillId="0" borderId="0" xfId="0" applyNumberFormat="1" applyFont="1" applyFill="1"/>
    <xf numFmtId="43" fontId="9" fillId="0" borderId="17" xfId="6" applyFont="1" applyBorder="1" applyAlignment="1">
      <alignment vertical="center" wrapText="1"/>
    </xf>
    <xf numFmtId="43" fontId="9" fillId="0" borderId="17" xfId="6" applyFont="1" applyFill="1" applyBorder="1" applyAlignment="1">
      <alignment vertical="center" wrapText="1"/>
    </xf>
    <xf numFmtId="0" fontId="9" fillId="0" borderId="30" xfId="0" applyFont="1" applyBorder="1"/>
    <xf numFmtId="43" fontId="3" fillId="0" borderId="17" xfId="6" applyFont="1" applyBorder="1" applyAlignment="1">
      <alignment vertical="center" wrapText="1"/>
    </xf>
    <xf numFmtId="43" fontId="13" fillId="0" borderId="17" xfId="6" applyFont="1" applyFill="1" applyBorder="1" applyAlignment="1">
      <alignment vertical="center" wrapText="1"/>
    </xf>
    <xf numFmtId="43" fontId="13" fillId="0" borderId="17" xfId="6" applyFont="1" applyFill="1" applyBorder="1" applyAlignment="1">
      <alignment horizontal="center" vertical="center" wrapText="1"/>
    </xf>
    <xf numFmtId="164" fontId="13" fillId="0" borderId="17" xfId="6" applyNumberFormat="1" applyFont="1" applyFill="1" applyBorder="1" applyAlignment="1">
      <alignment horizontal="center" vertical="center" wrapText="1"/>
    </xf>
    <xf numFmtId="1" fontId="13" fillId="0" borderId="17" xfId="0" applyNumberFormat="1" applyFont="1" applyFill="1" applyBorder="1" applyAlignment="1">
      <alignment horizontal="center" vertical="center" wrapText="1"/>
    </xf>
    <xf numFmtId="1" fontId="13" fillId="0" borderId="17" xfId="6" applyNumberFormat="1" applyFont="1" applyFill="1" applyBorder="1" applyAlignment="1">
      <alignment horizontal="center" vertical="center" wrapText="1"/>
    </xf>
    <xf numFmtId="43" fontId="3" fillId="0" borderId="0" xfId="6" applyFont="1" applyFill="1" applyBorder="1" applyAlignment="1">
      <alignment horizontal="left" vertical="center"/>
    </xf>
    <xf numFmtId="43" fontId="3" fillId="0" borderId="0" xfId="0" applyNumberFormat="1" applyFont="1" applyFill="1" applyBorder="1" applyAlignment="1">
      <alignment horizontal="left" vertical="center"/>
    </xf>
    <xf numFmtId="43" fontId="13" fillId="3" borderId="17" xfId="6" applyFont="1" applyFill="1" applyBorder="1" applyAlignment="1">
      <alignment vertical="center" wrapText="1"/>
    </xf>
    <xf numFmtId="0" fontId="3" fillId="0" borderId="3" xfId="0" applyNumberFormat="1" applyFont="1" applyFill="1" applyBorder="1" applyAlignment="1">
      <alignment horizontal="left" vertical="center" wrapText="1"/>
    </xf>
    <xf numFmtId="0" fontId="13" fillId="0" borderId="13" xfId="0" applyFont="1" applyFill="1" applyBorder="1"/>
    <xf numFmtId="0" fontId="13" fillId="0" borderId="13" xfId="0" applyFont="1" applyFill="1" applyBorder="1" applyAlignment="1">
      <alignment wrapText="1"/>
    </xf>
    <xf numFmtId="0" fontId="27" fillId="0" borderId="0" xfId="0" applyFont="1" applyFill="1"/>
    <xf numFmtId="0" fontId="28" fillId="0" borderId="0" xfId="0" applyFont="1" applyFill="1"/>
    <xf numFmtId="0" fontId="13" fillId="0" borderId="2" xfId="0" applyFont="1" applyFill="1" applyBorder="1"/>
    <xf numFmtId="43" fontId="9" fillId="0" borderId="0" xfId="0" applyNumberFormat="1" applyFont="1" applyFill="1" applyBorder="1" applyAlignment="1">
      <alignment horizontal="left" vertical="center"/>
    </xf>
    <xf numFmtId="43" fontId="8" fillId="0" borderId="0" xfId="6" applyFont="1" applyFill="1" applyBorder="1" applyAlignment="1">
      <alignment horizontal="left" vertical="center"/>
    </xf>
    <xf numFmtId="43" fontId="13" fillId="0" borderId="1" xfId="6" applyFont="1" applyFill="1" applyBorder="1" applyAlignment="1">
      <alignmen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3" fontId="13" fillId="5" borderId="1" xfId="6" applyFont="1" applyFill="1" applyBorder="1" applyAlignment="1">
      <alignment vertical="center" wrapText="1"/>
    </xf>
    <xf numFmtId="165" fontId="30" fillId="0" borderId="0" xfId="7" applyFont="1" applyFill="1"/>
    <xf numFmtId="0" fontId="2" fillId="0" borderId="0" xfId="1" applyNumberFormat="1" applyFont="1" applyFill="1" applyBorder="1" applyAlignment="1">
      <alignment horizontal="left"/>
    </xf>
    <xf numFmtId="0" fontId="30" fillId="0" borderId="0" xfId="0" applyFont="1" applyFill="1"/>
    <xf numFmtId="43" fontId="30" fillId="0" borderId="0" xfId="0" applyNumberFormat="1" applyFont="1" applyFill="1"/>
    <xf numFmtId="167" fontId="2" fillId="0" borderId="0" xfId="7" applyNumberFormat="1" applyFont="1" applyFill="1" applyBorder="1" applyAlignment="1">
      <alignment horizontal="center" vertical="center"/>
    </xf>
    <xf numFmtId="49" fontId="25" fillId="0" borderId="0" xfId="1" applyNumberFormat="1" applyFont="1" applyFill="1" applyBorder="1" applyAlignment="1">
      <alignment horizontal="left"/>
    </xf>
    <xf numFmtId="0" fontId="32" fillId="0" borderId="0" xfId="0" applyFont="1" applyFill="1"/>
    <xf numFmtId="166" fontId="30" fillId="0" borderId="0" xfId="0" applyNumberFormat="1" applyFont="1" applyFill="1"/>
    <xf numFmtId="0" fontId="8" fillId="0" borderId="0" xfId="1" applyNumberFormat="1" applyFont="1" applyFill="1" applyBorder="1" applyAlignment="1">
      <alignment horizontal="left"/>
    </xf>
    <xf numFmtId="0" fontId="8"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xf>
    <xf numFmtId="49" fontId="9" fillId="0" borderId="1" xfId="1" applyNumberFormat="1" applyFont="1" applyFill="1" applyBorder="1" applyAlignment="1">
      <alignment horizontal="center" wrapText="1"/>
    </xf>
    <xf numFmtId="49" fontId="9" fillId="0" borderId="3" xfId="1" applyNumberFormat="1" applyFont="1" applyFill="1" applyBorder="1" applyAlignment="1">
      <alignment horizontal="center" wrapText="1"/>
    </xf>
    <xf numFmtId="0" fontId="9" fillId="0" borderId="0" xfId="1" applyNumberFormat="1" applyFont="1" applyFill="1" applyBorder="1" applyAlignment="1">
      <alignment horizontal="left" wrapText="1"/>
    </xf>
    <xf numFmtId="0" fontId="9" fillId="0" borderId="0" xfId="1" applyNumberFormat="1" applyFont="1" applyFill="1" applyBorder="1" applyAlignment="1">
      <alignment horizontal="center" wrapText="1"/>
    </xf>
    <xf numFmtId="0" fontId="9" fillId="0" borderId="0" xfId="1" applyNumberFormat="1" applyFont="1" applyFill="1" applyBorder="1" applyAlignment="1">
      <alignment wrapText="1"/>
    </xf>
    <xf numFmtId="0" fontId="27" fillId="0" borderId="7" xfId="1" applyFont="1" applyFill="1" applyBorder="1" applyAlignment="1">
      <alignment horizontal="center" vertical="center" wrapText="1"/>
    </xf>
    <xf numFmtId="0" fontId="5" fillId="0" borderId="1" xfId="1" applyFont="1" applyBorder="1" applyAlignment="1">
      <alignment horizontal="left" wrapText="1"/>
    </xf>
    <xf numFmtId="49" fontId="5" fillId="0" borderId="1" xfId="1" applyNumberFormat="1" applyFont="1" applyBorder="1" applyAlignment="1">
      <alignment horizontal="center" wrapText="1"/>
    </xf>
    <xf numFmtId="4" fontId="5" fillId="0" borderId="1" xfId="1" applyNumberFormat="1" applyFont="1" applyFill="1" applyBorder="1" applyAlignment="1">
      <alignment horizontal="center"/>
    </xf>
    <xf numFmtId="4" fontId="5" fillId="0" borderId="3" xfId="1" applyNumberFormat="1" applyFont="1" applyFill="1" applyBorder="1" applyAlignment="1">
      <alignment horizontal="center"/>
    </xf>
    <xf numFmtId="0" fontId="5" fillId="0" borderId="1" xfId="1" applyNumberFormat="1" applyFont="1" applyFill="1" applyBorder="1" applyAlignment="1">
      <alignment horizontal="left"/>
    </xf>
    <xf numFmtId="0" fontId="5" fillId="0" borderId="0" xfId="1" applyNumberFormat="1" applyFont="1" applyFill="1" applyBorder="1" applyAlignment="1">
      <alignment horizontal="left"/>
    </xf>
    <xf numFmtId="0" fontId="6" fillId="0" borderId="1" xfId="1" applyFont="1" applyBorder="1" applyAlignment="1">
      <alignment horizontal="left" wrapText="1"/>
    </xf>
    <xf numFmtId="0" fontId="6" fillId="0" borderId="1" xfId="1" applyFont="1" applyBorder="1" applyAlignment="1">
      <alignment horizontal="center" wrapText="1"/>
    </xf>
    <xf numFmtId="4" fontId="6" fillId="0" borderId="1" xfId="1" applyNumberFormat="1" applyFont="1" applyFill="1" applyBorder="1" applyAlignment="1">
      <alignment horizontal="center"/>
    </xf>
    <xf numFmtId="4" fontId="6" fillId="0" borderId="3" xfId="1" applyNumberFormat="1" applyFont="1" applyFill="1" applyBorder="1" applyAlignment="1">
      <alignment horizontal="center"/>
    </xf>
    <xf numFmtId="0" fontId="6" fillId="0" borderId="1" xfId="1" applyNumberFormat="1" applyFont="1" applyFill="1" applyBorder="1" applyAlignment="1">
      <alignment horizontal="left"/>
    </xf>
    <xf numFmtId="0" fontId="6" fillId="0" borderId="0" xfId="1" applyNumberFormat="1" applyFont="1" applyFill="1" applyBorder="1" applyAlignment="1">
      <alignment horizontal="left"/>
    </xf>
    <xf numFmtId="0" fontId="6" fillId="0" borderId="23" xfId="0" applyFont="1" applyBorder="1" applyAlignment="1">
      <alignment vertical="top" wrapText="1"/>
    </xf>
    <xf numFmtId="0" fontId="6" fillId="0" borderId="1" xfId="0" applyFont="1" applyBorder="1" applyAlignment="1">
      <alignment vertical="top" wrapText="1"/>
    </xf>
    <xf numFmtId="0" fontId="5" fillId="0" borderId="1" xfId="1" applyNumberFormat="1" applyFont="1" applyFill="1" applyBorder="1" applyAlignment="1">
      <alignment horizontal="left" wrapText="1"/>
    </xf>
    <xf numFmtId="0" fontId="5" fillId="0" borderId="1" xfId="1" applyNumberFormat="1" applyFont="1" applyFill="1" applyBorder="1" applyAlignment="1">
      <alignment horizontal="center" wrapText="1"/>
    </xf>
    <xf numFmtId="0" fontId="6" fillId="0" borderId="1" xfId="1" applyNumberFormat="1" applyFont="1" applyFill="1" applyBorder="1" applyAlignment="1">
      <alignment horizontal="left" wrapText="1"/>
    </xf>
    <xf numFmtId="0" fontId="6" fillId="0" borderId="1" xfId="1" applyNumberFormat="1" applyFont="1" applyFill="1" applyBorder="1" applyAlignment="1">
      <alignment horizontal="center" wrapText="1"/>
    </xf>
    <xf numFmtId="0" fontId="6" fillId="0" borderId="1" xfId="1" applyNumberFormat="1" applyFont="1" applyFill="1" applyBorder="1" applyAlignment="1">
      <alignment horizontal="left" vertical="center" wrapText="1"/>
    </xf>
    <xf numFmtId="0" fontId="6" fillId="0" borderId="1" xfId="1" applyNumberFormat="1" applyFont="1" applyFill="1" applyBorder="1" applyAlignment="1">
      <alignment horizontal="center" vertical="center" wrapText="1"/>
    </xf>
    <xf numFmtId="4" fontId="6" fillId="0" borderId="1" xfId="1" applyNumberFormat="1" applyFont="1" applyFill="1" applyBorder="1" applyAlignment="1"/>
    <xf numFmtId="0" fontId="5" fillId="0" borderId="1" xfId="1" applyFont="1" applyBorder="1" applyAlignment="1">
      <alignment horizontal="center" wrapText="1"/>
    </xf>
    <xf numFmtId="4" fontId="6" fillId="0" borderId="1" xfId="1" applyNumberFormat="1" applyFont="1" applyFill="1" applyBorder="1" applyAlignment="1">
      <alignment horizontal="center" vertical="center"/>
    </xf>
    <xf numFmtId="0" fontId="6" fillId="0" borderId="0" xfId="1" applyNumberFormat="1" applyFont="1" applyFill="1" applyBorder="1" applyAlignment="1">
      <alignment horizontal="left" vertical="center"/>
    </xf>
    <xf numFmtId="0" fontId="5" fillId="0" borderId="1" xfId="1" applyNumberFormat="1" applyFont="1" applyFill="1" applyBorder="1" applyAlignment="1">
      <alignment horizontal="center" vertical="center" wrapText="1"/>
    </xf>
    <xf numFmtId="0" fontId="3" fillId="0" borderId="11" xfId="0" applyNumberFormat="1" applyFont="1" applyFill="1" applyBorder="1" applyAlignment="1"/>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top"/>
    </xf>
    <xf numFmtId="4" fontId="30" fillId="0" borderId="0" xfId="0" applyNumberFormat="1" applyFont="1" applyFill="1"/>
    <xf numFmtId="43" fontId="2" fillId="0" borderId="0" xfId="0" applyNumberFormat="1" applyFont="1" applyFill="1" applyBorder="1" applyAlignment="1">
      <alignment horizontal="left"/>
    </xf>
    <xf numFmtId="0" fontId="2"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center" vertical="center"/>
    </xf>
    <xf numFmtId="43" fontId="2" fillId="0" borderId="0" xfId="0" applyNumberFormat="1" applyFont="1" applyFill="1" applyBorder="1" applyAlignment="1">
      <alignment horizontal="center" vertical="center"/>
    </xf>
    <xf numFmtId="165" fontId="30" fillId="0" borderId="0" xfId="0" applyNumberFormat="1" applyFont="1" applyFill="1"/>
    <xf numFmtId="165" fontId="33" fillId="0" borderId="0" xfId="7" applyFont="1" applyFill="1"/>
    <xf numFmtId="165" fontId="34" fillId="0" borderId="0" xfId="7" applyFont="1" applyFill="1"/>
    <xf numFmtId="165" fontId="35" fillId="0" borderId="0" xfId="7" applyFont="1" applyFill="1"/>
    <xf numFmtId="0" fontId="34" fillId="0" borderId="0" xfId="0" applyFont="1" applyFill="1"/>
    <xf numFmtId="0" fontId="2" fillId="0" borderId="0" xfId="0" applyNumberFormat="1" applyFont="1" applyFill="1" applyBorder="1" applyAlignment="1">
      <alignment horizontal="left"/>
    </xf>
    <xf numFmtId="43" fontId="12" fillId="0" borderId="1" xfId="0" applyNumberFormat="1" applyFont="1" applyFill="1" applyBorder="1" applyAlignment="1">
      <alignment vertical="center" wrapText="1"/>
    </xf>
    <xf numFmtId="43" fontId="37" fillId="0" borderId="1" xfId="6" applyFont="1" applyFill="1" applyBorder="1" applyAlignment="1">
      <alignment vertical="center" wrapText="1"/>
    </xf>
    <xf numFmtId="43" fontId="38" fillId="0" borderId="1" xfId="6" applyFont="1" applyFill="1" applyBorder="1" applyAlignment="1">
      <alignment vertical="center" wrapText="1"/>
    </xf>
    <xf numFmtId="0" fontId="13" fillId="0" borderId="30" xfId="0" applyFont="1" applyFill="1" applyBorder="1"/>
    <xf numFmtId="0" fontId="13" fillId="0" borderId="0" xfId="0" applyFont="1" applyFill="1" applyBorder="1"/>
    <xf numFmtId="43" fontId="25" fillId="0" borderId="0" xfId="0" applyNumberFormat="1" applyFont="1" applyFill="1" applyBorder="1" applyAlignment="1">
      <alignment horizontal="left"/>
    </xf>
    <xf numFmtId="0" fontId="8"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8" fillId="0" borderId="0" xfId="0" applyFont="1" applyAlignment="1">
      <alignment horizontal="center" wrapText="1"/>
    </xf>
    <xf numFmtId="0" fontId="9" fillId="0" borderId="17" xfId="0" applyFont="1" applyBorder="1" applyAlignment="1">
      <alignment horizontal="center" vertical="center" wrapText="1"/>
    </xf>
    <xf numFmtId="0" fontId="6" fillId="0" borderId="1" xfId="1" applyNumberFormat="1" applyFont="1" applyFill="1" applyBorder="1" applyAlignment="1">
      <alignment horizontal="center"/>
    </xf>
    <xf numFmtId="49" fontId="6" fillId="0" borderId="1" xfId="1" applyNumberFormat="1" applyFont="1" applyFill="1" applyBorder="1" applyAlignment="1">
      <alignment horizontal="center"/>
    </xf>
    <xf numFmtId="43" fontId="13" fillId="0" borderId="1" xfId="6" applyFont="1" applyFill="1" applyBorder="1" applyAlignment="1">
      <alignment vertical="center" wrapText="1"/>
    </xf>
    <xf numFmtId="0" fontId="9" fillId="0" borderId="1" xfId="0" applyFont="1" applyFill="1" applyBorder="1" applyAlignment="1">
      <alignment horizontal="center" vertical="center" wrapText="1"/>
    </xf>
    <xf numFmtId="4" fontId="6" fillId="0" borderId="1" xfId="1" applyNumberFormat="1" applyFont="1" applyFill="1" applyBorder="1" applyAlignment="1">
      <alignment horizontal="left"/>
    </xf>
    <xf numFmtId="0" fontId="3" fillId="0" borderId="0" xfId="1" applyFont="1" applyFill="1" applyBorder="1" applyAlignment="1">
      <alignment horizontal="right"/>
    </xf>
    <xf numFmtId="49" fontId="3" fillId="0" borderId="0" xfId="1" applyNumberFormat="1" applyFont="1" applyFill="1" applyBorder="1" applyAlignment="1">
      <alignment horizontal="center"/>
    </xf>
    <xf numFmtId="0" fontId="3" fillId="0" borderId="0" xfId="1" applyFont="1" applyFill="1" applyBorder="1"/>
    <xf numFmtId="49" fontId="3" fillId="0" borderId="0" xfId="1" applyNumberFormat="1" applyFont="1" applyFill="1" applyBorder="1" applyAlignment="1">
      <alignment horizontal="left"/>
    </xf>
    <xf numFmtId="0" fontId="3" fillId="0" borderId="0" xfId="1" applyFont="1" applyFill="1" applyAlignment="1">
      <alignment horizontal="right"/>
    </xf>
    <xf numFmtId="0" fontId="3" fillId="0" borderId="0" xfId="1" applyFont="1" applyFill="1"/>
    <xf numFmtId="0" fontId="3" fillId="0" borderId="0" xfId="1" applyFont="1" applyFill="1" applyBorder="1" applyAlignment="1">
      <alignment horizontal="right" vertical="center"/>
    </xf>
    <xf numFmtId="0" fontId="4" fillId="0" borderId="0" xfId="1" applyFont="1" applyFill="1" applyBorder="1"/>
    <xf numFmtId="0" fontId="4" fillId="0" borderId="0" xfId="1" applyFont="1" applyFill="1"/>
    <xf numFmtId="14" fontId="8" fillId="0" borderId="0" xfId="1" applyNumberFormat="1" applyFont="1" applyFill="1" applyBorder="1" applyAlignment="1">
      <alignment horizontal="center" vertical="center"/>
    </xf>
    <xf numFmtId="4" fontId="5" fillId="0" borderId="0" xfId="1" applyNumberFormat="1" applyFont="1" applyFill="1" applyBorder="1" applyAlignment="1">
      <alignment horizontal="left"/>
    </xf>
    <xf numFmtId="43" fontId="8" fillId="0" borderId="0" xfId="0" applyNumberFormat="1" applyFont="1" applyFill="1" applyBorder="1" applyAlignment="1">
      <alignment horizontal="left"/>
    </xf>
    <xf numFmtId="43" fontId="30" fillId="0" borderId="0" xfId="6" applyFont="1" applyFill="1"/>
    <xf numFmtId="165" fontId="34" fillId="0" borderId="0" xfId="7" applyFont="1" applyFill="1" applyBorder="1"/>
    <xf numFmtId="0" fontId="30" fillId="0" borderId="0" xfId="0" applyFont="1" applyFill="1" applyBorder="1"/>
    <xf numFmtId="165" fontId="30" fillId="0" borderId="0" xfId="7" applyFont="1" applyFill="1" applyBorder="1"/>
    <xf numFmtId="43" fontId="30" fillId="0" borderId="0" xfId="0" applyNumberFormat="1" applyFont="1" applyFill="1" applyBorder="1"/>
    <xf numFmtId="0" fontId="40" fillId="0" borderId="0" xfId="0" applyFont="1" applyFill="1" applyBorder="1" applyAlignment="1">
      <alignment horizontal="left" vertical="center" wrapText="1"/>
    </xf>
    <xf numFmtId="0" fontId="40" fillId="0" borderId="0" xfId="0" applyFont="1" applyFill="1" applyBorder="1" applyAlignment="1">
      <alignment horizontal="center"/>
    </xf>
    <xf numFmtId="4" fontId="4" fillId="0" borderId="0" xfId="0" applyNumberFormat="1" applyFont="1" applyFill="1" applyBorder="1" applyProtection="1">
      <protection locked="0"/>
    </xf>
    <xf numFmtId="170" fontId="4" fillId="0" borderId="0" xfId="0" applyNumberFormat="1" applyFont="1" applyFill="1" applyBorder="1" applyProtection="1">
      <protection locked="0"/>
    </xf>
    <xf numFmtId="4" fontId="4" fillId="0" borderId="0" xfId="0" applyNumberFormat="1" applyFont="1" applyFill="1" applyBorder="1" applyAlignment="1" applyProtection="1">
      <alignment wrapText="1"/>
      <protection locked="0"/>
    </xf>
    <xf numFmtId="0" fontId="13" fillId="4" borderId="17" xfId="0" applyFont="1" applyFill="1" applyBorder="1" applyAlignment="1">
      <alignment horizontal="center" vertical="center" wrapText="1"/>
    </xf>
    <xf numFmtId="49" fontId="2" fillId="0" borderId="0" xfId="1" applyNumberFormat="1" applyFont="1" applyFill="1" applyBorder="1" applyAlignment="1">
      <alignment vertical="center"/>
    </xf>
    <xf numFmtId="166" fontId="34" fillId="0" borderId="0" xfId="6" applyNumberFormat="1" applyFont="1" applyFill="1"/>
    <xf numFmtId="43" fontId="34" fillId="0" borderId="0" xfId="6" applyFont="1" applyFill="1"/>
    <xf numFmtId="0" fontId="19" fillId="0" borderId="0" xfId="0" applyFont="1" applyFill="1" applyBorder="1"/>
    <xf numFmtId="0" fontId="28" fillId="0" borderId="0" xfId="0" applyFont="1" applyFill="1" applyBorder="1"/>
    <xf numFmtId="43" fontId="9" fillId="0" borderId="0" xfId="6" applyFont="1" applyFill="1" applyBorder="1" applyAlignment="1">
      <alignment vertical="center"/>
    </xf>
    <xf numFmtId="49" fontId="3" fillId="0" borderId="0" xfId="0" applyNumberFormat="1" applyFont="1" applyFill="1" applyBorder="1" applyAlignment="1">
      <alignment horizontal="center" vertical="center"/>
    </xf>
    <xf numFmtId="49" fontId="7" fillId="0" borderId="0" xfId="0" applyNumberFormat="1" applyFont="1" applyFill="1" applyBorder="1" applyAlignment="1">
      <alignment horizontal="right" vertical="center"/>
    </xf>
    <xf numFmtId="0" fontId="7" fillId="0" borderId="0" xfId="0" applyNumberFormat="1" applyFont="1" applyFill="1" applyBorder="1" applyAlignment="1">
      <alignment horizontal="center" vertical="center"/>
    </xf>
    <xf numFmtId="43" fontId="25" fillId="0" borderId="0" xfId="0" applyNumberFormat="1" applyFont="1" applyFill="1" applyBorder="1" applyAlignment="1">
      <alignment horizontal="center" vertical="center"/>
    </xf>
    <xf numFmtId="43" fontId="3" fillId="0" borderId="0" xfId="0" applyNumberFormat="1" applyFont="1" applyFill="1" applyBorder="1" applyAlignment="1">
      <alignment horizontal="left"/>
    </xf>
    <xf numFmtId="43" fontId="7" fillId="0" borderId="0" xfId="0" applyNumberFormat="1" applyFont="1" applyFill="1" applyBorder="1" applyAlignment="1">
      <alignment horizontal="left"/>
    </xf>
    <xf numFmtId="0" fontId="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0" applyFont="1" applyFill="1" applyBorder="1" applyAlignment="1">
      <alignment horizontal="left" vertical="top"/>
    </xf>
    <xf numFmtId="0" fontId="13" fillId="0" borderId="1" xfId="0" applyFont="1" applyFill="1" applyBorder="1" applyAlignment="1">
      <alignment horizontal="center"/>
    </xf>
    <xf numFmtId="43" fontId="13" fillId="0" borderId="1" xfId="0" applyNumberFormat="1" applyFont="1" applyFill="1" applyBorder="1" applyAlignment="1">
      <alignment vertical="center" wrapText="1"/>
    </xf>
    <xf numFmtId="43" fontId="9" fillId="0" borderId="0" xfId="6" applyFont="1" applyFill="1" applyBorder="1" applyAlignment="1">
      <alignment horizontal="left" vertical="center"/>
    </xf>
    <xf numFmtId="49" fontId="25" fillId="0" borderId="0" xfId="1" applyNumberFormat="1" applyFont="1" applyFill="1" applyBorder="1" applyAlignment="1">
      <alignment horizontal="right" vertical="center"/>
    </xf>
    <xf numFmtId="43" fontId="13" fillId="4" borderId="17" xfId="0" applyNumberFormat="1" applyFont="1" applyFill="1" applyBorder="1" applyAlignment="1">
      <alignment horizontal="center" vertical="center" wrapText="1"/>
    </xf>
    <xf numFmtId="43" fontId="8" fillId="0" borderId="0" xfId="6" applyFont="1" applyFill="1" applyBorder="1" applyAlignment="1">
      <alignment horizontal="left"/>
    </xf>
    <xf numFmtId="43" fontId="2" fillId="0" borderId="0" xfId="6" applyFont="1" applyFill="1" applyBorder="1" applyAlignment="1">
      <alignment horizontal="left"/>
    </xf>
    <xf numFmtId="43" fontId="9" fillId="0" borderId="0" xfId="6" applyFont="1" applyFill="1" applyBorder="1" applyAlignment="1">
      <alignment horizontal="left"/>
    </xf>
    <xf numFmtId="0" fontId="2" fillId="0" borderId="0" xfId="1" applyNumberFormat="1" applyFont="1" applyFill="1" applyBorder="1" applyAlignment="1">
      <alignment vertical="center"/>
    </xf>
    <xf numFmtId="43" fontId="2" fillId="0" borderId="0" xfId="1" applyNumberFormat="1" applyFont="1" applyFill="1" applyBorder="1" applyAlignment="1">
      <alignment vertical="center"/>
    </xf>
    <xf numFmtId="43" fontId="12" fillId="0" borderId="0" xfId="0" applyNumberFormat="1" applyFont="1" applyFill="1"/>
    <xf numFmtId="43" fontId="12" fillId="0" borderId="1" xfId="6" applyFont="1" applyFill="1" applyBorder="1" applyAlignment="1">
      <alignment vertical="center" wrapText="1"/>
    </xf>
    <xf numFmtId="43" fontId="2" fillId="0" borderId="0" xfId="0" applyNumberFormat="1" applyFont="1" applyFill="1" applyBorder="1" applyAlignment="1">
      <alignment horizontal="left" vertical="center"/>
    </xf>
    <xf numFmtId="0" fontId="2" fillId="0" borderId="0" xfId="1" applyNumberFormat="1"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3" fontId="8" fillId="4" borderId="1" xfId="6" applyFont="1" applyFill="1" applyBorder="1" applyAlignment="1">
      <alignment vertical="center" wrapText="1"/>
    </xf>
    <xf numFmtId="43" fontId="9" fillId="0" borderId="1" xfId="6" applyFont="1" applyFill="1" applyBorder="1" applyAlignment="1">
      <alignment vertical="center" wrapText="1"/>
    </xf>
    <xf numFmtId="43" fontId="9" fillId="5" borderId="1" xfId="6" applyFont="1" applyFill="1" applyBorder="1" applyAlignment="1">
      <alignment vertical="center" wrapText="1"/>
    </xf>
    <xf numFmtId="43" fontId="9" fillId="0" borderId="1" xfId="6" applyFont="1" applyFill="1" applyBorder="1" applyAlignment="1">
      <alignment vertical="center" wrapText="1"/>
    </xf>
    <xf numFmtId="43" fontId="9" fillId="0" borderId="22" xfId="6" applyFont="1" applyFill="1" applyBorder="1" applyAlignment="1">
      <alignment vertical="center" wrapText="1"/>
    </xf>
    <xf numFmtId="43" fontId="9" fillId="0" borderId="1" xfId="6" applyFont="1" applyFill="1" applyBorder="1"/>
    <xf numFmtId="43" fontId="9" fillId="0" borderId="1" xfId="6" applyFont="1" applyFill="1" applyBorder="1" applyAlignment="1">
      <alignment horizontal="center" vertical="center" wrapText="1"/>
    </xf>
    <xf numFmtId="0" fontId="9" fillId="0" borderId="1" xfId="0" applyFont="1" applyFill="1" applyBorder="1"/>
    <xf numFmtId="43" fontId="9" fillId="0" borderId="23" xfId="6" applyFont="1" applyFill="1" applyBorder="1"/>
    <xf numFmtId="43" fontId="9" fillId="0" borderId="23" xfId="6" applyFont="1" applyFill="1" applyBorder="1" applyAlignment="1">
      <alignment vertical="center" wrapText="1"/>
    </xf>
    <xf numFmtId="43" fontId="9" fillId="6" borderId="1" xfId="6" applyFont="1" applyFill="1" applyBorder="1" applyAlignment="1">
      <alignment vertical="center" wrapText="1"/>
    </xf>
    <xf numFmtId="43" fontId="9" fillId="4" borderId="1" xfId="6" applyFont="1" applyFill="1" applyBorder="1" applyAlignment="1">
      <alignment vertical="center" wrapText="1"/>
    </xf>
    <xf numFmtId="2" fontId="13" fillId="0" borderId="0" xfId="0" applyNumberFormat="1" applyFont="1" applyFill="1" applyBorder="1"/>
    <xf numFmtId="2" fontId="13" fillId="0" borderId="0" xfId="6" applyNumberFormat="1"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wrapText="1"/>
    </xf>
    <xf numFmtId="43" fontId="13" fillId="0" borderId="17" xfId="0" applyNumberFormat="1" applyFont="1" applyFill="1" applyBorder="1" applyAlignment="1">
      <alignment horizontal="center" vertical="center" wrapText="1"/>
    </xf>
    <xf numFmtId="43" fontId="3" fillId="0" borderId="0" xfId="6" applyFont="1" applyFill="1" applyBorder="1" applyAlignment="1">
      <alignment horizontal="left"/>
    </xf>
    <xf numFmtId="2" fontId="2" fillId="0" borderId="0" xfId="1" applyNumberFormat="1" applyFont="1" applyFill="1" applyBorder="1" applyAlignment="1">
      <alignment vertical="center"/>
    </xf>
    <xf numFmtId="43" fontId="9" fillId="0" borderId="1" xfId="6" applyFont="1" applyFill="1" applyBorder="1" applyAlignment="1">
      <alignment vertical="center" wrapText="1"/>
    </xf>
    <xf numFmtId="43" fontId="9" fillId="0" borderId="22" xfId="6" applyFont="1" applyFill="1" applyBorder="1" applyAlignment="1">
      <alignment vertical="center" wrapText="1"/>
    </xf>
    <xf numFmtId="43" fontId="4" fillId="0" borderId="0" xfId="6" applyFont="1" applyFill="1" applyBorder="1" applyAlignment="1">
      <alignment horizontal="left"/>
    </xf>
    <xf numFmtId="0" fontId="4" fillId="0" borderId="0" xfId="0" applyNumberFormat="1" applyFont="1" applyFill="1" applyBorder="1" applyAlignment="1">
      <alignment horizontal="left" vertical="center"/>
    </xf>
    <xf numFmtId="172" fontId="2" fillId="0" borderId="0" xfId="0" applyNumberFormat="1" applyFont="1" applyFill="1" applyBorder="1" applyAlignment="1">
      <alignment horizontal="left"/>
    </xf>
    <xf numFmtId="43" fontId="13" fillId="0" borderId="0" xfId="6" applyFont="1" applyFill="1"/>
    <xf numFmtId="165" fontId="25" fillId="0" borderId="0" xfId="7" applyNumberFormat="1" applyFont="1" applyFill="1" applyBorder="1" applyAlignment="1">
      <alignment horizontal="center" vertical="center"/>
    </xf>
    <xf numFmtId="4" fontId="25" fillId="0" borderId="0" xfId="1" applyNumberFormat="1" applyFont="1" applyFill="1" applyBorder="1" applyAlignment="1">
      <alignment horizontal="center" vertical="center"/>
    </xf>
    <xf numFmtId="43" fontId="13" fillId="0" borderId="1" xfId="6" applyFont="1" applyFill="1" applyBorder="1" applyAlignment="1">
      <alignment vertical="center" wrapText="1"/>
    </xf>
    <xf numFmtId="43" fontId="0" fillId="0" borderId="0" xfId="6" applyFont="1" applyFill="1"/>
    <xf numFmtId="43" fontId="3" fillId="0" borderId="0" xfId="6" applyFont="1" applyFill="1" applyBorder="1" applyAlignment="1">
      <alignment horizontal="center" vertical="center" wrapText="1"/>
    </xf>
    <xf numFmtId="43" fontId="3" fillId="0" borderId="0" xfId="6" applyFont="1" applyFill="1" applyBorder="1" applyAlignment="1">
      <alignment horizontal="center" vertical="top"/>
    </xf>
    <xf numFmtId="43" fontId="40" fillId="0" borderId="0" xfId="6" applyFont="1" applyFill="1"/>
    <xf numFmtId="0" fontId="40" fillId="0" borderId="0" xfId="0" applyFont="1" applyFill="1"/>
    <xf numFmtId="43" fontId="40" fillId="0" borderId="0" xfId="0" applyNumberFormat="1" applyFont="1" applyFill="1"/>
    <xf numFmtId="0" fontId="12" fillId="0" borderId="0" xfId="0" applyFo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1" xfId="0" applyFont="1" applyBorder="1"/>
    <xf numFmtId="174" fontId="13" fillId="0" borderId="1" xfId="10" applyFont="1" applyBorder="1"/>
    <xf numFmtId="43" fontId="13" fillId="0" borderId="1" xfId="0" applyNumberFormat="1" applyFont="1" applyBorder="1"/>
    <xf numFmtId="0" fontId="13" fillId="0" borderId="0" xfId="0" applyFont="1"/>
    <xf numFmtId="43" fontId="13" fillId="0" borderId="0" xfId="0" applyNumberFormat="1" applyFont="1"/>
    <xf numFmtId="43" fontId="27" fillId="0" borderId="0" xfId="6" applyFont="1"/>
    <xf numFmtId="0" fontId="13" fillId="0" borderId="2" xfId="0" applyFont="1" applyBorder="1"/>
    <xf numFmtId="0" fontId="12" fillId="0" borderId="2" xfId="0" applyFont="1" applyBorder="1"/>
    <xf numFmtId="0" fontId="27" fillId="0" borderId="0" xfId="0" applyFont="1"/>
    <xf numFmtId="0" fontId="13" fillId="0" borderId="0" xfId="0" applyFont="1" applyAlignment="1">
      <alignment wrapText="1"/>
    </xf>
    <xf numFmtId="0" fontId="13" fillId="0" borderId="1" xfId="0" applyFont="1" applyBorder="1" applyAlignment="1">
      <alignment horizontal="center" vertical="center" wrapText="1"/>
    </xf>
    <xf numFmtId="43" fontId="13" fillId="0" borderId="1" xfId="6" applyFont="1" applyBorder="1"/>
    <xf numFmtId="0" fontId="13" fillId="0" borderId="1" xfId="0" applyFont="1" applyBorder="1" applyAlignment="1">
      <alignment horizontal="center" vertical="center"/>
    </xf>
    <xf numFmtId="0" fontId="44" fillId="0" borderId="0" xfId="0" applyFont="1"/>
    <xf numFmtId="43" fontId="44" fillId="0" borderId="0" xfId="0" applyNumberFormat="1" applyFont="1"/>
    <xf numFmtId="43" fontId="36" fillId="0" borderId="1" xfId="6" applyFont="1" applyBorder="1"/>
    <xf numFmtId="43" fontId="25" fillId="0" borderId="0" xfId="6" applyFont="1" applyFill="1" applyBorder="1" applyAlignment="1">
      <alignment horizontal="left"/>
    </xf>
    <xf numFmtId="14" fontId="2" fillId="0" borderId="0" xfId="6" applyNumberFormat="1" applyFont="1" applyFill="1" applyBorder="1" applyAlignment="1">
      <alignment horizontal="left"/>
    </xf>
    <xf numFmtId="43" fontId="5" fillId="0" borderId="0" xfId="1" applyNumberFormat="1" applyFont="1" applyFill="1" applyBorder="1" applyAlignment="1">
      <alignment horizontal="left"/>
    </xf>
    <xf numFmtId="0" fontId="5" fillId="0" borderId="27" xfId="1" applyNumberFormat="1" applyFont="1" applyFill="1" applyBorder="1" applyAlignment="1">
      <alignment horizontal="center" vertical="center" wrapText="1"/>
    </xf>
    <xf numFmtId="0" fontId="2" fillId="0" borderId="22" xfId="1" applyNumberFormat="1" applyFont="1" applyFill="1" applyBorder="1" applyAlignment="1">
      <alignment horizontal="center" vertical="center" wrapText="1"/>
    </xf>
    <xf numFmtId="0" fontId="8" fillId="0" borderId="0" xfId="0" applyNumberFormat="1" applyFont="1" applyFill="1" applyBorder="1" applyAlignment="1">
      <alignment horizontal="left"/>
    </xf>
    <xf numFmtId="0" fontId="3" fillId="0" borderId="0" xfId="0" applyNumberFormat="1" applyFont="1" applyFill="1" applyBorder="1" applyAlignment="1">
      <alignment horizontal="center" vertical="center" wrapText="1"/>
    </xf>
    <xf numFmtId="43" fontId="2" fillId="0" borderId="0" xfId="6" applyFont="1" applyFill="1" applyBorder="1" applyAlignment="1">
      <alignment horizontal="left" vertical="center"/>
    </xf>
    <xf numFmtId="0" fontId="8" fillId="0" borderId="12" xfId="1" applyNumberFormat="1" applyFont="1" applyFill="1" applyBorder="1" applyAlignment="1">
      <alignment horizontal="center" vertical="center"/>
    </xf>
    <xf numFmtId="0" fontId="8" fillId="0" borderId="9" xfId="1" applyNumberFormat="1" applyFont="1" applyFill="1" applyBorder="1" applyAlignment="1">
      <alignment horizontal="left"/>
    </xf>
    <xf numFmtId="0" fontId="6" fillId="0" borderId="1" xfId="1" applyNumberFormat="1" applyFont="1" applyFill="1" applyBorder="1" applyAlignment="1">
      <alignment horizontal="left" vertical="center"/>
    </xf>
    <xf numFmtId="43" fontId="36" fillId="0" borderId="0" xfId="6" applyFont="1" applyFill="1" applyBorder="1" applyAlignment="1">
      <alignment horizontal="center" vertical="center" wrapText="1"/>
    </xf>
    <xf numFmtId="43" fontId="42" fillId="0" borderId="0" xfId="6" applyFont="1" applyFill="1" applyBorder="1" applyAlignment="1">
      <alignment horizontal="center"/>
    </xf>
    <xf numFmtId="43" fontId="6" fillId="0" borderId="0" xfId="1" applyNumberFormat="1" applyFont="1" applyFill="1" applyBorder="1" applyAlignment="1">
      <alignment horizontal="left"/>
    </xf>
    <xf numFmtId="43" fontId="6" fillId="0" borderId="0" xfId="6" applyFont="1" applyFill="1" applyBorder="1" applyAlignment="1">
      <alignment horizontal="left"/>
    </xf>
    <xf numFmtId="43" fontId="6" fillId="0" borderId="0" xfId="6" applyFont="1" applyFill="1" applyBorder="1" applyAlignment="1">
      <alignment horizontal="left" vertical="center"/>
    </xf>
    <xf numFmtId="43" fontId="5" fillId="0" borderId="0" xfId="6" applyFont="1" applyFill="1" applyBorder="1" applyAlignment="1">
      <alignment horizontal="left"/>
    </xf>
    <xf numFmtId="0" fontId="2" fillId="0" borderId="0" xfId="1" applyNumberFormat="1" applyFont="1" applyFill="1" applyBorder="1" applyAlignment="1">
      <alignment horizontal="right" vertical="center"/>
    </xf>
    <xf numFmtId="4" fontId="2" fillId="0" borderId="0" xfId="7" applyNumberFormat="1" applyFont="1" applyFill="1" applyBorder="1" applyAlignment="1">
      <alignment horizontal="center" vertical="center"/>
    </xf>
    <xf numFmtId="165" fontId="46" fillId="0" borderId="0" xfId="7" applyFont="1" applyFill="1"/>
    <xf numFmtId="0" fontId="47" fillId="0" borderId="0" xfId="0" applyFont="1" applyFill="1"/>
    <xf numFmtId="165" fontId="47" fillId="0" borderId="0" xfId="7" applyFont="1" applyFill="1"/>
    <xf numFmtId="43" fontId="9" fillId="0" borderId="1" xfId="6" applyFont="1" applyFill="1" applyBorder="1" applyAlignment="1">
      <alignment vertical="center" wrapText="1"/>
    </xf>
    <xf numFmtId="43" fontId="9" fillId="0" borderId="22" xfId="6" applyFont="1" applyFill="1" applyBorder="1" applyAlignment="1">
      <alignment vertical="center" wrapText="1"/>
    </xf>
    <xf numFmtId="43" fontId="9" fillId="0" borderId="1" xfId="6" applyFont="1" applyFill="1" applyBorder="1" applyAlignment="1">
      <alignment vertical="center" wrapText="1"/>
    </xf>
    <xf numFmtId="43" fontId="27" fillId="0" borderId="0" xfId="6" applyFont="1" applyFill="1"/>
    <xf numFmtId="43" fontId="9" fillId="0" borderId="1" xfId="6" applyFont="1" applyFill="1" applyBorder="1" applyAlignment="1">
      <alignment vertical="center" wrapText="1"/>
    </xf>
    <xf numFmtId="43" fontId="9" fillId="0" borderId="22" xfId="6" applyFont="1" applyFill="1" applyBorder="1" applyAlignment="1">
      <alignment vertical="center" wrapText="1"/>
    </xf>
    <xf numFmtId="43" fontId="13" fillId="0" borderId="0" xfId="6" applyFont="1"/>
    <xf numFmtId="43" fontId="27" fillId="0" borderId="0" xfId="0" applyNumberFormat="1" applyFont="1"/>
    <xf numFmtId="0" fontId="40" fillId="0" borderId="0" xfId="0" applyFont="1"/>
    <xf numFmtId="0" fontId="48" fillId="0" borderId="0" xfId="0" applyFont="1"/>
    <xf numFmtId="0" fontId="48" fillId="0" borderId="0" xfId="0" applyFont="1" applyAlignment="1">
      <alignment horizontal="center" vertical="center"/>
    </xf>
    <xf numFmtId="43" fontId="48" fillId="0" borderId="0" xfId="0" applyNumberFormat="1" applyFont="1" applyAlignment="1">
      <alignment horizontal="center" vertical="center"/>
    </xf>
    <xf numFmtId="0" fontId="40" fillId="0" borderId="0" xfId="0" applyFont="1" applyAlignment="1">
      <alignment wrapText="1"/>
    </xf>
    <xf numFmtId="43" fontId="40" fillId="0" borderId="0" xfId="0" applyNumberFormat="1" applyFont="1"/>
    <xf numFmtId="43" fontId="44" fillId="0" borderId="0" xfId="6" applyFont="1" applyAlignment="1"/>
    <xf numFmtId="43" fontId="36" fillId="0" borderId="0" xfId="6" applyFont="1" applyFill="1"/>
    <xf numFmtId="43" fontId="44" fillId="0" borderId="0" xfId="0" applyNumberFormat="1" applyFont="1" applyFill="1"/>
    <xf numFmtId="0" fontId="2" fillId="0" borderId="6"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43" fontId="27" fillId="0" borderId="0" xfId="6" applyFont="1" applyFill="1" applyBorder="1"/>
    <xf numFmtId="169" fontId="27" fillId="0" borderId="0" xfId="8" applyNumberFormat="1" applyFont="1" applyFill="1" applyBorder="1"/>
    <xf numFmtId="3" fontId="13" fillId="0" borderId="0" xfId="0" applyNumberFormat="1" applyFont="1" applyFill="1" applyBorder="1"/>
    <xf numFmtId="0" fontId="0" fillId="0" borderId="0" xfId="0" applyFill="1" applyBorder="1"/>
    <xf numFmtId="165" fontId="4" fillId="0" borderId="0" xfId="6" applyNumberFormat="1" applyFont="1" applyFill="1" applyBorder="1" applyProtection="1">
      <protection locked="0"/>
    </xf>
    <xf numFmtId="49" fontId="40" fillId="0" borderId="0" xfId="0" applyNumberFormat="1" applyFont="1" applyFill="1" applyBorder="1" applyAlignment="1">
      <alignment horizontal="left" vertical="center" wrapText="1"/>
    </xf>
    <xf numFmtId="4" fontId="40" fillId="0" borderId="0" xfId="0" applyNumberFormat="1" applyFont="1" applyFill="1" applyBorder="1" applyAlignment="1">
      <alignment horizontal="center"/>
    </xf>
    <xf numFmtId="165" fontId="41" fillId="0" borderId="0" xfId="6" applyNumberFormat="1" applyFont="1" applyFill="1" applyBorder="1" applyProtection="1">
      <protection locked="0"/>
    </xf>
    <xf numFmtId="175" fontId="34" fillId="0" borderId="0" xfId="7" applyNumberFormat="1" applyFont="1" applyFill="1"/>
    <xf numFmtId="43" fontId="4" fillId="0" borderId="0" xfId="1" applyNumberFormat="1" applyFont="1" applyFill="1" applyBorder="1" applyAlignment="1">
      <alignment horizontal="left"/>
    </xf>
    <xf numFmtId="43" fontId="2" fillId="0" borderId="0" xfId="1" applyNumberFormat="1" applyFont="1" applyFill="1" applyBorder="1" applyAlignment="1">
      <alignment horizontal="left"/>
    </xf>
    <xf numFmtId="43" fontId="3" fillId="0" borderId="0" xfId="1" applyNumberFormat="1" applyFont="1" applyFill="1" applyBorder="1" applyAlignment="1">
      <alignment horizontal="left"/>
    </xf>
    <xf numFmtId="0" fontId="3" fillId="0" borderId="0" xfId="1" applyNumberFormat="1" applyFont="1" applyFill="1" applyBorder="1" applyAlignment="1">
      <alignment horizontal="left"/>
    </xf>
    <xf numFmtId="43" fontId="7" fillId="0" borderId="0" xfId="1" applyNumberFormat="1" applyFont="1" applyFill="1" applyBorder="1" applyAlignment="1">
      <alignment horizontal="left"/>
    </xf>
    <xf numFmtId="43" fontId="13" fillId="0" borderId="1" xfId="6" applyFont="1" applyFill="1" applyBorder="1" applyAlignment="1">
      <alignment vertical="center" wrapText="1"/>
    </xf>
    <xf numFmtId="0" fontId="9" fillId="0" borderId="1" xfId="0" applyFont="1" applyFill="1" applyBorder="1" applyAlignment="1">
      <alignment horizontal="center" vertical="center" wrapText="1"/>
    </xf>
    <xf numFmtId="43" fontId="13" fillId="0" borderId="1" xfId="6" applyFont="1" applyFill="1" applyBorder="1" applyAlignment="1">
      <alignment horizontal="center" vertical="center" wrapText="1"/>
    </xf>
    <xf numFmtId="43" fontId="9" fillId="0" borderId="1" xfId="6"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5"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3" fillId="0" borderId="1" xfId="0" applyNumberFormat="1" applyFont="1" applyFill="1" applyBorder="1" applyAlignment="1">
      <alignment horizontal="center" vertic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left"/>
    </xf>
    <xf numFmtId="0" fontId="3" fillId="0" borderId="0"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7" fillId="0" borderId="0" xfId="1" applyNumberFormat="1" applyFont="1" applyFill="1" applyBorder="1" applyAlignment="1">
      <alignment horizontal="center"/>
    </xf>
    <xf numFmtId="0" fontId="25" fillId="0" borderId="0" xfId="1" applyNumberFormat="1" applyFont="1" applyFill="1" applyBorder="1" applyAlignment="1">
      <alignment horizontal="left"/>
    </xf>
    <xf numFmtId="0" fontId="25" fillId="0" borderId="2" xfId="1" applyNumberFormat="1" applyFont="1" applyFill="1" applyBorder="1" applyAlignment="1">
      <alignment horizontal="left"/>
    </xf>
    <xf numFmtId="0" fontId="25" fillId="0" borderId="0" xfId="1" applyNumberFormat="1" applyFont="1" applyFill="1" applyBorder="1" applyAlignment="1">
      <alignment horizontal="center" vertical="center"/>
    </xf>
    <xf numFmtId="165" fontId="25" fillId="0" borderId="0" xfId="7"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right" vertical="center"/>
    </xf>
    <xf numFmtId="0" fontId="2" fillId="0" borderId="0" xfId="1" applyNumberFormat="1" applyFont="1" applyFill="1" applyBorder="1" applyAlignment="1">
      <alignment horizontal="center" vertical="center"/>
    </xf>
    <xf numFmtId="0" fontId="25" fillId="0" borderId="0" xfId="0" applyNumberFormat="1" applyFont="1" applyFill="1" applyBorder="1" applyAlignment="1">
      <alignment horizontal="left"/>
    </xf>
    <xf numFmtId="0" fontId="8" fillId="0" borderId="0" xfId="0" applyNumberFormat="1" applyFont="1" applyFill="1" applyBorder="1" applyAlignment="1">
      <alignment horizontal="center" wrapText="1"/>
    </xf>
    <xf numFmtId="43" fontId="36" fillId="0" borderId="1" xfId="6" applyFont="1" applyFill="1" applyBorder="1" applyAlignment="1">
      <alignment vertical="center" wrapText="1"/>
    </xf>
    <xf numFmtId="4" fontId="6" fillId="0" borderId="0" xfId="1" applyNumberFormat="1" applyFont="1" applyFill="1" applyBorder="1" applyAlignment="1">
      <alignment horizontal="center"/>
    </xf>
    <xf numFmtId="0" fontId="12" fillId="0" borderId="0" xfId="0" applyFont="1" applyFill="1" applyBorder="1"/>
    <xf numFmtId="49" fontId="3" fillId="0" borderId="1" xfId="0" applyNumberFormat="1" applyFont="1" applyFill="1" applyBorder="1" applyAlignment="1">
      <alignment horizontal="center" vertical="top"/>
    </xf>
    <xf numFmtId="0" fontId="2" fillId="6" borderId="0" xfId="1" applyNumberFormat="1" applyFont="1" applyFill="1" applyBorder="1" applyAlignment="1">
      <alignment horizontal="left"/>
    </xf>
    <xf numFmtId="0" fontId="2" fillId="0" borderId="0" xfId="1" applyFont="1" applyAlignment="1">
      <alignment horizontal="left"/>
    </xf>
    <xf numFmtId="0" fontId="3" fillId="0" borderId="0" xfId="1" applyFont="1" applyBorder="1" applyAlignment="1">
      <alignment horizontal="center"/>
    </xf>
    <xf numFmtId="0" fontId="3" fillId="0" borderId="0" xfId="1" applyFont="1" applyAlignment="1">
      <alignment horizontal="center"/>
    </xf>
    <xf numFmtId="0" fontId="3" fillId="0" borderId="0" xfId="1" applyFont="1" applyFill="1" applyBorder="1" applyAlignment="1">
      <alignment horizontal="center" wrapText="1"/>
    </xf>
    <xf numFmtId="0" fontId="3" fillId="0" borderId="2" xfId="1" applyFont="1" applyFill="1" applyBorder="1" applyAlignment="1">
      <alignment horizontal="center" wrapText="1"/>
    </xf>
    <xf numFmtId="0" fontId="4" fillId="0" borderId="0" xfId="1" applyFont="1" applyFill="1" applyBorder="1" applyAlignment="1">
      <alignment horizontal="center" vertical="top" wrapText="1"/>
    </xf>
    <xf numFmtId="0" fontId="4" fillId="0" borderId="0" xfId="1" applyFont="1" applyBorder="1" applyAlignment="1">
      <alignment horizontal="center" vertical="top" wrapText="1"/>
    </xf>
    <xf numFmtId="0" fontId="3" fillId="0" borderId="0" xfId="1" applyFont="1" applyFill="1" applyBorder="1" applyAlignment="1">
      <alignment horizontal="center"/>
    </xf>
    <xf numFmtId="0" fontId="3" fillId="0" borderId="2" xfId="1" applyFont="1" applyFill="1" applyBorder="1" applyAlignment="1">
      <alignment horizontal="center"/>
    </xf>
    <xf numFmtId="49" fontId="3" fillId="0" borderId="2" xfId="1" applyNumberFormat="1" applyFont="1" applyFill="1" applyBorder="1" applyAlignment="1">
      <alignment horizontal="left"/>
    </xf>
    <xf numFmtId="0" fontId="4" fillId="0" borderId="0" xfId="1" applyFont="1" applyFill="1" applyBorder="1" applyAlignment="1">
      <alignment horizontal="center" vertical="top"/>
    </xf>
    <xf numFmtId="0" fontId="3" fillId="0" borderId="0" xfId="1" applyFont="1" applyFill="1" applyBorder="1" applyAlignment="1">
      <alignment horizontal="right"/>
    </xf>
    <xf numFmtId="49" fontId="3" fillId="0" borderId="0" xfId="1" applyNumberFormat="1" applyFont="1" applyFill="1" applyBorder="1" applyAlignment="1">
      <alignment horizontal="center"/>
    </xf>
    <xf numFmtId="0" fontId="3" fillId="0" borderId="0" xfId="1" applyFont="1" applyFill="1" applyBorder="1"/>
    <xf numFmtId="49" fontId="3" fillId="0" borderId="0" xfId="1" applyNumberFormat="1" applyFont="1" applyFill="1" applyBorder="1" applyAlignment="1">
      <alignment horizontal="left"/>
    </xf>
    <xf numFmtId="0" fontId="3" fillId="0" borderId="0" xfId="1" applyFont="1" applyFill="1" applyAlignment="1">
      <alignment horizontal="right"/>
    </xf>
    <xf numFmtId="49" fontId="3" fillId="0" borderId="2" xfId="1" applyNumberFormat="1" applyFont="1" applyFill="1" applyBorder="1" applyAlignment="1">
      <alignment horizontal="center"/>
    </xf>
    <xf numFmtId="0" fontId="3" fillId="0" borderId="0" xfId="1" applyFont="1" applyFill="1"/>
    <xf numFmtId="0" fontId="3" fillId="0" borderId="0" xfId="1" applyFont="1" applyFill="1" applyBorder="1" applyAlignment="1">
      <alignment horizontal="right" vertical="center"/>
    </xf>
    <xf numFmtId="0" fontId="3" fillId="0" borderId="9" xfId="1" applyFont="1" applyFill="1" applyBorder="1" applyAlignment="1">
      <alignment horizontal="right" vertical="center"/>
    </xf>
    <xf numFmtId="49" fontId="3" fillId="0" borderId="3"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xf>
    <xf numFmtId="0" fontId="5" fillId="0" borderId="0" xfId="1" applyFont="1" applyFill="1" applyAlignment="1">
      <alignment horizontal="center"/>
    </xf>
    <xf numFmtId="0" fontId="5" fillId="0" borderId="0" xfId="0" applyFont="1" applyFill="1" applyAlignment="1">
      <alignment horizontal="center"/>
    </xf>
    <xf numFmtId="0" fontId="3" fillId="0" borderId="0" xfId="1" applyFont="1" applyFill="1" applyBorder="1" applyAlignment="1">
      <alignment horizontal="center" vertical="top"/>
    </xf>
    <xf numFmtId="49" fontId="7" fillId="0" borderId="2" xfId="1" applyNumberFormat="1" applyFont="1" applyFill="1" applyBorder="1" applyAlignment="1">
      <alignment horizontal="center"/>
    </xf>
    <xf numFmtId="0" fontId="7" fillId="0" borderId="0" xfId="1" applyFont="1" applyFill="1" applyBorder="1" applyAlignment="1">
      <alignment horizontal="right"/>
    </xf>
    <xf numFmtId="49" fontId="7" fillId="0" borderId="2" xfId="1" applyNumberFormat="1" applyFont="1" applyFill="1" applyBorder="1" applyAlignment="1">
      <alignment horizontal="left"/>
    </xf>
    <xf numFmtId="0" fontId="3" fillId="0" borderId="9" xfId="1" applyFont="1" applyFill="1" applyBorder="1" applyAlignment="1">
      <alignment horizontal="right"/>
    </xf>
    <xf numFmtId="49" fontId="3" fillId="0" borderId="1" xfId="1" applyNumberFormat="1" applyFont="1" applyFill="1" applyBorder="1" applyAlignment="1">
      <alignment horizontal="center"/>
    </xf>
    <xf numFmtId="49" fontId="3" fillId="0" borderId="3" xfId="1" applyNumberFormat="1" applyFont="1" applyFill="1" applyBorder="1" applyAlignment="1">
      <alignment horizontal="center"/>
    </xf>
    <xf numFmtId="49" fontId="3" fillId="0" borderId="5" xfId="1" applyNumberFormat="1" applyFont="1" applyFill="1" applyBorder="1" applyAlignment="1">
      <alignment horizontal="center"/>
    </xf>
    <xf numFmtId="49" fontId="3" fillId="0" borderId="4" xfId="1" applyNumberFormat="1" applyFont="1" applyFill="1" applyBorder="1" applyAlignment="1">
      <alignment horizontal="center"/>
    </xf>
    <xf numFmtId="0" fontId="3" fillId="0" borderId="0" xfId="1" applyFont="1" applyFill="1" applyAlignment="1">
      <alignment horizontal="left" wrapText="1"/>
    </xf>
    <xf numFmtId="0" fontId="3" fillId="0" borderId="0"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0" xfId="1" applyFont="1" applyFill="1" applyAlignment="1">
      <alignment horizontal="center" vertical="center" wrapText="1"/>
    </xf>
    <xf numFmtId="0" fontId="3" fillId="0" borderId="9" xfId="1" applyFont="1" applyFill="1" applyBorder="1" applyAlignment="1">
      <alignment horizontal="center" vertical="center" wrapText="1"/>
    </xf>
    <xf numFmtId="49" fontId="3" fillId="0" borderId="6" xfId="1" applyNumberFormat="1" applyFont="1" applyFill="1" applyBorder="1" applyAlignment="1">
      <alignment horizontal="center"/>
    </xf>
    <xf numFmtId="49" fontId="3" fillId="0" borderId="11" xfId="1" applyNumberFormat="1" applyFont="1" applyFill="1" applyBorder="1" applyAlignment="1">
      <alignment horizontal="center"/>
    </xf>
    <xf numFmtId="49" fontId="3" fillId="0" borderId="10" xfId="1" applyNumberFormat="1" applyFont="1" applyFill="1" applyBorder="1" applyAlignment="1">
      <alignment horizontal="center"/>
    </xf>
    <xf numFmtId="49" fontId="3" fillId="0" borderId="12" xfId="1" applyNumberFormat="1" applyFont="1" applyFill="1" applyBorder="1" applyAlignment="1">
      <alignment horizontal="center"/>
    </xf>
    <xf numFmtId="49" fontId="3" fillId="0" borderId="9" xfId="1" applyNumberFormat="1" applyFont="1" applyFill="1" applyBorder="1" applyAlignment="1">
      <alignment horizontal="center"/>
    </xf>
    <xf numFmtId="49" fontId="3" fillId="0" borderId="7" xfId="1" applyNumberFormat="1" applyFont="1" applyFill="1" applyBorder="1" applyAlignment="1">
      <alignment horizontal="center"/>
    </xf>
    <xf numFmtId="49" fontId="3" fillId="0" borderId="8" xfId="1" applyNumberFormat="1" applyFont="1" applyFill="1" applyBorder="1" applyAlignment="1">
      <alignment horizontal="center"/>
    </xf>
    <xf numFmtId="49" fontId="3" fillId="0" borderId="0" xfId="1" applyNumberFormat="1" applyFont="1" applyFill="1" applyBorder="1" applyAlignment="1">
      <alignment horizontal="center" vertical="center" wrapText="1"/>
    </xf>
    <xf numFmtId="0" fontId="3" fillId="0" borderId="0" xfId="1" applyFont="1" applyFill="1" applyAlignment="1">
      <alignment horizontal="right" vertical="center" wrapText="1"/>
    </xf>
    <xf numFmtId="0" fontId="3" fillId="0" borderId="0" xfId="1" applyFont="1" applyFill="1" applyBorder="1" applyAlignment="1">
      <alignment horizontal="right" vertical="center" wrapText="1"/>
    </xf>
    <xf numFmtId="0" fontId="3" fillId="0" borderId="0" xfId="1" applyFont="1" applyFill="1" applyAlignment="1">
      <alignment horizontal="right" vertical="center"/>
    </xf>
    <xf numFmtId="49" fontId="3" fillId="3"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center"/>
    </xf>
    <xf numFmtId="0" fontId="3" fillId="0" borderId="0" xfId="1" applyFont="1" applyFill="1" applyBorder="1" applyAlignment="1">
      <alignment horizontal="left" vertical="top" wrapText="1"/>
    </xf>
    <xf numFmtId="49" fontId="3" fillId="0" borderId="2" xfId="1" applyNumberFormat="1" applyFont="1" applyFill="1" applyBorder="1" applyAlignment="1">
      <alignment horizontal="left" wrapText="1"/>
    </xf>
    <xf numFmtId="49" fontId="3" fillId="0" borderId="0" xfId="1" applyNumberFormat="1" applyFont="1" applyFill="1" applyBorder="1" applyAlignment="1">
      <alignment horizontal="center" vertical="top" wrapText="1"/>
    </xf>
    <xf numFmtId="0" fontId="7" fillId="0" borderId="0" xfId="1" applyFont="1" applyFill="1" applyBorder="1" applyAlignment="1">
      <alignment horizontal="center" vertical="center"/>
    </xf>
    <xf numFmtId="0" fontId="3" fillId="0" borderId="0" xfId="1" applyFont="1" applyFill="1" applyBorder="1" applyAlignment="1">
      <alignment horizontal="left"/>
    </xf>
    <xf numFmtId="49" fontId="3" fillId="0" borderId="0" xfId="1" applyNumberFormat="1" applyFont="1" applyFill="1" applyBorder="1" applyAlignment="1">
      <alignment horizontal="left" vertical="top" wrapText="1"/>
    </xf>
    <xf numFmtId="0" fontId="9" fillId="0" borderId="0" xfId="0" applyFont="1" applyFill="1" applyAlignment="1">
      <alignment horizontal="left" vertical="top" wrapText="1"/>
    </xf>
    <xf numFmtId="0" fontId="13" fillId="0" borderId="0" xfId="0" applyFont="1" applyFill="1" applyAlignment="1">
      <alignment horizontal="left" vertical="top" wrapText="1"/>
    </xf>
    <xf numFmtId="0" fontId="12" fillId="0" borderId="0" xfId="0" applyFont="1" applyFill="1" applyAlignment="1">
      <alignment horizontal="center"/>
    </xf>
    <xf numFmtId="43" fontId="13" fillId="0" borderId="1" xfId="6" applyFont="1" applyFill="1" applyBorder="1" applyAlignment="1">
      <alignment vertical="center" wrapText="1"/>
    </xf>
    <xf numFmtId="43" fontId="13" fillId="0" borderId="1" xfId="6"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43" fontId="9" fillId="0" borderId="1" xfId="6" applyFont="1" applyFill="1" applyBorder="1" applyAlignment="1">
      <alignment vertical="center" wrapText="1"/>
    </xf>
    <xf numFmtId="43" fontId="9" fillId="6" borderId="1" xfId="6"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3" fontId="9" fillId="5" borderId="1" xfId="6" applyFont="1" applyFill="1" applyBorder="1" applyAlignment="1">
      <alignment vertical="center" wrapText="1"/>
    </xf>
    <xf numFmtId="43" fontId="13" fillId="5" borderId="1" xfId="6" applyFont="1" applyFill="1" applyBorder="1" applyAlignment="1">
      <alignment horizontal="center" vertical="center" wrapText="1"/>
    </xf>
    <xf numFmtId="43" fontId="9" fillId="0" borderId="1" xfId="6" applyFont="1" applyFill="1" applyBorder="1" applyAlignment="1">
      <alignment horizontal="center" vertical="center" wrapText="1"/>
    </xf>
    <xf numFmtId="43" fontId="13" fillId="5" borderId="1" xfId="6" applyFont="1" applyFill="1" applyBorder="1" applyAlignment="1">
      <alignment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43" fontId="9" fillId="0" borderId="22" xfId="6" applyFont="1" applyFill="1" applyBorder="1" applyAlignment="1">
      <alignment horizontal="center" vertical="center" wrapText="1"/>
    </xf>
    <xf numFmtId="43" fontId="9" fillId="0" borderId="23" xfId="6" applyFont="1" applyFill="1" applyBorder="1" applyAlignment="1">
      <alignment horizontal="center" vertical="center" wrapText="1"/>
    </xf>
    <xf numFmtId="43" fontId="13" fillId="0" borderId="22" xfId="6" applyFont="1" applyFill="1" applyBorder="1" applyAlignment="1">
      <alignment horizontal="center" vertical="center" wrapText="1"/>
    </xf>
    <xf numFmtId="43" fontId="13" fillId="0" borderId="23" xfId="6" applyFont="1" applyFill="1" applyBorder="1" applyAlignment="1">
      <alignment horizontal="center" vertical="center" wrapText="1"/>
    </xf>
    <xf numFmtId="0" fontId="9" fillId="0" borderId="4" xfId="0" applyFont="1" applyFill="1" applyBorder="1" applyAlignment="1">
      <alignment horizontal="center" vertical="center" wrapText="1"/>
    </xf>
    <xf numFmtId="43" fontId="9" fillId="0" borderId="22" xfId="6" applyFont="1" applyFill="1" applyBorder="1" applyAlignment="1">
      <alignment vertical="center" wrapText="1"/>
    </xf>
    <xf numFmtId="0" fontId="13" fillId="0" borderId="3"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5" fillId="0" borderId="22" xfId="1" applyNumberFormat="1" applyFont="1" applyFill="1" applyBorder="1" applyAlignment="1">
      <alignment horizontal="center" vertical="center" wrapText="1"/>
    </xf>
    <xf numFmtId="0" fontId="5" fillId="0" borderId="27" xfId="1" applyNumberFormat="1" applyFont="1" applyFill="1" applyBorder="1" applyAlignment="1">
      <alignment horizontal="center" vertical="center" wrapText="1"/>
    </xf>
    <xf numFmtId="0" fontId="8" fillId="0" borderId="6" xfId="1" applyNumberFormat="1" applyFont="1" applyFill="1" applyBorder="1" applyAlignment="1">
      <alignment horizontal="center"/>
    </xf>
    <xf numFmtId="0" fontId="8" fillId="0" borderId="11" xfId="1" applyNumberFormat="1" applyFont="1" applyFill="1" applyBorder="1" applyAlignment="1">
      <alignment horizontal="center"/>
    </xf>
    <xf numFmtId="0" fontId="8" fillId="0" borderId="10" xfId="1" applyNumberFormat="1" applyFont="1" applyFill="1" applyBorder="1" applyAlignment="1">
      <alignment horizontal="center"/>
    </xf>
    <xf numFmtId="0" fontId="8" fillId="0" borderId="12" xfId="1" applyNumberFormat="1" applyFont="1" applyFill="1" applyBorder="1" applyAlignment="1">
      <alignment horizontal="center"/>
    </xf>
    <xf numFmtId="0" fontId="8" fillId="0" borderId="0" xfId="1" applyNumberFormat="1" applyFont="1" applyFill="1" applyBorder="1" applyAlignment="1">
      <alignment horizontal="center"/>
    </xf>
    <xf numFmtId="0" fontId="8" fillId="0" borderId="9" xfId="1" applyNumberFormat="1" applyFont="1" applyFill="1" applyBorder="1" applyAlignment="1">
      <alignment horizontal="center"/>
    </xf>
    <xf numFmtId="0" fontId="2" fillId="0" borderId="22" xfId="1" applyNumberFormat="1" applyFont="1" applyFill="1" applyBorder="1" applyAlignment="1">
      <alignment horizontal="center" vertical="center" wrapText="1"/>
    </xf>
    <xf numFmtId="0" fontId="2" fillId="0" borderId="27" xfId="1" applyNumberFormat="1" applyFont="1" applyFill="1" applyBorder="1" applyAlignment="1">
      <alignment horizontal="center" vertical="center" wrapText="1"/>
    </xf>
    <xf numFmtId="0" fontId="2" fillId="0" borderId="23" xfId="1" applyNumberFormat="1" applyFont="1" applyFill="1" applyBorder="1" applyAlignment="1">
      <alignment horizontal="center" vertical="center" wrapText="1"/>
    </xf>
    <xf numFmtId="0" fontId="25" fillId="0" borderId="1" xfId="1" applyNumberFormat="1" applyFont="1" applyFill="1" applyBorder="1" applyAlignment="1">
      <alignment horizontal="center" vertical="center"/>
    </xf>
    <xf numFmtId="0" fontId="2" fillId="0" borderId="6" xfId="1" applyNumberFormat="1" applyFont="1" applyFill="1" applyBorder="1" applyAlignment="1">
      <alignment horizontal="center" vertical="center" wrapText="1"/>
    </xf>
    <xf numFmtId="0" fontId="2" fillId="0" borderId="7" xfId="1" applyNumberFormat="1" applyFont="1"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8" xfId="0" applyFont="1" applyFill="1" applyBorder="1" applyAlignment="1">
      <alignment horizontal="center" vertical="center" wrapText="1"/>
    </xf>
    <xf numFmtId="43" fontId="9" fillId="0" borderId="14" xfId="6" applyFont="1" applyBorder="1" applyAlignment="1">
      <alignment vertical="center" wrapText="1"/>
    </xf>
    <xf numFmtId="43" fontId="9" fillId="0" borderId="15" xfId="6" applyFont="1" applyBorder="1" applyAlignment="1">
      <alignment vertical="center" wrapText="1"/>
    </xf>
    <xf numFmtId="49" fontId="9" fillId="0" borderId="14"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4" xfId="0" applyFont="1" applyBorder="1" applyAlignment="1">
      <alignment vertical="center" wrapText="1"/>
    </xf>
    <xf numFmtId="0" fontId="0" fillId="0" borderId="15" xfId="0" applyBorder="1" applyAlignment="1">
      <alignment vertical="center" wrapText="1"/>
    </xf>
    <xf numFmtId="43" fontId="9" fillId="0" borderId="14" xfId="6" applyFont="1" applyFill="1" applyBorder="1" applyAlignment="1">
      <alignment vertical="center" wrapText="1"/>
    </xf>
    <xf numFmtId="43" fontId="0" fillId="0" borderId="15" xfId="6" applyFont="1" applyFill="1" applyBorder="1" applyAlignment="1">
      <alignment vertical="center"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22" fillId="0" borderId="15" xfId="0" applyFont="1" applyFill="1" applyBorder="1" applyAlignment="1">
      <alignment horizontal="center" vertical="center" wrapText="1"/>
    </xf>
    <xf numFmtId="43" fontId="22" fillId="0" borderId="15" xfId="6" applyFont="1" applyFill="1" applyBorder="1" applyAlignment="1">
      <alignment vertical="center" wrapText="1"/>
    </xf>
    <xf numFmtId="0" fontId="9" fillId="0" borderId="0" xfId="0" applyFont="1" applyAlignment="1">
      <alignment horizontal="left" vertical="top"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Fill="1" applyBorder="1" applyAlignment="1">
      <alignment vertical="center" wrapText="1"/>
    </xf>
    <xf numFmtId="0" fontId="22" fillId="0" borderId="15" xfId="0" applyFont="1" applyFill="1" applyBorder="1" applyAlignment="1">
      <alignment vertical="center" wrapText="1"/>
    </xf>
    <xf numFmtId="0" fontId="11" fillId="0" borderId="0" xfId="0" applyFont="1" applyAlignment="1">
      <alignment wrapText="1"/>
    </xf>
    <xf numFmtId="0" fontId="18" fillId="0" borderId="0" xfId="0" applyFont="1" applyAlignment="1"/>
    <xf numFmtId="0" fontId="9" fillId="0" borderId="0" xfId="0" applyFont="1" applyFill="1" applyAlignment="1">
      <alignment wrapText="1"/>
    </xf>
    <xf numFmtId="0" fontId="12" fillId="0" borderId="0" xfId="0" applyFont="1" applyFill="1" applyAlignment="1">
      <alignment horizontal="center" wrapText="1"/>
    </xf>
    <xf numFmtId="0" fontId="13" fillId="0" borderId="0" xfId="0" applyFont="1" applyFill="1" applyAlignment="1">
      <alignment horizontal="center" wrapText="1"/>
    </xf>
    <xf numFmtId="0" fontId="39" fillId="0" borderId="0" xfId="0" applyFont="1" applyFill="1" applyAlignment="1">
      <alignment horizontal="center"/>
    </xf>
    <xf numFmtId="0" fontId="12" fillId="0" borderId="0" xfId="0" applyFont="1" applyFill="1" applyAlignment="1">
      <alignment horizontal="center" vertical="top" wrapText="1"/>
    </xf>
    <xf numFmtId="0" fontId="9" fillId="0" borderId="0" xfId="0" applyFont="1" applyFill="1" applyAlignment="1">
      <alignment horizontal="left" wrapText="1"/>
    </xf>
    <xf numFmtId="0" fontId="2" fillId="0" borderId="0" xfId="1" applyFont="1" applyFill="1" applyAlignment="1">
      <alignment horizontal="left" vertical="top" wrapText="1"/>
    </xf>
    <xf numFmtId="0" fontId="9" fillId="0" borderId="0" xfId="0" applyNumberFormat="1" applyFont="1" applyFill="1" applyBorder="1" applyAlignment="1">
      <alignment horizontal="left" wrapText="1"/>
    </xf>
    <xf numFmtId="0" fontId="9" fillId="0" borderId="3" xfId="0" applyNumberFormat="1" applyFont="1" applyFill="1" applyBorder="1" applyAlignment="1">
      <alignment horizontal="center" vertical="top"/>
    </xf>
    <xf numFmtId="0" fontId="9" fillId="0" borderId="5" xfId="0" applyNumberFormat="1" applyFont="1" applyFill="1" applyBorder="1" applyAlignment="1">
      <alignment horizontal="center" vertical="top"/>
    </xf>
    <xf numFmtId="0" fontId="9" fillId="0" borderId="4" xfId="0" applyNumberFormat="1" applyFont="1" applyFill="1" applyBorder="1" applyAlignment="1">
      <alignment horizontal="center" vertical="top"/>
    </xf>
    <xf numFmtId="0" fontId="5" fillId="0" borderId="0" xfId="0" applyNumberFormat="1" applyFont="1" applyFill="1" applyBorder="1" applyAlignment="1">
      <alignment horizontal="left" wrapText="1"/>
    </xf>
    <xf numFmtId="49" fontId="5" fillId="0" borderId="2" xfId="0" applyNumberFormat="1" applyFont="1" applyFill="1" applyBorder="1" applyAlignment="1">
      <alignment horizontal="center"/>
    </xf>
    <xf numFmtId="0" fontId="5" fillId="0" borderId="0" xfId="0" applyNumberFormat="1" applyFont="1" applyFill="1" applyBorder="1" applyAlignment="1">
      <alignment horizontal="left" vertical="top" wrapText="1"/>
    </xf>
    <xf numFmtId="43" fontId="9" fillId="0" borderId="3" xfId="6" applyFont="1" applyFill="1" applyBorder="1" applyAlignment="1">
      <alignment vertical="center"/>
    </xf>
    <xf numFmtId="43" fontId="9" fillId="0" borderId="5" xfId="6" applyFont="1" applyFill="1" applyBorder="1" applyAlignment="1">
      <alignment vertical="center"/>
    </xf>
    <xf numFmtId="43" fontId="9" fillId="0" borderId="4" xfId="6" applyFont="1" applyFill="1" applyBorder="1" applyAlignment="1">
      <alignment vertical="center"/>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43" fontId="9" fillId="0" borderId="3" xfId="6" applyFont="1" applyFill="1" applyBorder="1" applyAlignment="1">
      <alignment horizontal="center" vertical="center"/>
    </xf>
    <xf numFmtId="43" fontId="9" fillId="0" borderId="5" xfId="6" applyFont="1" applyFill="1" applyBorder="1" applyAlignment="1">
      <alignment horizontal="center" vertical="center"/>
    </xf>
    <xf numFmtId="43" fontId="9" fillId="0" borderId="4" xfId="6" applyFont="1" applyFill="1" applyBorder="1" applyAlignment="1">
      <alignment horizontal="center" vertical="center"/>
    </xf>
    <xf numFmtId="49" fontId="9" fillId="0" borderId="3"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0" fontId="5" fillId="0" borderId="0" xfId="0" applyNumberFormat="1" applyFont="1" applyFill="1" applyBorder="1" applyAlignment="1">
      <alignment horizontal="center" wrapText="1"/>
    </xf>
    <xf numFmtId="0" fontId="9" fillId="0" borderId="3"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49" fontId="8" fillId="0" borderId="2" xfId="0" applyNumberFormat="1" applyFont="1" applyFill="1" applyBorder="1" applyAlignment="1">
      <alignment horizontal="center"/>
    </xf>
    <xf numFmtId="43" fontId="9" fillId="0" borderId="6" xfId="6" applyFont="1" applyFill="1" applyBorder="1" applyAlignment="1">
      <alignment horizontal="left" vertical="center"/>
    </xf>
    <xf numFmtId="43" fontId="9" fillId="0" borderId="11" xfId="6" applyFont="1" applyFill="1" applyBorder="1" applyAlignment="1">
      <alignment horizontal="left" vertical="center"/>
    </xf>
    <xf numFmtId="43" fontId="9" fillId="0" borderId="10" xfId="6" applyFont="1" applyFill="1" applyBorder="1" applyAlignment="1">
      <alignment horizontal="left" vertical="center"/>
    </xf>
    <xf numFmtId="49" fontId="9" fillId="0" borderId="3"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3"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top"/>
    </xf>
    <xf numFmtId="49" fontId="9" fillId="0" borderId="3" xfId="0" applyNumberFormat="1" applyFont="1" applyFill="1" applyBorder="1" applyAlignment="1">
      <alignment horizontal="right" vertical="center"/>
    </xf>
    <xf numFmtId="49" fontId="9" fillId="0" borderId="5" xfId="0" applyNumberFormat="1" applyFont="1" applyFill="1" applyBorder="1" applyAlignment="1">
      <alignment horizontal="right" vertical="center"/>
    </xf>
    <xf numFmtId="49" fontId="9" fillId="0" borderId="4" xfId="0" applyNumberFormat="1" applyFont="1" applyFill="1" applyBorder="1" applyAlignment="1">
      <alignment horizontal="right" vertical="center"/>
    </xf>
    <xf numFmtId="0" fontId="9" fillId="0" borderId="3"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5" fillId="0" borderId="0" xfId="0" applyNumberFormat="1" applyFont="1" applyFill="1" applyBorder="1" applyAlignment="1">
      <alignment horizontal="left"/>
    </xf>
    <xf numFmtId="0" fontId="8" fillId="0" borderId="0" xfId="0" applyNumberFormat="1" applyFont="1" applyFill="1" applyBorder="1" applyAlignment="1">
      <alignment horizontal="left" wrapText="1"/>
    </xf>
    <xf numFmtId="0" fontId="9" fillId="0" borderId="1" xfId="0" applyNumberFormat="1" applyFont="1" applyFill="1" applyBorder="1" applyAlignment="1">
      <alignment horizontal="center" vertical="center"/>
    </xf>
    <xf numFmtId="0" fontId="5" fillId="0" borderId="0" xfId="0" applyNumberFormat="1" applyFont="1" applyFill="1" applyBorder="1" applyAlignment="1">
      <alignment horizontal="center"/>
    </xf>
    <xf numFmtId="0" fontId="9" fillId="0" borderId="6"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43" fontId="9" fillId="0" borderId="1" xfId="6" applyFont="1" applyFill="1" applyBorder="1" applyAlignment="1">
      <alignment horizontal="center" vertical="center"/>
    </xf>
    <xf numFmtId="43" fontId="8" fillId="0" borderId="1" xfId="6" applyFont="1" applyFill="1" applyBorder="1" applyAlignment="1">
      <alignment horizontal="center" vertical="center"/>
    </xf>
    <xf numFmtId="43" fontId="8" fillId="0" borderId="3" xfId="6" applyFont="1" applyFill="1" applyBorder="1" applyAlignment="1">
      <alignment horizontal="center" vertical="center"/>
    </xf>
    <xf numFmtId="43" fontId="8" fillId="0" borderId="5" xfId="6" applyFont="1" applyFill="1" applyBorder="1" applyAlignment="1">
      <alignment horizontal="center" vertical="center"/>
    </xf>
    <xf numFmtId="43" fontId="8" fillId="0" borderId="4" xfId="6" applyFont="1" applyFill="1" applyBorder="1" applyAlignment="1">
      <alignment horizontal="center" vertical="center"/>
    </xf>
    <xf numFmtId="49" fontId="8" fillId="0" borderId="5" xfId="0" applyNumberFormat="1" applyFont="1" applyFill="1" applyBorder="1" applyAlignment="1">
      <alignment horizontal="right" vertical="center"/>
    </xf>
    <xf numFmtId="49" fontId="8" fillId="0" borderId="4" xfId="0" applyNumberFormat="1" applyFont="1" applyFill="1" applyBorder="1" applyAlignment="1">
      <alignment horizontal="right" vertical="center"/>
    </xf>
    <xf numFmtId="43" fontId="8" fillId="0" borderId="3" xfId="6" applyFont="1" applyFill="1" applyBorder="1" applyAlignment="1">
      <alignment horizontal="left" vertical="center"/>
    </xf>
    <xf numFmtId="43" fontId="8" fillId="0" borderId="5" xfId="6" applyFont="1" applyFill="1" applyBorder="1" applyAlignment="1">
      <alignment horizontal="left" vertical="center"/>
    </xf>
    <xf numFmtId="43" fontId="8" fillId="0" borderId="4" xfId="6" applyFont="1" applyFill="1" applyBorder="1" applyAlignment="1">
      <alignment horizontal="left" vertical="center"/>
    </xf>
    <xf numFmtId="0" fontId="3" fillId="0" borderId="3"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3" fontId="9" fillId="0" borderId="3" xfId="0" applyNumberFormat="1" applyFont="1" applyFill="1" applyBorder="1" applyAlignment="1">
      <alignment horizontal="center" vertical="center"/>
    </xf>
    <xf numFmtId="0" fontId="45" fillId="0" borderId="0" xfId="0" applyFont="1" applyAlignment="1">
      <alignment horizontal="left" wrapText="1"/>
    </xf>
    <xf numFmtId="0" fontId="13" fillId="0" borderId="1" xfId="0" applyFont="1" applyBorder="1" applyAlignment="1">
      <alignment horizontal="center" vertical="center" wrapText="1"/>
    </xf>
    <xf numFmtId="43" fontId="13" fillId="0" borderId="1" xfId="6" applyFont="1" applyBorder="1" applyAlignment="1">
      <alignment horizontal="center"/>
    </xf>
    <xf numFmtId="0" fontId="13" fillId="0" borderId="1" xfId="0" applyFont="1" applyBorder="1" applyAlignment="1">
      <alignment horizontal="center"/>
    </xf>
    <xf numFmtId="0" fontId="8" fillId="0" borderId="0" xfId="0" applyNumberFormat="1" applyFont="1" applyFill="1" applyBorder="1" applyAlignment="1">
      <alignment horizontal="center"/>
    </xf>
    <xf numFmtId="0" fontId="8" fillId="0" borderId="0" xfId="0" applyNumberFormat="1" applyFont="1" applyFill="1" applyBorder="1" applyAlignment="1">
      <alignment horizontal="left"/>
    </xf>
    <xf numFmtId="49" fontId="8" fillId="0" borderId="2" xfId="0" applyNumberFormat="1" applyFont="1" applyFill="1" applyBorder="1" applyAlignment="1">
      <alignment horizontal="left"/>
    </xf>
    <xf numFmtId="0" fontId="9" fillId="0" borderId="2" xfId="0" applyNumberFormat="1" applyFont="1" applyFill="1" applyBorder="1" applyAlignment="1">
      <alignment horizontal="left"/>
    </xf>
    <xf numFmtId="0" fontId="3" fillId="0" borderId="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top"/>
    </xf>
    <xf numFmtId="0" fontId="3" fillId="0" borderId="5" xfId="0" applyNumberFormat="1" applyFont="1" applyFill="1" applyBorder="1" applyAlignment="1">
      <alignment horizontal="center" vertical="top"/>
    </xf>
    <xf numFmtId="0" fontId="3" fillId="0" borderId="4" xfId="0" applyNumberFormat="1" applyFont="1" applyFill="1" applyBorder="1" applyAlignment="1">
      <alignment horizontal="center" vertical="top"/>
    </xf>
    <xf numFmtId="49"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43" fontId="3" fillId="0" borderId="3" xfId="6" applyFont="1" applyFill="1" applyBorder="1" applyAlignment="1">
      <alignment horizontal="center" vertical="center"/>
    </xf>
    <xf numFmtId="43" fontId="3" fillId="0" borderId="5" xfId="6" applyFont="1" applyFill="1" applyBorder="1" applyAlignment="1">
      <alignment horizontal="center" vertical="center"/>
    </xf>
    <xf numFmtId="43" fontId="3" fillId="0" borderId="4" xfId="6" applyFont="1" applyFill="1" applyBorder="1" applyAlignment="1">
      <alignment horizontal="center" vertical="center"/>
    </xf>
    <xf numFmtId="0" fontId="3" fillId="0" borderId="1" xfId="0" applyNumberFormat="1" applyFont="1" applyFill="1" applyBorder="1" applyAlignment="1">
      <alignment horizontal="center" vertical="top"/>
    </xf>
    <xf numFmtId="0" fontId="3" fillId="0" borderId="3" xfId="0" applyNumberFormat="1" applyFont="1" applyFill="1" applyBorder="1" applyAlignment="1">
      <alignment horizontal="right" vertical="center" wrapText="1"/>
    </xf>
    <xf numFmtId="0" fontId="3" fillId="0" borderId="5" xfId="0" applyNumberFormat="1" applyFont="1" applyFill="1" applyBorder="1" applyAlignment="1">
      <alignment horizontal="right" vertical="center" wrapText="1"/>
    </xf>
    <xf numFmtId="0" fontId="3" fillId="0" borderId="4" xfId="0" applyNumberFormat="1" applyFont="1" applyFill="1" applyBorder="1" applyAlignment="1">
      <alignment horizontal="right" vertical="center" wrapText="1"/>
    </xf>
    <xf numFmtId="43" fontId="3" fillId="0" borderId="3" xfId="0" applyNumberFormat="1" applyFont="1" applyFill="1" applyBorder="1" applyAlignment="1">
      <alignment horizontal="center" vertical="center"/>
    </xf>
    <xf numFmtId="43" fontId="3" fillId="0" borderId="5" xfId="0" applyNumberFormat="1" applyFont="1" applyFill="1" applyBorder="1" applyAlignment="1">
      <alignment horizontal="center" vertical="center"/>
    </xf>
    <xf numFmtId="43" fontId="3" fillId="0" borderId="4" xfId="0" applyNumberFormat="1" applyFont="1" applyFill="1" applyBorder="1" applyAlignment="1">
      <alignment horizontal="center" vertical="center"/>
    </xf>
    <xf numFmtId="43" fontId="3" fillId="0" borderId="0" xfId="6" applyFont="1" applyFill="1" applyBorder="1" applyAlignment="1">
      <alignment horizontal="center" vertical="center"/>
    </xf>
    <xf numFmtId="49" fontId="7" fillId="0" borderId="3" xfId="0" applyNumberFormat="1" applyFont="1" applyFill="1" applyBorder="1" applyAlignment="1">
      <alignment horizontal="right" vertical="center" wrapText="1"/>
    </xf>
    <xf numFmtId="49" fontId="7" fillId="0" borderId="5" xfId="0" applyNumberFormat="1" applyFont="1" applyFill="1" applyBorder="1" applyAlignment="1">
      <alignment horizontal="right" vertical="center" wrapText="1"/>
    </xf>
    <xf numFmtId="49" fontId="7" fillId="0" borderId="4" xfId="0" applyNumberFormat="1" applyFont="1" applyFill="1" applyBorder="1" applyAlignment="1">
      <alignment horizontal="right" vertical="center" wrapText="1"/>
    </xf>
    <xf numFmtId="43" fontId="3" fillId="0" borderId="0" xfId="6" applyNumberFormat="1" applyFont="1" applyFill="1" applyBorder="1" applyAlignment="1">
      <alignment horizontal="center" vertical="center"/>
    </xf>
    <xf numFmtId="0" fontId="3" fillId="0" borderId="0" xfId="0" applyNumberFormat="1" applyFont="1" applyFill="1" applyBorder="1" applyAlignment="1">
      <alignment horizontal="left"/>
    </xf>
    <xf numFmtId="0" fontId="3" fillId="0" borderId="22"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3" xfId="0" applyNumberFormat="1" applyFont="1" applyFill="1" applyBorder="1" applyAlignment="1">
      <alignment horizontal="center" vertical="center" wrapText="1"/>
    </xf>
    <xf numFmtId="0" fontId="25" fillId="0" borderId="2" xfId="1" applyNumberFormat="1" applyFont="1" applyFill="1" applyBorder="1" applyAlignment="1">
      <alignment horizontal="left"/>
    </xf>
    <xf numFmtId="49" fontId="25" fillId="0" borderId="3" xfId="1" applyNumberFormat="1" applyFont="1" applyFill="1" applyBorder="1" applyAlignment="1">
      <alignment horizontal="center" vertical="center"/>
    </xf>
    <xf numFmtId="49" fontId="25" fillId="0" borderId="5" xfId="1" applyNumberFormat="1" applyFont="1" applyFill="1" applyBorder="1" applyAlignment="1">
      <alignment horizontal="center" vertical="center"/>
    </xf>
    <xf numFmtId="49" fontId="25" fillId="0" borderId="4" xfId="1" applyNumberFormat="1" applyFont="1" applyFill="1" applyBorder="1" applyAlignment="1">
      <alignment horizontal="center" vertical="center"/>
    </xf>
    <xf numFmtId="0" fontId="25" fillId="0" borderId="3" xfId="1" applyNumberFormat="1" applyFont="1" applyFill="1" applyBorder="1" applyAlignment="1">
      <alignment horizontal="left" vertical="center" wrapText="1"/>
    </xf>
    <xf numFmtId="0" fontId="25" fillId="0" borderId="5" xfId="1" applyNumberFormat="1" applyFont="1" applyFill="1" applyBorder="1" applyAlignment="1">
      <alignment horizontal="left" vertical="center" wrapText="1"/>
    </xf>
    <xf numFmtId="0" fontId="25" fillId="0" borderId="4" xfId="1" applyNumberFormat="1" applyFont="1" applyFill="1" applyBorder="1" applyAlignment="1">
      <alignment horizontal="left" vertical="center" wrapText="1"/>
    </xf>
    <xf numFmtId="0" fontId="25" fillId="0" borderId="3" xfId="1" applyNumberFormat="1" applyFont="1" applyFill="1" applyBorder="1" applyAlignment="1">
      <alignment horizontal="center" vertical="center"/>
    </xf>
    <xf numFmtId="0" fontId="25" fillId="0" borderId="5" xfId="1" applyNumberFormat="1" applyFont="1" applyFill="1" applyBorder="1" applyAlignment="1">
      <alignment horizontal="center" vertical="center"/>
    </xf>
    <xf numFmtId="0" fontId="25" fillId="0" borderId="4" xfId="1" applyNumberFormat="1" applyFont="1" applyFill="1" applyBorder="1" applyAlignment="1">
      <alignment horizontal="center" vertical="center"/>
    </xf>
    <xf numFmtId="4" fontId="25" fillId="0" borderId="3" xfId="7" applyNumberFormat="1" applyFont="1" applyFill="1" applyBorder="1" applyAlignment="1">
      <alignment horizontal="center" vertical="center"/>
    </xf>
    <xf numFmtId="4" fontId="25" fillId="0" borderId="5" xfId="7" applyNumberFormat="1" applyFont="1" applyFill="1" applyBorder="1" applyAlignment="1">
      <alignment horizontal="center" vertical="center"/>
    </xf>
    <xf numFmtId="4" fontId="25" fillId="0" borderId="4" xfId="7"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5" xfId="1" applyNumberFormat="1" applyFont="1" applyFill="1" applyBorder="1" applyAlignment="1">
      <alignment horizontal="center" vertical="center"/>
    </xf>
    <xf numFmtId="49" fontId="2" fillId="0" borderId="4" xfId="1" applyNumberFormat="1" applyFont="1" applyFill="1" applyBorder="1" applyAlignment="1">
      <alignment horizontal="center" vertical="center"/>
    </xf>
    <xf numFmtId="0" fontId="2"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center" vertical="center"/>
    </xf>
    <xf numFmtId="4" fontId="2" fillId="0" borderId="1" xfId="1" applyNumberFormat="1" applyFont="1" applyFill="1" applyBorder="1" applyAlignment="1">
      <alignment horizontal="center" vertical="center"/>
    </xf>
    <xf numFmtId="4" fontId="2" fillId="0" borderId="1" xfId="7"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5" fillId="0" borderId="5" xfId="1" applyNumberFormat="1" applyFont="1" applyFill="1" applyBorder="1" applyAlignment="1">
      <alignment horizontal="right" vertical="center"/>
    </xf>
    <xf numFmtId="49" fontId="25" fillId="0" borderId="4" xfId="1" applyNumberFormat="1" applyFont="1" applyFill="1" applyBorder="1" applyAlignment="1">
      <alignment horizontal="right" vertical="center"/>
    </xf>
    <xf numFmtId="4" fontId="25" fillId="0" borderId="1" xfId="1" applyNumberFormat="1" applyFont="1" applyFill="1" applyBorder="1" applyAlignment="1">
      <alignment horizontal="center" vertical="center"/>
    </xf>
    <xf numFmtId="4" fontId="25" fillId="0" borderId="3" xfId="1" applyNumberFormat="1" applyFont="1" applyFill="1" applyBorder="1" applyAlignment="1">
      <alignment horizontal="center" vertical="center"/>
    </xf>
    <xf numFmtId="49" fontId="25" fillId="0" borderId="2" xfId="1" applyNumberFormat="1" applyFont="1" applyFill="1" applyBorder="1" applyAlignment="1">
      <alignment horizontal="left"/>
    </xf>
    <xf numFmtId="0" fontId="25" fillId="0" borderId="0" xfId="1" applyNumberFormat="1" applyFont="1" applyFill="1" applyBorder="1" applyAlignment="1">
      <alignment horizontal="left"/>
    </xf>
    <xf numFmtId="0" fontId="2" fillId="0" borderId="11" xfId="1" applyNumberFormat="1" applyFont="1" applyFill="1" applyBorder="1" applyAlignment="1">
      <alignment horizontal="center" vertical="center" wrapText="1"/>
    </xf>
    <xf numFmtId="0" fontId="2" fillId="0" borderId="10"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top"/>
    </xf>
    <xf numFmtId="167" fontId="2" fillId="0" borderId="1" xfId="7" applyNumberFormat="1" applyFont="1" applyFill="1" applyBorder="1" applyAlignment="1">
      <alignment horizontal="center" vertical="center"/>
    </xf>
    <xf numFmtId="4" fontId="2" fillId="0" borderId="3" xfId="7" applyNumberFormat="1" applyFont="1" applyFill="1" applyBorder="1" applyAlignment="1">
      <alignment horizontal="center" vertical="center"/>
    </xf>
    <xf numFmtId="165" fontId="2" fillId="0" borderId="0" xfId="7"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0" xfId="1" applyNumberFormat="1" applyFont="1" applyFill="1" applyBorder="1" applyAlignment="1">
      <alignment horizontal="left" vertical="center" wrapText="1"/>
    </xf>
    <xf numFmtId="0" fontId="2" fillId="0" borderId="0" xfId="1" applyNumberFormat="1" applyFont="1" applyFill="1" applyBorder="1" applyAlignment="1">
      <alignment horizontal="center" vertical="center"/>
    </xf>
    <xf numFmtId="43" fontId="2" fillId="0" borderId="1" xfId="6" applyFont="1" applyFill="1" applyBorder="1" applyAlignment="1">
      <alignment horizontal="center" vertical="center"/>
    </xf>
    <xf numFmtId="171" fontId="2" fillId="0" borderId="1" xfId="6" applyNumberFormat="1" applyFont="1" applyFill="1" applyBorder="1" applyAlignment="1">
      <alignment horizontal="center" vertical="center"/>
    </xf>
    <xf numFmtId="165" fontId="2" fillId="0" borderId="1" xfId="7" applyFont="1" applyFill="1" applyBorder="1" applyAlignment="1">
      <alignment horizontal="center" vertical="center"/>
    </xf>
    <xf numFmtId="0" fontId="2" fillId="0" borderId="3" xfId="1" applyNumberFormat="1" applyFont="1" applyFill="1" applyBorder="1" applyAlignment="1">
      <alignment horizontal="left" vertical="center" wrapText="1"/>
    </xf>
    <xf numFmtId="0" fontId="2" fillId="0" borderId="5" xfId="1" applyNumberFormat="1" applyFont="1" applyFill="1" applyBorder="1" applyAlignment="1">
      <alignment horizontal="left" vertical="center" wrapText="1"/>
    </xf>
    <xf numFmtId="0" fontId="2" fillId="0" borderId="4" xfId="1" applyNumberFormat="1" applyFont="1" applyFill="1" applyBorder="1" applyAlignment="1">
      <alignment horizontal="left" vertical="center" wrapText="1"/>
    </xf>
    <xf numFmtId="0" fontId="23" fillId="0" borderId="1" xfId="1" applyNumberFormat="1" applyFont="1" applyFill="1" applyBorder="1" applyAlignment="1">
      <alignment horizontal="center" vertical="top"/>
    </xf>
    <xf numFmtId="43" fontId="25" fillId="0" borderId="1" xfId="6" applyFont="1" applyFill="1" applyBorder="1" applyAlignment="1">
      <alignment horizontal="center" vertical="center"/>
    </xf>
    <xf numFmtId="49" fontId="2" fillId="0" borderId="5" xfId="1" applyNumberFormat="1" applyFont="1" applyFill="1" applyBorder="1" applyAlignment="1">
      <alignment horizontal="right" vertical="center"/>
    </xf>
    <xf numFmtId="49" fontId="2" fillId="0" borderId="4" xfId="1" applyNumberFormat="1" applyFont="1" applyFill="1" applyBorder="1" applyAlignment="1">
      <alignment horizontal="right" vertical="center"/>
    </xf>
    <xf numFmtId="4" fontId="2" fillId="0" borderId="5" xfId="7" applyNumberFormat="1" applyFont="1" applyFill="1" applyBorder="1" applyAlignment="1">
      <alignment horizontal="center" vertical="center"/>
    </xf>
    <xf numFmtId="4" fontId="2" fillId="0" borderId="4" xfId="7" applyNumberFormat="1" applyFont="1" applyFill="1" applyBorder="1" applyAlignment="1">
      <alignment horizontal="center" vertical="center"/>
    </xf>
    <xf numFmtId="49" fontId="2" fillId="0" borderId="3" xfId="1" applyNumberFormat="1" applyFont="1" applyFill="1" applyBorder="1" applyAlignment="1">
      <alignment horizontal="left" vertical="center"/>
    </xf>
    <xf numFmtId="49" fontId="2" fillId="0" borderId="5" xfId="1" applyNumberFormat="1" applyFont="1" applyFill="1" applyBorder="1" applyAlignment="1">
      <alignment horizontal="left" vertical="center"/>
    </xf>
    <xf numFmtId="49" fontId="2" fillId="0" borderId="4" xfId="1" applyNumberFormat="1" applyFont="1" applyFill="1" applyBorder="1" applyAlignment="1">
      <alignment horizontal="left" vertical="center"/>
    </xf>
    <xf numFmtId="4" fontId="25" fillId="0" borderId="1" xfId="7" applyNumberFormat="1" applyFont="1" applyFill="1" applyBorder="1" applyAlignment="1">
      <alignment horizontal="center" vertical="center"/>
    </xf>
    <xf numFmtId="165" fontId="2" fillId="0" borderId="1" xfId="1"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2" fillId="0" borderId="1" xfId="0" applyNumberFormat="1" applyFont="1" applyFill="1" applyBorder="1" applyAlignment="1">
      <alignment horizontal="center" vertical="top"/>
    </xf>
    <xf numFmtId="0" fontId="3" fillId="0" borderId="5" xfId="0" applyNumberFormat="1" applyFont="1" applyFill="1" applyBorder="1" applyAlignment="1">
      <alignment horizontal="left" vertical="center" wrapText="1" indent="2"/>
    </xf>
    <xf numFmtId="0" fontId="3" fillId="0" borderId="4" xfId="0" applyNumberFormat="1" applyFont="1" applyFill="1" applyBorder="1" applyAlignment="1">
      <alignment horizontal="left" vertical="center" wrapText="1" indent="2"/>
    </xf>
    <xf numFmtId="0" fontId="3" fillId="0" borderId="1" xfId="0" applyNumberFormat="1" applyFont="1" applyFill="1" applyBorder="1" applyAlignment="1">
      <alignment horizontal="center" vertical="center"/>
    </xf>
    <xf numFmtId="0" fontId="31" fillId="0" borderId="0" xfId="1" applyNumberFormat="1" applyFont="1" applyFill="1" applyBorder="1" applyAlignment="1">
      <alignment horizontal="justify" wrapText="1"/>
    </xf>
    <xf numFmtId="0" fontId="2" fillId="0" borderId="0" xfId="1" applyNumberFormat="1" applyFont="1" applyFill="1" applyBorder="1" applyAlignment="1">
      <alignment horizontal="justify" wrapText="1"/>
    </xf>
    <xf numFmtId="0" fontId="2" fillId="0" borderId="6" xfId="0" applyNumberFormat="1" applyFont="1" applyFill="1" applyBorder="1" applyAlignment="1">
      <alignment horizontal="center"/>
    </xf>
    <xf numFmtId="0" fontId="2" fillId="0" borderId="11" xfId="0" applyNumberFormat="1" applyFont="1" applyFill="1" applyBorder="1" applyAlignment="1">
      <alignment horizontal="center"/>
    </xf>
    <xf numFmtId="0" fontId="2" fillId="0" borderId="10" xfId="0" applyNumberFormat="1" applyFont="1" applyFill="1" applyBorder="1" applyAlignment="1">
      <alignment horizontal="center"/>
    </xf>
    <xf numFmtId="0" fontId="2" fillId="0" borderId="7" xfId="0" applyNumberFormat="1" applyFont="1" applyFill="1" applyBorder="1" applyAlignment="1">
      <alignment horizontal="center"/>
    </xf>
    <xf numFmtId="0" fontId="2" fillId="0" borderId="2" xfId="0" applyNumberFormat="1" applyFont="1" applyFill="1" applyBorder="1" applyAlignment="1">
      <alignment horizontal="center"/>
    </xf>
    <xf numFmtId="0" fontId="2" fillId="0" borderId="8" xfId="0" applyNumberFormat="1" applyFont="1" applyFill="1" applyBorder="1" applyAlignment="1">
      <alignment horizontal="center"/>
    </xf>
    <xf numFmtId="43"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6" borderId="1" xfId="1" applyNumberFormat="1" applyFont="1" applyFill="1" applyBorder="1" applyAlignment="1">
      <alignment horizontal="center" vertical="top"/>
    </xf>
    <xf numFmtId="49" fontId="2" fillId="6" borderId="1" xfId="1" applyNumberFormat="1" applyFont="1" applyFill="1" applyBorder="1" applyAlignment="1">
      <alignment horizontal="center" vertical="center"/>
    </xf>
    <xf numFmtId="0" fontId="7" fillId="0" borderId="0" xfId="1" applyNumberFormat="1" applyFont="1" applyFill="1" applyBorder="1" applyAlignment="1">
      <alignment horizontal="center"/>
    </xf>
    <xf numFmtId="0" fontId="2" fillId="0" borderId="3"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wrapText="1"/>
    </xf>
    <xf numFmtId="43" fontId="2" fillId="0" borderId="3" xfId="6" applyFont="1" applyFill="1" applyBorder="1" applyAlignment="1">
      <alignment horizontal="center" vertical="center"/>
    </xf>
    <xf numFmtId="43" fontId="2" fillId="0" borderId="5" xfId="6" applyFont="1" applyFill="1" applyBorder="1" applyAlignment="1">
      <alignment horizontal="center" vertical="center"/>
    </xf>
    <xf numFmtId="43" fontId="2" fillId="0" borderId="4" xfId="6"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right" vertical="center"/>
    </xf>
    <xf numFmtId="49" fontId="7" fillId="0" borderId="5" xfId="0" applyNumberFormat="1" applyFont="1" applyFill="1" applyBorder="1" applyAlignment="1">
      <alignment horizontal="right" vertical="center"/>
    </xf>
    <xf numFmtId="49" fontId="7" fillId="0" borderId="4" xfId="0" applyNumberFormat="1" applyFont="1" applyFill="1" applyBorder="1" applyAlignment="1">
      <alignment horizontal="right" vertical="center"/>
    </xf>
    <xf numFmtId="43" fontId="25"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165" fontId="2" fillId="0" borderId="1" xfId="7" applyNumberFormat="1" applyFont="1" applyFill="1" applyBorder="1" applyAlignment="1">
      <alignment horizontal="center" vertical="center"/>
    </xf>
    <xf numFmtId="165" fontId="25" fillId="0" borderId="1" xfId="7" applyNumberFormat="1" applyFont="1" applyFill="1" applyBorder="1" applyAlignment="1">
      <alignment horizontal="center" vertical="center"/>
    </xf>
    <xf numFmtId="0" fontId="25" fillId="6" borderId="0" xfId="1" applyNumberFormat="1" applyFont="1" applyFill="1" applyBorder="1" applyAlignment="1">
      <alignment horizontal="left"/>
    </xf>
    <xf numFmtId="0" fontId="25" fillId="6" borderId="2" xfId="1" applyNumberFormat="1" applyFont="1" applyFill="1" applyBorder="1" applyAlignment="1">
      <alignment horizontal="left" wrapText="1"/>
    </xf>
    <xf numFmtId="0" fontId="2" fillId="6" borderId="6" xfId="1" applyNumberFormat="1" applyFont="1" applyFill="1" applyBorder="1" applyAlignment="1">
      <alignment horizontal="center" vertical="center" wrapText="1"/>
    </xf>
    <xf numFmtId="0" fontId="2" fillId="6" borderId="11" xfId="1" applyNumberFormat="1" applyFont="1" applyFill="1" applyBorder="1" applyAlignment="1">
      <alignment horizontal="center" vertical="center" wrapText="1"/>
    </xf>
    <xf numFmtId="0" fontId="2" fillId="6" borderId="10" xfId="1" applyNumberFormat="1" applyFont="1" applyFill="1" applyBorder="1" applyAlignment="1">
      <alignment horizontal="center" vertical="center" wrapText="1"/>
    </xf>
    <xf numFmtId="0" fontId="2" fillId="0" borderId="5"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43" fontId="2" fillId="0" borderId="3" xfId="0" applyNumberFormat="1" applyFont="1" applyFill="1" applyBorder="1" applyAlignment="1">
      <alignment horizontal="center" vertical="center"/>
    </xf>
    <xf numFmtId="43" fontId="2" fillId="0" borderId="5" xfId="0" applyNumberFormat="1" applyFont="1" applyFill="1" applyBorder="1" applyAlignment="1">
      <alignment horizontal="center" vertical="center"/>
    </xf>
    <xf numFmtId="43" fontId="2" fillId="0" borderId="4" xfId="0" applyNumberFormat="1" applyFont="1" applyFill="1" applyBorder="1" applyAlignment="1">
      <alignment horizontal="center" vertical="center"/>
    </xf>
    <xf numFmtId="0" fontId="2" fillId="0" borderId="11" xfId="0" applyNumberFormat="1" applyFont="1" applyFill="1" applyBorder="1" applyAlignment="1">
      <alignment horizontal="left" vertical="center" wrapText="1" indent="2"/>
    </xf>
    <xf numFmtId="0" fontId="2" fillId="0" borderId="10" xfId="0" applyNumberFormat="1" applyFont="1" applyFill="1" applyBorder="1" applyAlignment="1">
      <alignment horizontal="left" vertical="center" wrapText="1" indent="2"/>
    </xf>
    <xf numFmtId="43" fontId="2" fillId="0" borderId="1" xfId="1" applyNumberFormat="1" applyFont="1" applyFill="1" applyBorder="1" applyAlignment="1">
      <alignment horizontal="center" vertical="center"/>
    </xf>
    <xf numFmtId="0" fontId="2" fillId="6" borderId="1" xfId="1" applyNumberFormat="1" applyFont="1" applyFill="1" applyBorder="1" applyAlignment="1">
      <alignment horizontal="center" vertical="center"/>
    </xf>
    <xf numFmtId="165" fontId="25" fillId="6" borderId="1" xfId="7" applyFont="1" applyFill="1" applyBorder="1" applyAlignment="1">
      <alignment horizontal="center" vertical="center"/>
    </xf>
    <xf numFmtId="0" fontId="2" fillId="6" borderId="1" xfId="1" applyNumberFormat="1" applyFont="1" applyFill="1" applyBorder="1" applyAlignment="1">
      <alignment horizontal="left" wrapText="1"/>
    </xf>
    <xf numFmtId="43" fontId="2" fillId="6" borderId="1" xfId="1" applyNumberFormat="1" applyFont="1" applyFill="1" applyBorder="1" applyAlignment="1">
      <alignment horizontal="center" vertical="center"/>
    </xf>
    <xf numFmtId="0" fontId="8" fillId="0" borderId="0" xfId="0" applyNumberFormat="1" applyFont="1" applyFill="1" applyBorder="1" applyAlignment="1">
      <alignment horizontal="left" vertical="top" wrapText="1"/>
    </xf>
    <xf numFmtId="0" fontId="25" fillId="0" borderId="0" xfId="0" applyNumberFormat="1" applyFont="1" applyFill="1" applyBorder="1" applyAlignment="1">
      <alignment horizontal="left"/>
    </xf>
    <xf numFmtId="0" fontId="2" fillId="0" borderId="3" xfId="1" applyNumberFormat="1" applyFont="1" applyFill="1" applyBorder="1" applyAlignment="1">
      <alignment horizontal="center" vertical="center"/>
    </xf>
    <xf numFmtId="0" fontId="2" fillId="0" borderId="5"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0" fontId="8" fillId="0" borderId="0" xfId="0" applyNumberFormat="1" applyFont="1" applyFill="1" applyBorder="1" applyAlignment="1">
      <alignment horizontal="center" wrapText="1"/>
    </xf>
    <xf numFmtId="166" fontId="2" fillId="0" borderId="1" xfId="7"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3" xfId="0" applyNumberFormat="1" applyFont="1" applyFill="1" applyBorder="1" applyAlignment="1">
      <alignment horizontal="right" vertical="center" wrapText="1"/>
    </xf>
    <xf numFmtId="0" fontId="2" fillId="0" borderId="5" xfId="0" applyNumberFormat="1" applyFont="1" applyFill="1" applyBorder="1" applyAlignment="1">
      <alignment horizontal="right" vertical="center" wrapText="1"/>
    </xf>
    <xf numFmtId="0" fontId="2" fillId="0" borderId="4" xfId="0" applyNumberFormat="1" applyFont="1" applyFill="1" applyBorder="1" applyAlignment="1">
      <alignment horizontal="right" vertical="center" wrapText="1"/>
    </xf>
    <xf numFmtId="0" fontId="4" fillId="0" borderId="1" xfId="1" applyNumberFormat="1" applyFont="1" applyFill="1" applyBorder="1" applyAlignment="1">
      <alignment horizontal="center" vertical="top"/>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7" fillId="0" borderId="0" xfId="1" applyNumberFormat="1" applyFont="1" applyFill="1" applyBorder="1" applyAlignment="1">
      <alignment horizontal="center" wrapText="1"/>
    </xf>
    <xf numFmtId="0" fontId="2" fillId="0" borderId="3" xfId="1" applyNumberFormat="1" applyFont="1" applyFill="1" applyBorder="1" applyAlignment="1">
      <alignment horizontal="right" vertical="center"/>
    </xf>
    <xf numFmtId="0" fontId="2" fillId="0" borderId="5" xfId="1" applyNumberFormat="1" applyFont="1" applyFill="1" applyBorder="1" applyAlignment="1">
      <alignment horizontal="right" vertical="center"/>
    </xf>
    <xf numFmtId="0" fontId="2" fillId="0" borderId="4" xfId="1" applyNumberFormat="1" applyFont="1" applyFill="1" applyBorder="1" applyAlignment="1">
      <alignment horizontal="right" vertical="center"/>
    </xf>
    <xf numFmtId="0" fontId="2" fillId="0" borderId="3" xfId="1" applyNumberFormat="1" applyFont="1" applyFill="1" applyBorder="1" applyAlignment="1">
      <alignment horizontal="center" vertical="top"/>
    </xf>
    <xf numFmtId="0" fontId="2" fillId="0" borderId="5" xfId="1" applyNumberFormat="1" applyFont="1" applyFill="1" applyBorder="1" applyAlignment="1">
      <alignment horizontal="center" vertical="top"/>
    </xf>
    <xf numFmtId="0" fontId="2" fillId="0" borderId="4" xfId="1" applyNumberFormat="1" applyFont="1" applyFill="1" applyBorder="1" applyAlignment="1">
      <alignment horizontal="center" vertical="top"/>
    </xf>
    <xf numFmtId="165" fontId="25" fillId="0" borderId="1" xfId="7" applyFont="1" applyFill="1" applyBorder="1" applyAlignment="1">
      <alignment horizontal="center" vertical="center"/>
    </xf>
    <xf numFmtId="43" fontId="4" fillId="0" borderId="1" xfId="0" applyNumberFormat="1" applyFont="1" applyFill="1" applyBorder="1" applyAlignment="1">
      <alignment horizontal="center" vertical="center"/>
    </xf>
    <xf numFmtId="0" fontId="3" fillId="0" borderId="5"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165" fontId="2" fillId="6" borderId="1" xfId="7" applyNumberFormat="1" applyFont="1" applyFill="1" applyBorder="1" applyAlignment="1">
      <alignment horizontal="center" vertical="center"/>
    </xf>
    <xf numFmtId="49" fontId="2" fillId="6" borderId="5" xfId="1" applyNumberFormat="1" applyFont="1" applyFill="1" applyBorder="1" applyAlignment="1">
      <alignment horizontal="right" vertical="center"/>
    </xf>
    <xf numFmtId="49" fontId="2" fillId="6" borderId="4" xfId="1" applyNumberFormat="1" applyFont="1" applyFill="1" applyBorder="1" applyAlignment="1">
      <alignment horizontal="right" vertical="center"/>
    </xf>
    <xf numFmtId="165" fontId="25" fillId="6" borderId="1" xfId="7" applyNumberFormat="1" applyFont="1" applyFill="1" applyBorder="1" applyAlignment="1">
      <alignment horizontal="center" vertical="center"/>
    </xf>
    <xf numFmtId="49" fontId="25" fillId="6" borderId="5" xfId="1" applyNumberFormat="1" applyFont="1" applyFill="1" applyBorder="1" applyAlignment="1">
      <alignment horizontal="right" vertical="center"/>
    </xf>
    <xf numFmtId="49" fontId="25" fillId="6" borderId="4" xfId="1" applyNumberFormat="1" applyFont="1" applyFill="1" applyBorder="1" applyAlignment="1">
      <alignment horizontal="right" vertical="center"/>
    </xf>
    <xf numFmtId="49" fontId="2" fillId="0" borderId="0" xfId="1" applyNumberFormat="1" applyFont="1" applyFill="1" applyBorder="1" applyAlignment="1">
      <alignment horizontal="right" vertical="center"/>
    </xf>
    <xf numFmtId="0" fontId="25" fillId="0" borderId="0" xfId="1" applyNumberFormat="1" applyFont="1" applyFill="1" applyBorder="1" applyAlignment="1">
      <alignment horizontal="center" vertical="center"/>
    </xf>
    <xf numFmtId="49" fontId="2" fillId="0" borderId="1" xfId="1" applyNumberFormat="1" applyFont="1" applyFill="1" applyBorder="1" applyAlignment="1">
      <alignment horizontal="right" vertical="center"/>
    </xf>
    <xf numFmtId="0" fontId="2" fillId="0" borderId="0" xfId="1" applyNumberFormat="1" applyFont="1" applyFill="1" applyBorder="1" applyAlignment="1">
      <alignment horizontal="center" vertical="top"/>
    </xf>
    <xf numFmtId="165" fontId="25" fillId="0" borderId="0" xfId="7" applyFont="1" applyFill="1" applyBorder="1" applyAlignment="1">
      <alignment horizontal="center" vertical="center"/>
    </xf>
    <xf numFmtId="49" fontId="25" fillId="0" borderId="0" xfId="1" applyNumberFormat="1" applyFont="1" applyFill="1" applyBorder="1" applyAlignment="1">
      <alignment horizontal="left" vertical="center"/>
    </xf>
    <xf numFmtId="49" fontId="25" fillId="0" borderId="3" xfId="1" applyNumberFormat="1" applyFont="1" applyFill="1" applyBorder="1" applyAlignment="1">
      <alignment horizontal="right" vertical="center" wrapText="1"/>
    </xf>
    <xf numFmtId="49" fontId="25" fillId="0" borderId="5" xfId="1" applyNumberFormat="1" applyFont="1" applyFill="1" applyBorder="1" applyAlignment="1">
      <alignment horizontal="right" vertical="center" wrapText="1"/>
    </xf>
    <xf numFmtId="49" fontId="25" fillId="0" borderId="4" xfId="1" applyNumberFormat="1" applyFont="1" applyFill="1" applyBorder="1" applyAlignment="1">
      <alignment horizontal="right" vertical="center" wrapText="1"/>
    </xf>
    <xf numFmtId="0" fontId="25" fillId="0" borderId="3" xfId="1" applyNumberFormat="1" applyFont="1" applyFill="1" applyBorder="1" applyAlignment="1">
      <alignment horizontal="center" vertical="center" wrapText="1"/>
    </xf>
    <xf numFmtId="0" fontId="25" fillId="0" borderId="5" xfId="1" applyNumberFormat="1" applyFont="1" applyFill="1" applyBorder="1" applyAlignment="1">
      <alignment horizontal="center" vertical="center" wrapText="1"/>
    </xf>
    <xf numFmtId="0" fontId="25" fillId="0" borderId="4" xfId="1" applyNumberFormat="1" applyFont="1" applyFill="1" applyBorder="1" applyAlignment="1">
      <alignment horizontal="center" vertical="center" wrapText="1"/>
    </xf>
    <xf numFmtId="43" fontId="25" fillId="0" borderId="3" xfId="1" applyNumberFormat="1" applyFont="1" applyFill="1" applyBorder="1" applyAlignment="1">
      <alignment horizontal="center" vertical="center" wrapText="1"/>
    </xf>
    <xf numFmtId="3" fontId="2" fillId="0" borderId="1" xfId="1" applyNumberFormat="1" applyFont="1" applyFill="1" applyBorder="1" applyAlignment="1">
      <alignment horizontal="center" vertical="center"/>
    </xf>
    <xf numFmtId="0" fontId="25" fillId="0" borderId="3" xfId="0" applyNumberFormat="1" applyFont="1" applyFill="1" applyBorder="1" applyAlignment="1">
      <alignment horizontal="right" vertical="center" wrapText="1"/>
    </xf>
    <xf numFmtId="0" fontId="25" fillId="0" borderId="5" xfId="0" applyNumberFormat="1" applyFont="1" applyFill="1" applyBorder="1" applyAlignment="1">
      <alignment horizontal="right" vertical="center" wrapText="1"/>
    </xf>
    <xf numFmtId="0" fontId="25" fillId="0" borderId="4" xfId="0" applyNumberFormat="1" applyFont="1" applyFill="1" applyBorder="1" applyAlignment="1">
      <alignment horizontal="right" vertical="center" wrapText="1"/>
    </xf>
    <xf numFmtId="1" fontId="2" fillId="0" borderId="1" xfId="1" applyNumberFormat="1" applyFont="1" applyFill="1" applyBorder="1" applyAlignment="1">
      <alignment horizontal="center" vertical="center"/>
    </xf>
    <xf numFmtId="168" fontId="2" fillId="0" borderId="1" xfId="1" applyNumberFormat="1" applyFont="1" applyFill="1" applyBorder="1" applyAlignment="1">
      <alignment horizontal="center" vertical="center"/>
    </xf>
    <xf numFmtId="0" fontId="4" fillId="0" borderId="0" xfId="1" applyNumberFormat="1" applyFont="1" applyFill="1" applyBorder="1" applyAlignment="1">
      <alignment horizontal="left" vertical="top" wrapText="1"/>
    </xf>
    <xf numFmtId="49" fontId="4" fillId="0" borderId="0" xfId="1" applyNumberFormat="1" applyFont="1" applyFill="1" applyBorder="1" applyAlignment="1">
      <alignment horizontal="left" vertical="top" wrapText="1"/>
    </xf>
    <xf numFmtId="0" fontId="7" fillId="0" borderId="0" xfId="1" applyNumberFormat="1" applyFont="1" applyFill="1" applyBorder="1" applyAlignment="1">
      <alignment horizontal="center" vertical="center"/>
    </xf>
    <xf numFmtId="0" fontId="9" fillId="0" borderId="4" xfId="0" applyFont="1" applyFill="1" applyBorder="1" applyAlignment="1">
      <alignment vertical="center" wrapText="1"/>
    </xf>
    <xf numFmtId="43" fontId="36" fillId="0" borderId="1" xfId="6" applyFont="1" applyFill="1" applyBorder="1" applyAlignment="1">
      <alignment vertical="center" wrapText="1"/>
    </xf>
    <xf numFmtId="43" fontId="36" fillId="0" borderId="1" xfId="6" applyFont="1" applyFill="1" applyBorder="1" applyAlignment="1">
      <alignment horizontal="center" vertical="center" wrapText="1"/>
    </xf>
  </cellXfs>
  <cellStyles count="11">
    <cellStyle name="Гиперссылка" xfId="2" builtinId="8" hidden="1"/>
    <cellStyle name="Гиперссылка" xfId="3" builtinId="8" hidden="1"/>
    <cellStyle name="Гиперссылка" xfId="4" builtinId="8" hidden="1"/>
    <cellStyle name="Гиперссылка" xfId="5" builtinId="8" hidden="1"/>
    <cellStyle name="Обычный" xfId="0" builtinId="0"/>
    <cellStyle name="Обычный 2" xfId="1"/>
    <cellStyle name="Процентный" xfId="8" builtinId="5"/>
    <cellStyle name="Финансовый" xfId="6" builtinId="3"/>
    <cellStyle name="Финансовый 2" xfId="7"/>
    <cellStyle name="Финансовый 2 2" xfId="9"/>
    <cellStyle name="Финансовый 3" xfId="10"/>
  </cellStyles>
  <dxfs count="0"/>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46"/>
  <sheetViews>
    <sheetView zoomScaleNormal="100" zoomScaleSheetLayoutView="100" workbookViewId="0">
      <selection activeCell="BN18" sqref="BN18"/>
    </sheetView>
  </sheetViews>
  <sheetFormatPr defaultColWidth="0.88671875" defaultRowHeight="13.2" x14ac:dyDescent="0.25"/>
  <cols>
    <col min="1" max="51" width="0.88671875" style="129"/>
    <col min="52" max="52" width="3.6640625" style="129" customWidth="1"/>
    <col min="53" max="88" width="0.88671875" style="129"/>
    <col min="89" max="89" width="2.109375" style="129" customWidth="1"/>
    <col min="90" max="100" width="0.88671875" style="129"/>
    <col min="101" max="101" width="0.88671875" style="129" customWidth="1"/>
    <col min="102" max="103" width="0.88671875" style="129"/>
    <col min="104" max="104" width="0.88671875" style="129" hidden="1" customWidth="1"/>
    <col min="105" max="107" width="0.88671875" style="129"/>
    <col min="108" max="108" width="1.109375" style="129" customWidth="1"/>
    <col min="109" max="126" width="0.88671875" style="129"/>
    <col min="127" max="127" width="3.33203125" style="129" customWidth="1"/>
    <col min="128" max="128" width="0.88671875" style="129"/>
    <col min="129" max="129" width="9" style="129" bestFit="1" customWidth="1"/>
    <col min="130" max="307" width="0.88671875" style="129"/>
    <col min="308" max="308" width="3.6640625" style="129" customWidth="1"/>
    <col min="309" max="344" width="0.88671875" style="129"/>
    <col min="345" max="345" width="2.109375" style="129" customWidth="1"/>
    <col min="346" max="356" width="0.88671875" style="129"/>
    <col min="357" max="357" width="0.88671875" style="129" customWidth="1"/>
    <col min="358" max="359" width="0.88671875" style="129"/>
    <col min="360" max="360" width="0" style="129" hidden="1" customWidth="1"/>
    <col min="361" max="363" width="0.88671875" style="129"/>
    <col min="364" max="364" width="1.109375" style="129" customWidth="1"/>
    <col min="365" max="382" width="0.88671875" style="129"/>
    <col min="383" max="383" width="3.33203125" style="129" customWidth="1"/>
    <col min="384" max="384" width="0.88671875" style="129"/>
    <col min="385" max="385" width="9" style="129" bestFit="1" customWidth="1"/>
    <col min="386" max="563" width="0.88671875" style="129"/>
    <col min="564" max="564" width="3.6640625" style="129" customWidth="1"/>
    <col min="565" max="600" width="0.88671875" style="129"/>
    <col min="601" max="601" width="2.109375" style="129" customWidth="1"/>
    <col min="602" max="612" width="0.88671875" style="129"/>
    <col min="613" max="613" width="0.88671875" style="129" customWidth="1"/>
    <col min="614" max="615" width="0.88671875" style="129"/>
    <col min="616" max="616" width="0" style="129" hidden="1" customWidth="1"/>
    <col min="617" max="619" width="0.88671875" style="129"/>
    <col min="620" max="620" width="1.109375" style="129" customWidth="1"/>
    <col min="621" max="638" width="0.88671875" style="129"/>
    <col min="639" max="639" width="3.33203125" style="129" customWidth="1"/>
    <col min="640" max="640" width="0.88671875" style="129"/>
    <col min="641" max="641" width="9" style="129" bestFit="1" customWidth="1"/>
    <col min="642" max="819" width="0.88671875" style="129"/>
    <col min="820" max="820" width="3.6640625" style="129" customWidth="1"/>
    <col min="821" max="856" width="0.88671875" style="129"/>
    <col min="857" max="857" width="2.109375" style="129" customWidth="1"/>
    <col min="858" max="868" width="0.88671875" style="129"/>
    <col min="869" max="869" width="0.88671875" style="129" customWidth="1"/>
    <col min="870" max="871" width="0.88671875" style="129"/>
    <col min="872" max="872" width="0" style="129" hidden="1" customWidth="1"/>
    <col min="873" max="875" width="0.88671875" style="129"/>
    <col min="876" max="876" width="1.109375" style="129" customWidth="1"/>
    <col min="877" max="894" width="0.88671875" style="129"/>
    <col min="895" max="895" width="3.33203125" style="129" customWidth="1"/>
    <col min="896" max="896" width="0.88671875" style="129"/>
    <col min="897" max="897" width="9" style="129" bestFit="1" customWidth="1"/>
    <col min="898" max="1075" width="0.88671875" style="129"/>
    <col min="1076" max="1076" width="3.6640625" style="129" customWidth="1"/>
    <col min="1077" max="1112" width="0.88671875" style="129"/>
    <col min="1113" max="1113" width="2.109375" style="129" customWidth="1"/>
    <col min="1114" max="1124" width="0.88671875" style="129"/>
    <col min="1125" max="1125" width="0.88671875" style="129" customWidth="1"/>
    <col min="1126" max="1127" width="0.88671875" style="129"/>
    <col min="1128" max="1128" width="0" style="129" hidden="1" customWidth="1"/>
    <col min="1129" max="1131" width="0.88671875" style="129"/>
    <col min="1132" max="1132" width="1.109375" style="129" customWidth="1"/>
    <col min="1133" max="1150" width="0.88671875" style="129"/>
    <col min="1151" max="1151" width="3.33203125" style="129" customWidth="1"/>
    <col min="1152" max="1152" width="0.88671875" style="129"/>
    <col min="1153" max="1153" width="9" style="129" bestFit="1" customWidth="1"/>
    <col min="1154" max="1331" width="0.88671875" style="129"/>
    <col min="1332" max="1332" width="3.6640625" style="129" customWidth="1"/>
    <col min="1333" max="1368" width="0.88671875" style="129"/>
    <col min="1369" max="1369" width="2.109375" style="129" customWidth="1"/>
    <col min="1370" max="1380" width="0.88671875" style="129"/>
    <col min="1381" max="1381" width="0.88671875" style="129" customWidth="1"/>
    <col min="1382" max="1383" width="0.88671875" style="129"/>
    <col min="1384" max="1384" width="0" style="129" hidden="1" customWidth="1"/>
    <col min="1385" max="1387" width="0.88671875" style="129"/>
    <col min="1388" max="1388" width="1.109375" style="129" customWidth="1"/>
    <col min="1389" max="1406" width="0.88671875" style="129"/>
    <col min="1407" max="1407" width="3.33203125" style="129" customWidth="1"/>
    <col min="1408" max="1408" width="0.88671875" style="129"/>
    <col min="1409" max="1409" width="9" style="129" bestFit="1" customWidth="1"/>
    <col min="1410" max="1587" width="0.88671875" style="129"/>
    <col min="1588" max="1588" width="3.6640625" style="129" customWidth="1"/>
    <col min="1589" max="1624" width="0.88671875" style="129"/>
    <col min="1625" max="1625" width="2.109375" style="129" customWidth="1"/>
    <col min="1626" max="1636" width="0.88671875" style="129"/>
    <col min="1637" max="1637" width="0.88671875" style="129" customWidth="1"/>
    <col min="1638" max="1639" width="0.88671875" style="129"/>
    <col min="1640" max="1640" width="0" style="129" hidden="1" customWidth="1"/>
    <col min="1641" max="1643" width="0.88671875" style="129"/>
    <col min="1644" max="1644" width="1.109375" style="129" customWidth="1"/>
    <col min="1645" max="1662" width="0.88671875" style="129"/>
    <col min="1663" max="1663" width="3.33203125" style="129" customWidth="1"/>
    <col min="1664" max="1664" width="0.88671875" style="129"/>
    <col min="1665" max="1665" width="9" style="129" bestFit="1" customWidth="1"/>
    <col min="1666" max="1843" width="0.88671875" style="129"/>
    <col min="1844" max="1844" width="3.6640625" style="129" customWidth="1"/>
    <col min="1845" max="1880" width="0.88671875" style="129"/>
    <col min="1881" max="1881" width="2.109375" style="129" customWidth="1"/>
    <col min="1882" max="1892" width="0.88671875" style="129"/>
    <col min="1893" max="1893" width="0.88671875" style="129" customWidth="1"/>
    <col min="1894" max="1895" width="0.88671875" style="129"/>
    <col min="1896" max="1896" width="0" style="129" hidden="1" customWidth="1"/>
    <col min="1897" max="1899" width="0.88671875" style="129"/>
    <col min="1900" max="1900" width="1.109375" style="129" customWidth="1"/>
    <col min="1901" max="1918" width="0.88671875" style="129"/>
    <col min="1919" max="1919" width="3.33203125" style="129" customWidth="1"/>
    <col min="1920" max="1920" width="0.88671875" style="129"/>
    <col min="1921" max="1921" width="9" style="129" bestFit="1" customWidth="1"/>
    <col min="1922" max="2099" width="0.88671875" style="129"/>
    <col min="2100" max="2100" width="3.6640625" style="129" customWidth="1"/>
    <col min="2101" max="2136" width="0.88671875" style="129"/>
    <col min="2137" max="2137" width="2.109375" style="129" customWidth="1"/>
    <col min="2138" max="2148" width="0.88671875" style="129"/>
    <col min="2149" max="2149" width="0.88671875" style="129" customWidth="1"/>
    <col min="2150" max="2151" width="0.88671875" style="129"/>
    <col min="2152" max="2152" width="0" style="129" hidden="1" customWidth="1"/>
    <col min="2153" max="2155" width="0.88671875" style="129"/>
    <col min="2156" max="2156" width="1.109375" style="129" customWidth="1"/>
    <col min="2157" max="2174" width="0.88671875" style="129"/>
    <col min="2175" max="2175" width="3.33203125" style="129" customWidth="1"/>
    <col min="2176" max="2176" width="0.88671875" style="129"/>
    <col min="2177" max="2177" width="9" style="129" bestFit="1" customWidth="1"/>
    <col min="2178" max="2355" width="0.88671875" style="129"/>
    <col min="2356" max="2356" width="3.6640625" style="129" customWidth="1"/>
    <col min="2357" max="2392" width="0.88671875" style="129"/>
    <col min="2393" max="2393" width="2.109375" style="129" customWidth="1"/>
    <col min="2394" max="2404" width="0.88671875" style="129"/>
    <col min="2405" max="2405" width="0.88671875" style="129" customWidth="1"/>
    <col min="2406" max="2407" width="0.88671875" style="129"/>
    <col min="2408" max="2408" width="0" style="129" hidden="1" customWidth="1"/>
    <col min="2409" max="2411" width="0.88671875" style="129"/>
    <col min="2412" max="2412" width="1.109375" style="129" customWidth="1"/>
    <col min="2413" max="2430" width="0.88671875" style="129"/>
    <col min="2431" max="2431" width="3.33203125" style="129" customWidth="1"/>
    <col min="2432" max="2432" width="0.88671875" style="129"/>
    <col min="2433" max="2433" width="9" style="129" bestFit="1" customWidth="1"/>
    <col min="2434" max="2611" width="0.88671875" style="129"/>
    <col min="2612" max="2612" width="3.6640625" style="129" customWidth="1"/>
    <col min="2613" max="2648" width="0.88671875" style="129"/>
    <col min="2649" max="2649" width="2.109375" style="129" customWidth="1"/>
    <col min="2650" max="2660" width="0.88671875" style="129"/>
    <col min="2661" max="2661" width="0.88671875" style="129" customWidth="1"/>
    <col min="2662" max="2663" width="0.88671875" style="129"/>
    <col min="2664" max="2664" width="0" style="129" hidden="1" customWidth="1"/>
    <col min="2665" max="2667" width="0.88671875" style="129"/>
    <col min="2668" max="2668" width="1.109375" style="129" customWidth="1"/>
    <col min="2669" max="2686" width="0.88671875" style="129"/>
    <col min="2687" max="2687" width="3.33203125" style="129" customWidth="1"/>
    <col min="2688" max="2688" width="0.88671875" style="129"/>
    <col min="2689" max="2689" width="9" style="129" bestFit="1" customWidth="1"/>
    <col min="2690" max="2867" width="0.88671875" style="129"/>
    <col min="2868" max="2868" width="3.6640625" style="129" customWidth="1"/>
    <col min="2869" max="2904" width="0.88671875" style="129"/>
    <col min="2905" max="2905" width="2.109375" style="129" customWidth="1"/>
    <col min="2906" max="2916" width="0.88671875" style="129"/>
    <col min="2917" max="2917" width="0.88671875" style="129" customWidth="1"/>
    <col min="2918" max="2919" width="0.88671875" style="129"/>
    <col min="2920" max="2920" width="0" style="129" hidden="1" customWidth="1"/>
    <col min="2921" max="2923" width="0.88671875" style="129"/>
    <col min="2924" max="2924" width="1.109375" style="129" customWidth="1"/>
    <col min="2925" max="2942" width="0.88671875" style="129"/>
    <col min="2943" max="2943" width="3.33203125" style="129" customWidth="1"/>
    <col min="2944" max="2944" width="0.88671875" style="129"/>
    <col min="2945" max="2945" width="9" style="129" bestFit="1" customWidth="1"/>
    <col min="2946" max="3123" width="0.88671875" style="129"/>
    <col min="3124" max="3124" width="3.6640625" style="129" customWidth="1"/>
    <col min="3125" max="3160" width="0.88671875" style="129"/>
    <col min="3161" max="3161" width="2.109375" style="129" customWidth="1"/>
    <col min="3162" max="3172" width="0.88671875" style="129"/>
    <col min="3173" max="3173" width="0.88671875" style="129" customWidth="1"/>
    <col min="3174" max="3175" width="0.88671875" style="129"/>
    <col min="3176" max="3176" width="0" style="129" hidden="1" customWidth="1"/>
    <col min="3177" max="3179" width="0.88671875" style="129"/>
    <col min="3180" max="3180" width="1.109375" style="129" customWidth="1"/>
    <col min="3181" max="3198" width="0.88671875" style="129"/>
    <col min="3199" max="3199" width="3.33203125" style="129" customWidth="1"/>
    <col min="3200" max="3200" width="0.88671875" style="129"/>
    <col min="3201" max="3201" width="9" style="129" bestFit="1" customWidth="1"/>
    <col min="3202" max="3379" width="0.88671875" style="129"/>
    <col min="3380" max="3380" width="3.6640625" style="129" customWidth="1"/>
    <col min="3381" max="3416" width="0.88671875" style="129"/>
    <col min="3417" max="3417" width="2.109375" style="129" customWidth="1"/>
    <col min="3418" max="3428" width="0.88671875" style="129"/>
    <col min="3429" max="3429" width="0.88671875" style="129" customWidth="1"/>
    <col min="3430" max="3431" width="0.88671875" style="129"/>
    <col min="3432" max="3432" width="0" style="129" hidden="1" customWidth="1"/>
    <col min="3433" max="3435" width="0.88671875" style="129"/>
    <col min="3436" max="3436" width="1.109375" style="129" customWidth="1"/>
    <col min="3437" max="3454" width="0.88671875" style="129"/>
    <col min="3455" max="3455" width="3.33203125" style="129" customWidth="1"/>
    <col min="3456" max="3456" width="0.88671875" style="129"/>
    <col min="3457" max="3457" width="9" style="129" bestFit="1" customWidth="1"/>
    <col min="3458" max="3635" width="0.88671875" style="129"/>
    <col min="3636" max="3636" width="3.6640625" style="129" customWidth="1"/>
    <col min="3637" max="3672" width="0.88671875" style="129"/>
    <col min="3673" max="3673" width="2.109375" style="129" customWidth="1"/>
    <col min="3674" max="3684" width="0.88671875" style="129"/>
    <col min="3685" max="3685" width="0.88671875" style="129" customWidth="1"/>
    <col min="3686" max="3687" width="0.88671875" style="129"/>
    <col min="3688" max="3688" width="0" style="129" hidden="1" customWidth="1"/>
    <col min="3689" max="3691" width="0.88671875" style="129"/>
    <col min="3692" max="3692" width="1.109375" style="129" customWidth="1"/>
    <col min="3693" max="3710" width="0.88671875" style="129"/>
    <col min="3711" max="3711" width="3.33203125" style="129" customWidth="1"/>
    <col min="3712" max="3712" width="0.88671875" style="129"/>
    <col min="3713" max="3713" width="9" style="129" bestFit="1" customWidth="1"/>
    <col min="3714" max="3891" width="0.88671875" style="129"/>
    <col min="3892" max="3892" width="3.6640625" style="129" customWidth="1"/>
    <col min="3893" max="3928" width="0.88671875" style="129"/>
    <col min="3929" max="3929" width="2.109375" style="129" customWidth="1"/>
    <col min="3930" max="3940" width="0.88671875" style="129"/>
    <col min="3941" max="3941" width="0.88671875" style="129" customWidth="1"/>
    <col min="3942" max="3943" width="0.88671875" style="129"/>
    <col min="3944" max="3944" width="0" style="129" hidden="1" customWidth="1"/>
    <col min="3945" max="3947" width="0.88671875" style="129"/>
    <col min="3948" max="3948" width="1.109375" style="129" customWidth="1"/>
    <col min="3949" max="3966" width="0.88671875" style="129"/>
    <col min="3967" max="3967" width="3.33203125" style="129" customWidth="1"/>
    <col min="3968" max="3968" width="0.88671875" style="129"/>
    <col min="3969" max="3969" width="9" style="129" bestFit="1" customWidth="1"/>
    <col min="3970" max="4147" width="0.88671875" style="129"/>
    <col min="4148" max="4148" width="3.6640625" style="129" customWidth="1"/>
    <col min="4149" max="4184" width="0.88671875" style="129"/>
    <col min="4185" max="4185" width="2.109375" style="129" customWidth="1"/>
    <col min="4186" max="4196" width="0.88671875" style="129"/>
    <col min="4197" max="4197" width="0.88671875" style="129" customWidth="1"/>
    <col min="4198" max="4199" width="0.88671875" style="129"/>
    <col min="4200" max="4200" width="0" style="129" hidden="1" customWidth="1"/>
    <col min="4201" max="4203" width="0.88671875" style="129"/>
    <col min="4204" max="4204" width="1.109375" style="129" customWidth="1"/>
    <col min="4205" max="4222" width="0.88671875" style="129"/>
    <col min="4223" max="4223" width="3.33203125" style="129" customWidth="1"/>
    <col min="4224" max="4224" width="0.88671875" style="129"/>
    <col min="4225" max="4225" width="9" style="129" bestFit="1" customWidth="1"/>
    <col min="4226" max="4403" width="0.88671875" style="129"/>
    <col min="4404" max="4404" width="3.6640625" style="129" customWidth="1"/>
    <col min="4405" max="4440" width="0.88671875" style="129"/>
    <col min="4441" max="4441" width="2.109375" style="129" customWidth="1"/>
    <col min="4442" max="4452" width="0.88671875" style="129"/>
    <col min="4453" max="4453" width="0.88671875" style="129" customWidth="1"/>
    <col min="4454" max="4455" width="0.88671875" style="129"/>
    <col min="4456" max="4456" width="0" style="129" hidden="1" customWidth="1"/>
    <col min="4457" max="4459" width="0.88671875" style="129"/>
    <col min="4460" max="4460" width="1.109375" style="129" customWidth="1"/>
    <col min="4461" max="4478" width="0.88671875" style="129"/>
    <col min="4479" max="4479" width="3.33203125" style="129" customWidth="1"/>
    <col min="4480" max="4480" width="0.88671875" style="129"/>
    <col min="4481" max="4481" width="9" style="129" bestFit="1" customWidth="1"/>
    <col min="4482" max="4659" width="0.88671875" style="129"/>
    <col min="4660" max="4660" width="3.6640625" style="129" customWidth="1"/>
    <col min="4661" max="4696" width="0.88671875" style="129"/>
    <col min="4697" max="4697" width="2.109375" style="129" customWidth="1"/>
    <col min="4698" max="4708" width="0.88671875" style="129"/>
    <col min="4709" max="4709" width="0.88671875" style="129" customWidth="1"/>
    <col min="4710" max="4711" width="0.88671875" style="129"/>
    <col min="4712" max="4712" width="0" style="129" hidden="1" customWidth="1"/>
    <col min="4713" max="4715" width="0.88671875" style="129"/>
    <col min="4716" max="4716" width="1.109375" style="129" customWidth="1"/>
    <col min="4717" max="4734" width="0.88671875" style="129"/>
    <col min="4735" max="4735" width="3.33203125" style="129" customWidth="1"/>
    <col min="4736" max="4736" width="0.88671875" style="129"/>
    <col min="4737" max="4737" width="9" style="129" bestFit="1" customWidth="1"/>
    <col min="4738" max="4915" width="0.88671875" style="129"/>
    <col min="4916" max="4916" width="3.6640625" style="129" customWidth="1"/>
    <col min="4917" max="4952" width="0.88671875" style="129"/>
    <col min="4953" max="4953" width="2.109375" style="129" customWidth="1"/>
    <col min="4954" max="4964" width="0.88671875" style="129"/>
    <col min="4965" max="4965" width="0.88671875" style="129" customWidth="1"/>
    <col min="4966" max="4967" width="0.88671875" style="129"/>
    <col min="4968" max="4968" width="0" style="129" hidden="1" customWidth="1"/>
    <col min="4969" max="4971" width="0.88671875" style="129"/>
    <col min="4972" max="4972" width="1.109375" style="129" customWidth="1"/>
    <col min="4973" max="4990" width="0.88671875" style="129"/>
    <col min="4991" max="4991" width="3.33203125" style="129" customWidth="1"/>
    <col min="4992" max="4992" width="0.88671875" style="129"/>
    <col min="4993" max="4993" width="9" style="129" bestFit="1" customWidth="1"/>
    <col min="4994" max="5171" width="0.88671875" style="129"/>
    <col min="5172" max="5172" width="3.6640625" style="129" customWidth="1"/>
    <col min="5173" max="5208" width="0.88671875" style="129"/>
    <col min="5209" max="5209" width="2.109375" style="129" customWidth="1"/>
    <col min="5210" max="5220" width="0.88671875" style="129"/>
    <col min="5221" max="5221" width="0.88671875" style="129" customWidth="1"/>
    <col min="5222" max="5223" width="0.88671875" style="129"/>
    <col min="5224" max="5224" width="0" style="129" hidden="1" customWidth="1"/>
    <col min="5225" max="5227" width="0.88671875" style="129"/>
    <col min="5228" max="5228" width="1.109375" style="129" customWidth="1"/>
    <col min="5229" max="5246" width="0.88671875" style="129"/>
    <col min="5247" max="5247" width="3.33203125" style="129" customWidth="1"/>
    <col min="5248" max="5248" width="0.88671875" style="129"/>
    <col min="5249" max="5249" width="9" style="129" bestFit="1" customWidth="1"/>
    <col min="5250" max="5427" width="0.88671875" style="129"/>
    <col min="5428" max="5428" width="3.6640625" style="129" customWidth="1"/>
    <col min="5429" max="5464" width="0.88671875" style="129"/>
    <col min="5465" max="5465" width="2.109375" style="129" customWidth="1"/>
    <col min="5466" max="5476" width="0.88671875" style="129"/>
    <col min="5477" max="5477" width="0.88671875" style="129" customWidth="1"/>
    <col min="5478" max="5479" width="0.88671875" style="129"/>
    <col min="5480" max="5480" width="0" style="129" hidden="1" customWidth="1"/>
    <col min="5481" max="5483" width="0.88671875" style="129"/>
    <col min="5484" max="5484" width="1.109375" style="129" customWidth="1"/>
    <col min="5485" max="5502" width="0.88671875" style="129"/>
    <col min="5503" max="5503" width="3.33203125" style="129" customWidth="1"/>
    <col min="5504" max="5504" width="0.88671875" style="129"/>
    <col min="5505" max="5505" width="9" style="129" bestFit="1" customWidth="1"/>
    <col min="5506" max="5683" width="0.88671875" style="129"/>
    <col min="5684" max="5684" width="3.6640625" style="129" customWidth="1"/>
    <col min="5685" max="5720" width="0.88671875" style="129"/>
    <col min="5721" max="5721" width="2.109375" style="129" customWidth="1"/>
    <col min="5722" max="5732" width="0.88671875" style="129"/>
    <col min="5733" max="5733" width="0.88671875" style="129" customWidth="1"/>
    <col min="5734" max="5735" width="0.88671875" style="129"/>
    <col min="5736" max="5736" width="0" style="129" hidden="1" customWidth="1"/>
    <col min="5737" max="5739" width="0.88671875" style="129"/>
    <col min="5740" max="5740" width="1.109375" style="129" customWidth="1"/>
    <col min="5741" max="5758" width="0.88671875" style="129"/>
    <col min="5759" max="5759" width="3.33203125" style="129" customWidth="1"/>
    <col min="5760" max="5760" width="0.88671875" style="129"/>
    <col min="5761" max="5761" width="9" style="129" bestFit="1" customWidth="1"/>
    <col min="5762" max="5939" width="0.88671875" style="129"/>
    <col min="5940" max="5940" width="3.6640625" style="129" customWidth="1"/>
    <col min="5941" max="5976" width="0.88671875" style="129"/>
    <col min="5977" max="5977" width="2.109375" style="129" customWidth="1"/>
    <col min="5978" max="5988" width="0.88671875" style="129"/>
    <col min="5989" max="5989" width="0.88671875" style="129" customWidth="1"/>
    <col min="5990" max="5991" width="0.88671875" style="129"/>
    <col min="5992" max="5992" width="0" style="129" hidden="1" customWidth="1"/>
    <col min="5993" max="5995" width="0.88671875" style="129"/>
    <col min="5996" max="5996" width="1.109375" style="129" customWidth="1"/>
    <col min="5997" max="6014" width="0.88671875" style="129"/>
    <col min="6015" max="6015" width="3.33203125" style="129" customWidth="1"/>
    <col min="6016" max="6016" width="0.88671875" style="129"/>
    <col min="6017" max="6017" width="9" style="129" bestFit="1" customWidth="1"/>
    <col min="6018" max="6195" width="0.88671875" style="129"/>
    <col min="6196" max="6196" width="3.6640625" style="129" customWidth="1"/>
    <col min="6197" max="6232" width="0.88671875" style="129"/>
    <col min="6233" max="6233" width="2.109375" style="129" customWidth="1"/>
    <col min="6234" max="6244" width="0.88671875" style="129"/>
    <col min="6245" max="6245" width="0.88671875" style="129" customWidth="1"/>
    <col min="6246" max="6247" width="0.88671875" style="129"/>
    <col min="6248" max="6248" width="0" style="129" hidden="1" customWidth="1"/>
    <col min="6249" max="6251" width="0.88671875" style="129"/>
    <col min="6252" max="6252" width="1.109375" style="129" customWidth="1"/>
    <col min="6253" max="6270" width="0.88671875" style="129"/>
    <col min="6271" max="6271" width="3.33203125" style="129" customWidth="1"/>
    <col min="6272" max="6272" width="0.88671875" style="129"/>
    <col min="6273" max="6273" width="9" style="129" bestFit="1" customWidth="1"/>
    <col min="6274" max="6451" width="0.88671875" style="129"/>
    <col min="6452" max="6452" width="3.6640625" style="129" customWidth="1"/>
    <col min="6453" max="6488" width="0.88671875" style="129"/>
    <col min="6489" max="6489" width="2.109375" style="129" customWidth="1"/>
    <col min="6490" max="6500" width="0.88671875" style="129"/>
    <col min="6501" max="6501" width="0.88671875" style="129" customWidth="1"/>
    <col min="6502" max="6503" width="0.88671875" style="129"/>
    <col min="6504" max="6504" width="0" style="129" hidden="1" customWidth="1"/>
    <col min="6505" max="6507" width="0.88671875" style="129"/>
    <col min="6508" max="6508" width="1.109375" style="129" customWidth="1"/>
    <col min="6509" max="6526" width="0.88671875" style="129"/>
    <col min="6527" max="6527" width="3.33203125" style="129" customWidth="1"/>
    <col min="6528" max="6528" width="0.88671875" style="129"/>
    <col min="6529" max="6529" width="9" style="129" bestFit="1" customWidth="1"/>
    <col min="6530" max="6707" width="0.88671875" style="129"/>
    <col min="6708" max="6708" width="3.6640625" style="129" customWidth="1"/>
    <col min="6709" max="6744" width="0.88671875" style="129"/>
    <col min="6745" max="6745" width="2.109375" style="129" customWidth="1"/>
    <col min="6746" max="6756" width="0.88671875" style="129"/>
    <col min="6757" max="6757" width="0.88671875" style="129" customWidth="1"/>
    <col min="6758" max="6759" width="0.88671875" style="129"/>
    <col min="6760" max="6760" width="0" style="129" hidden="1" customWidth="1"/>
    <col min="6761" max="6763" width="0.88671875" style="129"/>
    <col min="6764" max="6764" width="1.109375" style="129" customWidth="1"/>
    <col min="6765" max="6782" width="0.88671875" style="129"/>
    <col min="6783" max="6783" width="3.33203125" style="129" customWidth="1"/>
    <col min="6784" max="6784" width="0.88671875" style="129"/>
    <col min="6785" max="6785" width="9" style="129" bestFit="1" customWidth="1"/>
    <col min="6786" max="6963" width="0.88671875" style="129"/>
    <col min="6964" max="6964" width="3.6640625" style="129" customWidth="1"/>
    <col min="6965" max="7000" width="0.88671875" style="129"/>
    <col min="7001" max="7001" width="2.109375" style="129" customWidth="1"/>
    <col min="7002" max="7012" width="0.88671875" style="129"/>
    <col min="7013" max="7013" width="0.88671875" style="129" customWidth="1"/>
    <col min="7014" max="7015" width="0.88671875" style="129"/>
    <col min="7016" max="7016" width="0" style="129" hidden="1" customWidth="1"/>
    <col min="7017" max="7019" width="0.88671875" style="129"/>
    <col min="7020" max="7020" width="1.109375" style="129" customWidth="1"/>
    <col min="7021" max="7038" width="0.88671875" style="129"/>
    <col min="7039" max="7039" width="3.33203125" style="129" customWidth="1"/>
    <col min="7040" max="7040" width="0.88671875" style="129"/>
    <col min="7041" max="7041" width="9" style="129" bestFit="1" customWidth="1"/>
    <col min="7042" max="7219" width="0.88671875" style="129"/>
    <col min="7220" max="7220" width="3.6640625" style="129" customWidth="1"/>
    <col min="7221" max="7256" width="0.88671875" style="129"/>
    <col min="7257" max="7257" width="2.109375" style="129" customWidth="1"/>
    <col min="7258" max="7268" width="0.88671875" style="129"/>
    <col min="7269" max="7269" width="0.88671875" style="129" customWidth="1"/>
    <col min="7270" max="7271" width="0.88671875" style="129"/>
    <col min="7272" max="7272" width="0" style="129" hidden="1" customWidth="1"/>
    <col min="7273" max="7275" width="0.88671875" style="129"/>
    <col min="7276" max="7276" width="1.109375" style="129" customWidth="1"/>
    <col min="7277" max="7294" width="0.88671875" style="129"/>
    <col min="7295" max="7295" width="3.33203125" style="129" customWidth="1"/>
    <col min="7296" max="7296" width="0.88671875" style="129"/>
    <col min="7297" max="7297" width="9" style="129" bestFit="1" customWidth="1"/>
    <col min="7298" max="7475" width="0.88671875" style="129"/>
    <col min="7476" max="7476" width="3.6640625" style="129" customWidth="1"/>
    <col min="7477" max="7512" width="0.88671875" style="129"/>
    <col min="7513" max="7513" width="2.109375" style="129" customWidth="1"/>
    <col min="7514" max="7524" width="0.88671875" style="129"/>
    <col min="7525" max="7525" width="0.88671875" style="129" customWidth="1"/>
    <col min="7526" max="7527" width="0.88671875" style="129"/>
    <col min="7528" max="7528" width="0" style="129" hidden="1" customWidth="1"/>
    <col min="7529" max="7531" width="0.88671875" style="129"/>
    <col min="7532" max="7532" width="1.109375" style="129" customWidth="1"/>
    <col min="7533" max="7550" width="0.88671875" style="129"/>
    <col min="7551" max="7551" width="3.33203125" style="129" customWidth="1"/>
    <col min="7552" max="7552" width="0.88671875" style="129"/>
    <col min="7553" max="7553" width="9" style="129" bestFit="1" customWidth="1"/>
    <col min="7554" max="7731" width="0.88671875" style="129"/>
    <col min="7732" max="7732" width="3.6640625" style="129" customWidth="1"/>
    <col min="7733" max="7768" width="0.88671875" style="129"/>
    <col min="7769" max="7769" width="2.109375" style="129" customWidth="1"/>
    <col min="7770" max="7780" width="0.88671875" style="129"/>
    <col min="7781" max="7781" width="0.88671875" style="129" customWidth="1"/>
    <col min="7782" max="7783" width="0.88671875" style="129"/>
    <col min="7784" max="7784" width="0" style="129" hidden="1" customWidth="1"/>
    <col min="7785" max="7787" width="0.88671875" style="129"/>
    <col min="7788" max="7788" width="1.109375" style="129" customWidth="1"/>
    <col min="7789" max="7806" width="0.88671875" style="129"/>
    <col min="7807" max="7807" width="3.33203125" style="129" customWidth="1"/>
    <col min="7808" max="7808" width="0.88671875" style="129"/>
    <col min="7809" max="7809" width="9" style="129" bestFit="1" customWidth="1"/>
    <col min="7810" max="7987" width="0.88671875" style="129"/>
    <col min="7988" max="7988" width="3.6640625" style="129" customWidth="1"/>
    <col min="7989" max="8024" width="0.88671875" style="129"/>
    <col min="8025" max="8025" width="2.109375" style="129" customWidth="1"/>
    <col min="8026" max="8036" width="0.88671875" style="129"/>
    <col min="8037" max="8037" width="0.88671875" style="129" customWidth="1"/>
    <col min="8038" max="8039" width="0.88671875" style="129"/>
    <col min="8040" max="8040" width="0" style="129" hidden="1" customWidth="1"/>
    <col min="8041" max="8043" width="0.88671875" style="129"/>
    <col min="8044" max="8044" width="1.109375" style="129" customWidth="1"/>
    <col min="8045" max="8062" width="0.88671875" style="129"/>
    <col min="8063" max="8063" width="3.33203125" style="129" customWidth="1"/>
    <col min="8064" max="8064" width="0.88671875" style="129"/>
    <col min="8065" max="8065" width="9" style="129" bestFit="1" customWidth="1"/>
    <col min="8066" max="8243" width="0.88671875" style="129"/>
    <col min="8244" max="8244" width="3.6640625" style="129" customWidth="1"/>
    <col min="8245" max="8280" width="0.88671875" style="129"/>
    <col min="8281" max="8281" width="2.109375" style="129" customWidth="1"/>
    <col min="8282" max="8292" width="0.88671875" style="129"/>
    <col min="8293" max="8293" width="0.88671875" style="129" customWidth="1"/>
    <col min="8294" max="8295" width="0.88671875" style="129"/>
    <col min="8296" max="8296" width="0" style="129" hidden="1" customWidth="1"/>
    <col min="8297" max="8299" width="0.88671875" style="129"/>
    <col min="8300" max="8300" width="1.109375" style="129" customWidth="1"/>
    <col min="8301" max="8318" width="0.88671875" style="129"/>
    <col min="8319" max="8319" width="3.33203125" style="129" customWidth="1"/>
    <col min="8320" max="8320" width="0.88671875" style="129"/>
    <col min="8321" max="8321" width="9" style="129" bestFit="1" customWidth="1"/>
    <col min="8322" max="8499" width="0.88671875" style="129"/>
    <col min="8500" max="8500" width="3.6640625" style="129" customWidth="1"/>
    <col min="8501" max="8536" width="0.88671875" style="129"/>
    <col min="8537" max="8537" width="2.109375" style="129" customWidth="1"/>
    <col min="8538" max="8548" width="0.88671875" style="129"/>
    <col min="8549" max="8549" width="0.88671875" style="129" customWidth="1"/>
    <col min="8550" max="8551" width="0.88671875" style="129"/>
    <col min="8552" max="8552" width="0" style="129" hidden="1" customWidth="1"/>
    <col min="8553" max="8555" width="0.88671875" style="129"/>
    <col min="8556" max="8556" width="1.109375" style="129" customWidth="1"/>
    <col min="8557" max="8574" width="0.88671875" style="129"/>
    <col min="8575" max="8575" width="3.33203125" style="129" customWidth="1"/>
    <col min="8576" max="8576" width="0.88671875" style="129"/>
    <col min="8577" max="8577" width="9" style="129" bestFit="1" customWidth="1"/>
    <col min="8578" max="8755" width="0.88671875" style="129"/>
    <col min="8756" max="8756" width="3.6640625" style="129" customWidth="1"/>
    <col min="8757" max="8792" width="0.88671875" style="129"/>
    <col min="8793" max="8793" width="2.109375" style="129" customWidth="1"/>
    <col min="8794" max="8804" width="0.88671875" style="129"/>
    <col min="8805" max="8805" width="0.88671875" style="129" customWidth="1"/>
    <col min="8806" max="8807" width="0.88671875" style="129"/>
    <col min="8808" max="8808" width="0" style="129" hidden="1" customWidth="1"/>
    <col min="8809" max="8811" width="0.88671875" style="129"/>
    <col min="8812" max="8812" width="1.109375" style="129" customWidth="1"/>
    <col min="8813" max="8830" width="0.88671875" style="129"/>
    <col min="8831" max="8831" width="3.33203125" style="129" customWidth="1"/>
    <col min="8832" max="8832" width="0.88671875" style="129"/>
    <col min="8833" max="8833" width="9" style="129" bestFit="1" customWidth="1"/>
    <col min="8834" max="9011" width="0.88671875" style="129"/>
    <col min="9012" max="9012" width="3.6640625" style="129" customWidth="1"/>
    <col min="9013" max="9048" width="0.88671875" style="129"/>
    <col min="9049" max="9049" width="2.109375" style="129" customWidth="1"/>
    <col min="9050" max="9060" width="0.88671875" style="129"/>
    <col min="9061" max="9061" width="0.88671875" style="129" customWidth="1"/>
    <col min="9062" max="9063" width="0.88671875" style="129"/>
    <col min="9064" max="9064" width="0" style="129" hidden="1" customWidth="1"/>
    <col min="9065" max="9067" width="0.88671875" style="129"/>
    <col min="9068" max="9068" width="1.109375" style="129" customWidth="1"/>
    <col min="9069" max="9086" width="0.88671875" style="129"/>
    <col min="9087" max="9087" width="3.33203125" style="129" customWidth="1"/>
    <col min="9088" max="9088" width="0.88671875" style="129"/>
    <col min="9089" max="9089" width="9" style="129" bestFit="1" customWidth="1"/>
    <col min="9090" max="9267" width="0.88671875" style="129"/>
    <col min="9268" max="9268" width="3.6640625" style="129" customWidth="1"/>
    <col min="9269" max="9304" width="0.88671875" style="129"/>
    <col min="9305" max="9305" width="2.109375" style="129" customWidth="1"/>
    <col min="9306" max="9316" width="0.88671875" style="129"/>
    <col min="9317" max="9317" width="0.88671875" style="129" customWidth="1"/>
    <col min="9318" max="9319" width="0.88671875" style="129"/>
    <col min="9320" max="9320" width="0" style="129" hidden="1" customWidth="1"/>
    <col min="9321" max="9323" width="0.88671875" style="129"/>
    <col min="9324" max="9324" width="1.109375" style="129" customWidth="1"/>
    <col min="9325" max="9342" width="0.88671875" style="129"/>
    <col min="9343" max="9343" width="3.33203125" style="129" customWidth="1"/>
    <col min="9344" max="9344" width="0.88671875" style="129"/>
    <col min="9345" max="9345" width="9" style="129" bestFit="1" customWidth="1"/>
    <col min="9346" max="9523" width="0.88671875" style="129"/>
    <col min="9524" max="9524" width="3.6640625" style="129" customWidth="1"/>
    <col min="9525" max="9560" width="0.88671875" style="129"/>
    <col min="9561" max="9561" width="2.109375" style="129" customWidth="1"/>
    <col min="9562" max="9572" width="0.88671875" style="129"/>
    <col min="9573" max="9573" width="0.88671875" style="129" customWidth="1"/>
    <col min="9574" max="9575" width="0.88671875" style="129"/>
    <col min="9576" max="9576" width="0" style="129" hidden="1" customWidth="1"/>
    <col min="9577" max="9579" width="0.88671875" style="129"/>
    <col min="9580" max="9580" width="1.109375" style="129" customWidth="1"/>
    <col min="9581" max="9598" width="0.88671875" style="129"/>
    <col min="9599" max="9599" width="3.33203125" style="129" customWidth="1"/>
    <col min="9600" max="9600" width="0.88671875" style="129"/>
    <col min="9601" max="9601" width="9" style="129" bestFit="1" customWidth="1"/>
    <col min="9602" max="9779" width="0.88671875" style="129"/>
    <col min="9780" max="9780" width="3.6640625" style="129" customWidth="1"/>
    <col min="9781" max="9816" width="0.88671875" style="129"/>
    <col min="9817" max="9817" width="2.109375" style="129" customWidth="1"/>
    <col min="9818" max="9828" width="0.88671875" style="129"/>
    <col min="9829" max="9829" width="0.88671875" style="129" customWidth="1"/>
    <col min="9830" max="9831" width="0.88671875" style="129"/>
    <col min="9832" max="9832" width="0" style="129" hidden="1" customWidth="1"/>
    <col min="9833" max="9835" width="0.88671875" style="129"/>
    <col min="9836" max="9836" width="1.109375" style="129" customWidth="1"/>
    <col min="9837" max="9854" width="0.88671875" style="129"/>
    <col min="9855" max="9855" width="3.33203125" style="129" customWidth="1"/>
    <col min="9856" max="9856" width="0.88671875" style="129"/>
    <col min="9857" max="9857" width="9" style="129" bestFit="1" customWidth="1"/>
    <col min="9858" max="10035" width="0.88671875" style="129"/>
    <col min="10036" max="10036" width="3.6640625" style="129" customWidth="1"/>
    <col min="10037" max="10072" width="0.88671875" style="129"/>
    <col min="10073" max="10073" width="2.109375" style="129" customWidth="1"/>
    <col min="10074" max="10084" width="0.88671875" style="129"/>
    <col min="10085" max="10085" width="0.88671875" style="129" customWidth="1"/>
    <col min="10086" max="10087" width="0.88671875" style="129"/>
    <col min="10088" max="10088" width="0" style="129" hidden="1" customWidth="1"/>
    <col min="10089" max="10091" width="0.88671875" style="129"/>
    <col min="10092" max="10092" width="1.109375" style="129" customWidth="1"/>
    <col min="10093" max="10110" width="0.88671875" style="129"/>
    <col min="10111" max="10111" width="3.33203125" style="129" customWidth="1"/>
    <col min="10112" max="10112" width="0.88671875" style="129"/>
    <col min="10113" max="10113" width="9" style="129" bestFit="1" customWidth="1"/>
    <col min="10114" max="10291" width="0.88671875" style="129"/>
    <col min="10292" max="10292" width="3.6640625" style="129" customWidth="1"/>
    <col min="10293" max="10328" width="0.88671875" style="129"/>
    <col min="10329" max="10329" width="2.109375" style="129" customWidth="1"/>
    <col min="10330" max="10340" width="0.88671875" style="129"/>
    <col min="10341" max="10341" width="0.88671875" style="129" customWidth="1"/>
    <col min="10342" max="10343" width="0.88671875" style="129"/>
    <col min="10344" max="10344" width="0" style="129" hidden="1" customWidth="1"/>
    <col min="10345" max="10347" width="0.88671875" style="129"/>
    <col min="10348" max="10348" width="1.109375" style="129" customWidth="1"/>
    <col min="10349" max="10366" width="0.88671875" style="129"/>
    <col min="10367" max="10367" width="3.33203125" style="129" customWidth="1"/>
    <col min="10368" max="10368" width="0.88671875" style="129"/>
    <col min="10369" max="10369" width="9" style="129" bestFit="1" customWidth="1"/>
    <col min="10370" max="10547" width="0.88671875" style="129"/>
    <col min="10548" max="10548" width="3.6640625" style="129" customWidth="1"/>
    <col min="10549" max="10584" width="0.88671875" style="129"/>
    <col min="10585" max="10585" width="2.109375" style="129" customWidth="1"/>
    <col min="10586" max="10596" width="0.88671875" style="129"/>
    <col min="10597" max="10597" width="0.88671875" style="129" customWidth="1"/>
    <col min="10598" max="10599" width="0.88671875" style="129"/>
    <col min="10600" max="10600" width="0" style="129" hidden="1" customWidth="1"/>
    <col min="10601" max="10603" width="0.88671875" style="129"/>
    <col min="10604" max="10604" width="1.109375" style="129" customWidth="1"/>
    <col min="10605" max="10622" width="0.88671875" style="129"/>
    <col min="10623" max="10623" width="3.33203125" style="129" customWidth="1"/>
    <col min="10624" max="10624" width="0.88671875" style="129"/>
    <col min="10625" max="10625" width="9" style="129" bestFit="1" customWidth="1"/>
    <col min="10626" max="10803" width="0.88671875" style="129"/>
    <col min="10804" max="10804" width="3.6640625" style="129" customWidth="1"/>
    <col min="10805" max="10840" width="0.88671875" style="129"/>
    <col min="10841" max="10841" width="2.109375" style="129" customWidth="1"/>
    <col min="10842" max="10852" width="0.88671875" style="129"/>
    <col min="10853" max="10853" width="0.88671875" style="129" customWidth="1"/>
    <col min="10854" max="10855" width="0.88671875" style="129"/>
    <col min="10856" max="10856" width="0" style="129" hidden="1" customWidth="1"/>
    <col min="10857" max="10859" width="0.88671875" style="129"/>
    <col min="10860" max="10860" width="1.109375" style="129" customWidth="1"/>
    <col min="10861" max="10878" width="0.88671875" style="129"/>
    <col min="10879" max="10879" width="3.33203125" style="129" customWidth="1"/>
    <col min="10880" max="10880" width="0.88671875" style="129"/>
    <col min="10881" max="10881" width="9" style="129" bestFit="1" customWidth="1"/>
    <col min="10882" max="11059" width="0.88671875" style="129"/>
    <col min="11060" max="11060" width="3.6640625" style="129" customWidth="1"/>
    <col min="11061" max="11096" width="0.88671875" style="129"/>
    <col min="11097" max="11097" width="2.109375" style="129" customWidth="1"/>
    <col min="11098" max="11108" width="0.88671875" style="129"/>
    <col min="11109" max="11109" width="0.88671875" style="129" customWidth="1"/>
    <col min="11110" max="11111" width="0.88671875" style="129"/>
    <col min="11112" max="11112" width="0" style="129" hidden="1" customWidth="1"/>
    <col min="11113" max="11115" width="0.88671875" style="129"/>
    <col min="11116" max="11116" width="1.109375" style="129" customWidth="1"/>
    <col min="11117" max="11134" width="0.88671875" style="129"/>
    <col min="11135" max="11135" width="3.33203125" style="129" customWidth="1"/>
    <col min="11136" max="11136" width="0.88671875" style="129"/>
    <col min="11137" max="11137" width="9" style="129" bestFit="1" customWidth="1"/>
    <col min="11138" max="11315" width="0.88671875" style="129"/>
    <col min="11316" max="11316" width="3.6640625" style="129" customWidth="1"/>
    <col min="11317" max="11352" width="0.88671875" style="129"/>
    <col min="11353" max="11353" width="2.109375" style="129" customWidth="1"/>
    <col min="11354" max="11364" width="0.88671875" style="129"/>
    <col min="11365" max="11365" width="0.88671875" style="129" customWidth="1"/>
    <col min="11366" max="11367" width="0.88671875" style="129"/>
    <col min="11368" max="11368" width="0" style="129" hidden="1" customWidth="1"/>
    <col min="11369" max="11371" width="0.88671875" style="129"/>
    <col min="11372" max="11372" width="1.109375" style="129" customWidth="1"/>
    <col min="11373" max="11390" width="0.88671875" style="129"/>
    <col min="11391" max="11391" width="3.33203125" style="129" customWidth="1"/>
    <col min="11392" max="11392" width="0.88671875" style="129"/>
    <col min="11393" max="11393" width="9" style="129" bestFit="1" customWidth="1"/>
    <col min="11394" max="11571" width="0.88671875" style="129"/>
    <col min="11572" max="11572" width="3.6640625" style="129" customWidth="1"/>
    <col min="11573" max="11608" width="0.88671875" style="129"/>
    <col min="11609" max="11609" width="2.109375" style="129" customWidth="1"/>
    <col min="11610" max="11620" width="0.88671875" style="129"/>
    <col min="11621" max="11621" width="0.88671875" style="129" customWidth="1"/>
    <col min="11622" max="11623" width="0.88671875" style="129"/>
    <col min="11624" max="11624" width="0" style="129" hidden="1" customWidth="1"/>
    <col min="11625" max="11627" width="0.88671875" style="129"/>
    <col min="11628" max="11628" width="1.109375" style="129" customWidth="1"/>
    <col min="11629" max="11646" width="0.88671875" style="129"/>
    <col min="11647" max="11647" width="3.33203125" style="129" customWidth="1"/>
    <col min="11648" max="11648" width="0.88671875" style="129"/>
    <col min="11649" max="11649" width="9" style="129" bestFit="1" customWidth="1"/>
    <col min="11650" max="11827" width="0.88671875" style="129"/>
    <col min="11828" max="11828" width="3.6640625" style="129" customWidth="1"/>
    <col min="11829" max="11864" width="0.88671875" style="129"/>
    <col min="11865" max="11865" width="2.109375" style="129" customWidth="1"/>
    <col min="11866" max="11876" width="0.88671875" style="129"/>
    <col min="11877" max="11877" width="0.88671875" style="129" customWidth="1"/>
    <col min="11878" max="11879" width="0.88671875" style="129"/>
    <col min="11880" max="11880" width="0" style="129" hidden="1" customWidth="1"/>
    <col min="11881" max="11883" width="0.88671875" style="129"/>
    <col min="11884" max="11884" width="1.109375" style="129" customWidth="1"/>
    <col min="11885" max="11902" width="0.88671875" style="129"/>
    <col min="11903" max="11903" width="3.33203125" style="129" customWidth="1"/>
    <col min="11904" max="11904" width="0.88671875" style="129"/>
    <col min="11905" max="11905" width="9" style="129" bestFit="1" customWidth="1"/>
    <col min="11906" max="12083" width="0.88671875" style="129"/>
    <col min="12084" max="12084" width="3.6640625" style="129" customWidth="1"/>
    <col min="12085" max="12120" width="0.88671875" style="129"/>
    <col min="12121" max="12121" width="2.109375" style="129" customWidth="1"/>
    <col min="12122" max="12132" width="0.88671875" style="129"/>
    <col min="12133" max="12133" width="0.88671875" style="129" customWidth="1"/>
    <col min="12134" max="12135" width="0.88671875" style="129"/>
    <col min="12136" max="12136" width="0" style="129" hidden="1" customWidth="1"/>
    <col min="12137" max="12139" width="0.88671875" style="129"/>
    <col min="12140" max="12140" width="1.109375" style="129" customWidth="1"/>
    <col min="12141" max="12158" width="0.88671875" style="129"/>
    <col min="12159" max="12159" width="3.33203125" style="129" customWidth="1"/>
    <col min="12160" max="12160" width="0.88671875" style="129"/>
    <col min="12161" max="12161" width="9" style="129" bestFit="1" customWidth="1"/>
    <col min="12162" max="12339" width="0.88671875" style="129"/>
    <col min="12340" max="12340" width="3.6640625" style="129" customWidth="1"/>
    <col min="12341" max="12376" width="0.88671875" style="129"/>
    <col min="12377" max="12377" width="2.109375" style="129" customWidth="1"/>
    <col min="12378" max="12388" width="0.88671875" style="129"/>
    <col min="12389" max="12389" width="0.88671875" style="129" customWidth="1"/>
    <col min="12390" max="12391" width="0.88671875" style="129"/>
    <col min="12392" max="12392" width="0" style="129" hidden="1" customWidth="1"/>
    <col min="12393" max="12395" width="0.88671875" style="129"/>
    <col min="12396" max="12396" width="1.109375" style="129" customWidth="1"/>
    <col min="12397" max="12414" width="0.88671875" style="129"/>
    <col min="12415" max="12415" width="3.33203125" style="129" customWidth="1"/>
    <col min="12416" max="12416" width="0.88671875" style="129"/>
    <col min="12417" max="12417" width="9" style="129" bestFit="1" customWidth="1"/>
    <col min="12418" max="12595" width="0.88671875" style="129"/>
    <col min="12596" max="12596" width="3.6640625" style="129" customWidth="1"/>
    <col min="12597" max="12632" width="0.88671875" style="129"/>
    <col min="12633" max="12633" width="2.109375" style="129" customWidth="1"/>
    <col min="12634" max="12644" width="0.88671875" style="129"/>
    <col min="12645" max="12645" width="0.88671875" style="129" customWidth="1"/>
    <col min="12646" max="12647" width="0.88671875" style="129"/>
    <col min="12648" max="12648" width="0" style="129" hidden="1" customWidth="1"/>
    <col min="12649" max="12651" width="0.88671875" style="129"/>
    <col min="12652" max="12652" width="1.109375" style="129" customWidth="1"/>
    <col min="12653" max="12670" width="0.88671875" style="129"/>
    <col min="12671" max="12671" width="3.33203125" style="129" customWidth="1"/>
    <col min="12672" max="12672" width="0.88671875" style="129"/>
    <col min="12673" max="12673" width="9" style="129" bestFit="1" customWidth="1"/>
    <col min="12674" max="12851" width="0.88671875" style="129"/>
    <col min="12852" max="12852" width="3.6640625" style="129" customWidth="1"/>
    <col min="12853" max="12888" width="0.88671875" style="129"/>
    <col min="12889" max="12889" width="2.109375" style="129" customWidth="1"/>
    <col min="12890" max="12900" width="0.88671875" style="129"/>
    <col min="12901" max="12901" width="0.88671875" style="129" customWidth="1"/>
    <col min="12902" max="12903" width="0.88671875" style="129"/>
    <col min="12904" max="12904" width="0" style="129" hidden="1" customWidth="1"/>
    <col min="12905" max="12907" width="0.88671875" style="129"/>
    <col min="12908" max="12908" width="1.109375" style="129" customWidth="1"/>
    <col min="12909" max="12926" width="0.88671875" style="129"/>
    <col min="12927" max="12927" width="3.33203125" style="129" customWidth="1"/>
    <col min="12928" max="12928" width="0.88671875" style="129"/>
    <col min="12929" max="12929" width="9" style="129" bestFit="1" customWidth="1"/>
    <col min="12930" max="13107" width="0.88671875" style="129"/>
    <col min="13108" max="13108" width="3.6640625" style="129" customWidth="1"/>
    <col min="13109" max="13144" width="0.88671875" style="129"/>
    <col min="13145" max="13145" width="2.109375" style="129" customWidth="1"/>
    <col min="13146" max="13156" width="0.88671875" style="129"/>
    <col min="13157" max="13157" width="0.88671875" style="129" customWidth="1"/>
    <col min="13158" max="13159" width="0.88671875" style="129"/>
    <col min="13160" max="13160" width="0" style="129" hidden="1" customWidth="1"/>
    <col min="13161" max="13163" width="0.88671875" style="129"/>
    <col min="13164" max="13164" width="1.109375" style="129" customWidth="1"/>
    <col min="13165" max="13182" width="0.88671875" style="129"/>
    <col min="13183" max="13183" width="3.33203125" style="129" customWidth="1"/>
    <col min="13184" max="13184" width="0.88671875" style="129"/>
    <col min="13185" max="13185" width="9" style="129" bestFit="1" customWidth="1"/>
    <col min="13186" max="13363" width="0.88671875" style="129"/>
    <col min="13364" max="13364" width="3.6640625" style="129" customWidth="1"/>
    <col min="13365" max="13400" width="0.88671875" style="129"/>
    <col min="13401" max="13401" width="2.109375" style="129" customWidth="1"/>
    <col min="13402" max="13412" width="0.88671875" style="129"/>
    <col min="13413" max="13413" width="0.88671875" style="129" customWidth="1"/>
    <col min="13414" max="13415" width="0.88671875" style="129"/>
    <col min="13416" max="13416" width="0" style="129" hidden="1" customWidth="1"/>
    <col min="13417" max="13419" width="0.88671875" style="129"/>
    <col min="13420" max="13420" width="1.109375" style="129" customWidth="1"/>
    <col min="13421" max="13438" width="0.88671875" style="129"/>
    <col min="13439" max="13439" width="3.33203125" style="129" customWidth="1"/>
    <col min="13440" max="13440" width="0.88671875" style="129"/>
    <col min="13441" max="13441" width="9" style="129" bestFit="1" customWidth="1"/>
    <col min="13442" max="13619" width="0.88671875" style="129"/>
    <col min="13620" max="13620" width="3.6640625" style="129" customWidth="1"/>
    <col min="13621" max="13656" width="0.88671875" style="129"/>
    <col min="13657" max="13657" width="2.109375" style="129" customWidth="1"/>
    <col min="13658" max="13668" width="0.88671875" style="129"/>
    <col min="13669" max="13669" width="0.88671875" style="129" customWidth="1"/>
    <col min="13670" max="13671" width="0.88671875" style="129"/>
    <col min="13672" max="13672" width="0" style="129" hidden="1" customWidth="1"/>
    <col min="13673" max="13675" width="0.88671875" style="129"/>
    <col min="13676" max="13676" width="1.109375" style="129" customWidth="1"/>
    <col min="13677" max="13694" width="0.88671875" style="129"/>
    <col min="13695" max="13695" width="3.33203125" style="129" customWidth="1"/>
    <col min="13696" max="13696" width="0.88671875" style="129"/>
    <col min="13697" max="13697" width="9" style="129" bestFit="1" customWidth="1"/>
    <col min="13698" max="13875" width="0.88671875" style="129"/>
    <col min="13876" max="13876" width="3.6640625" style="129" customWidth="1"/>
    <col min="13877" max="13912" width="0.88671875" style="129"/>
    <col min="13913" max="13913" width="2.109375" style="129" customWidth="1"/>
    <col min="13914" max="13924" width="0.88671875" style="129"/>
    <col min="13925" max="13925" width="0.88671875" style="129" customWidth="1"/>
    <col min="13926" max="13927" width="0.88671875" style="129"/>
    <col min="13928" max="13928" width="0" style="129" hidden="1" customWidth="1"/>
    <col min="13929" max="13931" width="0.88671875" style="129"/>
    <col min="13932" max="13932" width="1.109375" style="129" customWidth="1"/>
    <col min="13933" max="13950" width="0.88671875" style="129"/>
    <col min="13951" max="13951" width="3.33203125" style="129" customWidth="1"/>
    <col min="13952" max="13952" width="0.88671875" style="129"/>
    <col min="13953" max="13953" width="9" style="129" bestFit="1" customWidth="1"/>
    <col min="13954" max="14131" width="0.88671875" style="129"/>
    <col min="14132" max="14132" width="3.6640625" style="129" customWidth="1"/>
    <col min="14133" max="14168" width="0.88671875" style="129"/>
    <col min="14169" max="14169" width="2.109375" style="129" customWidth="1"/>
    <col min="14170" max="14180" width="0.88671875" style="129"/>
    <col min="14181" max="14181" width="0.88671875" style="129" customWidth="1"/>
    <col min="14182" max="14183" width="0.88671875" style="129"/>
    <col min="14184" max="14184" width="0" style="129" hidden="1" customWidth="1"/>
    <col min="14185" max="14187" width="0.88671875" style="129"/>
    <col min="14188" max="14188" width="1.109375" style="129" customWidth="1"/>
    <col min="14189" max="14206" width="0.88671875" style="129"/>
    <col min="14207" max="14207" width="3.33203125" style="129" customWidth="1"/>
    <col min="14208" max="14208" width="0.88671875" style="129"/>
    <col min="14209" max="14209" width="9" style="129" bestFit="1" customWidth="1"/>
    <col min="14210" max="14387" width="0.88671875" style="129"/>
    <col min="14388" max="14388" width="3.6640625" style="129" customWidth="1"/>
    <col min="14389" max="14424" width="0.88671875" style="129"/>
    <col min="14425" max="14425" width="2.109375" style="129" customWidth="1"/>
    <col min="14426" max="14436" width="0.88671875" style="129"/>
    <col min="14437" max="14437" width="0.88671875" style="129" customWidth="1"/>
    <col min="14438" max="14439" width="0.88671875" style="129"/>
    <col min="14440" max="14440" width="0" style="129" hidden="1" customWidth="1"/>
    <col min="14441" max="14443" width="0.88671875" style="129"/>
    <col min="14444" max="14444" width="1.109375" style="129" customWidth="1"/>
    <col min="14445" max="14462" width="0.88671875" style="129"/>
    <col min="14463" max="14463" width="3.33203125" style="129" customWidth="1"/>
    <col min="14464" max="14464" width="0.88671875" style="129"/>
    <col min="14465" max="14465" width="9" style="129" bestFit="1" customWidth="1"/>
    <col min="14466" max="14643" width="0.88671875" style="129"/>
    <col min="14644" max="14644" width="3.6640625" style="129" customWidth="1"/>
    <col min="14645" max="14680" width="0.88671875" style="129"/>
    <col min="14681" max="14681" width="2.109375" style="129" customWidth="1"/>
    <col min="14682" max="14692" width="0.88671875" style="129"/>
    <col min="14693" max="14693" width="0.88671875" style="129" customWidth="1"/>
    <col min="14694" max="14695" width="0.88671875" style="129"/>
    <col min="14696" max="14696" width="0" style="129" hidden="1" customWidth="1"/>
    <col min="14697" max="14699" width="0.88671875" style="129"/>
    <col min="14700" max="14700" width="1.109375" style="129" customWidth="1"/>
    <col min="14701" max="14718" width="0.88671875" style="129"/>
    <col min="14719" max="14719" width="3.33203125" style="129" customWidth="1"/>
    <col min="14720" max="14720" width="0.88671875" style="129"/>
    <col min="14721" max="14721" width="9" style="129" bestFit="1" customWidth="1"/>
    <col min="14722" max="14899" width="0.88671875" style="129"/>
    <col min="14900" max="14900" width="3.6640625" style="129" customWidth="1"/>
    <col min="14901" max="14936" width="0.88671875" style="129"/>
    <col min="14937" max="14937" width="2.109375" style="129" customWidth="1"/>
    <col min="14938" max="14948" width="0.88671875" style="129"/>
    <col min="14949" max="14949" width="0.88671875" style="129" customWidth="1"/>
    <col min="14950" max="14951" width="0.88671875" style="129"/>
    <col min="14952" max="14952" width="0" style="129" hidden="1" customWidth="1"/>
    <col min="14953" max="14955" width="0.88671875" style="129"/>
    <col min="14956" max="14956" width="1.109375" style="129" customWidth="1"/>
    <col min="14957" max="14974" width="0.88671875" style="129"/>
    <col min="14975" max="14975" width="3.33203125" style="129" customWidth="1"/>
    <col min="14976" max="14976" width="0.88671875" style="129"/>
    <col min="14977" max="14977" width="9" style="129" bestFit="1" customWidth="1"/>
    <col min="14978" max="15155" width="0.88671875" style="129"/>
    <col min="15156" max="15156" width="3.6640625" style="129" customWidth="1"/>
    <col min="15157" max="15192" width="0.88671875" style="129"/>
    <col min="15193" max="15193" width="2.109375" style="129" customWidth="1"/>
    <col min="15194" max="15204" width="0.88671875" style="129"/>
    <col min="15205" max="15205" width="0.88671875" style="129" customWidth="1"/>
    <col min="15206" max="15207" width="0.88671875" style="129"/>
    <col min="15208" max="15208" width="0" style="129" hidden="1" customWidth="1"/>
    <col min="15209" max="15211" width="0.88671875" style="129"/>
    <col min="15212" max="15212" width="1.109375" style="129" customWidth="1"/>
    <col min="15213" max="15230" width="0.88671875" style="129"/>
    <col min="15231" max="15231" width="3.33203125" style="129" customWidth="1"/>
    <col min="15232" max="15232" width="0.88671875" style="129"/>
    <col min="15233" max="15233" width="9" style="129" bestFit="1" customWidth="1"/>
    <col min="15234" max="15411" width="0.88671875" style="129"/>
    <col min="15412" max="15412" width="3.6640625" style="129" customWidth="1"/>
    <col min="15413" max="15448" width="0.88671875" style="129"/>
    <col min="15449" max="15449" width="2.109375" style="129" customWidth="1"/>
    <col min="15450" max="15460" width="0.88671875" style="129"/>
    <col min="15461" max="15461" width="0.88671875" style="129" customWidth="1"/>
    <col min="15462" max="15463" width="0.88671875" style="129"/>
    <col min="15464" max="15464" width="0" style="129" hidden="1" customWidth="1"/>
    <col min="15465" max="15467" width="0.88671875" style="129"/>
    <col min="15468" max="15468" width="1.109375" style="129" customWidth="1"/>
    <col min="15469" max="15486" width="0.88671875" style="129"/>
    <col min="15487" max="15487" width="3.33203125" style="129" customWidth="1"/>
    <col min="15488" max="15488" width="0.88671875" style="129"/>
    <col min="15489" max="15489" width="9" style="129" bestFit="1" customWidth="1"/>
    <col min="15490" max="15667" width="0.88671875" style="129"/>
    <col min="15668" max="15668" width="3.6640625" style="129" customWidth="1"/>
    <col min="15669" max="15704" width="0.88671875" style="129"/>
    <col min="15705" max="15705" width="2.109375" style="129" customWidth="1"/>
    <col min="15706" max="15716" width="0.88671875" style="129"/>
    <col min="15717" max="15717" width="0.88671875" style="129" customWidth="1"/>
    <col min="15718" max="15719" width="0.88671875" style="129"/>
    <col min="15720" max="15720" width="0" style="129" hidden="1" customWidth="1"/>
    <col min="15721" max="15723" width="0.88671875" style="129"/>
    <col min="15724" max="15724" width="1.109375" style="129" customWidth="1"/>
    <col min="15725" max="15742" width="0.88671875" style="129"/>
    <col min="15743" max="15743" width="3.33203125" style="129" customWidth="1"/>
    <col min="15744" max="15744" width="0.88671875" style="129"/>
    <col min="15745" max="15745" width="9" style="129" bestFit="1" customWidth="1"/>
    <col min="15746" max="15923" width="0.88671875" style="129"/>
    <col min="15924" max="15924" width="3.6640625" style="129" customWidth="1"/>
    <col min="15925" max="15960" width="0.88671875" style="129"/>
    <col min="15961" max="15961" width="2.109375" style="129" customWidth="1"/>
    <col min="15962" max="15972" width="0.88671875" style="129"/>
    <col min="15973" max="15973" width="0.88671875" style="129" customWidth="1"/>
    <col min="15974" max="15975" width="0.88671875" style="129"/>
    <col min="15976" max="15976" width="0" style="129" hidden="1" customWidth="1"/>
    <col min="15977" max="15979" width="0.88671875" style="129"/>
    <col min="15980" max="15980" width="1.109375" style="129" customWidth="1"/>
    <col min="15981" max="15998" width="0.88671875" style="129"/>
    <col min="15999" max="15999" width="3.33203125" style="129" customWidth="1"/>
    <col min="16000" max="16000" width="0.88671875" style="129"/>
    <col min="16001" max="16001" width="9" style="129" bestFit="1" customWidth="1"/>
    <col min="16002" max="16179" width="0.88671875" style="129"/>
    <col min="16180" max="16180" width="3.6640625" style="129" customWidth="1"/>
    <col min="16181" max="16216" width="0.88671875" style="129"/>
    <col min="16217" max="16217" width="2.109375" style="129" customWidth="1"/>
    <col min="16218" max="16228" width="0.88671875" style="129"/>
    <col min="16229" max="16229" width="0.88671875" style="129" customWidth="1"/>
    <col min="16230" max="16231" width="0.88671875" style="129"/>
    <col min="16232" max="16232" width="0" style="129" hidden="1" customWidth="1"/>
    <col min="16233" max="16235" width="0.88671875" style="129"/>
    <col min="16236" max="16236" width="1.109375" style="129" customWidth="1"/>
    <col min="16237" max="16254" width="0.88671875" style="129"/>
    <col min="16255" max="16255" width="3.33203125" style="129" customWidth="1"/>
    <col min="16256" max="16256" width="0.88671875" style="129"/>
    <col min="16257" max="16257" width="9" style="129" bestFit="1" customWidth="1"/>
    <col min="16258" max="16384" width="0.88671875" style="129"/>
  </cols>
  <sheetData>
    <row r="1" spans="1:127" s="128" customFormat="1" ht="11.25" customHeight="1" x14ac:dyDescent="0.25">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447"/>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row>
    <row r="2" spans="1:127" s="128" customFormat="1" ht="11.25" customHeight="1" x14ac:dyDescent="0.25">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row>
    <row r="3" spans="1:127" x14ac:dyDescent="0.25">
      <c r="DW3" s="128"/>
    </row>
    <row r="4" spans="1:127" x14ac:dyDescent="0.25">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E4" s="449" t="s">
        <v>371</v>
      </c>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W4" s="128"/>
    </row>
    <row r="5" spans="1:127" ht="24" customHeight="1" x14ac:dyDescent="0.25">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E5" s="451" t="s">
        <v>650</v>
      </c>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W5" s="128"/>
    </row>
    <row r="6" spans="1:127" s="130" customFormat="1" ht="12.75" customHeight="1" x14ac:dyDescent="0.25">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E6" s="453" t="s">
        <v>11</v>
      </c>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W6" s="128"/>
    </row>
    <row r="7" spans="1:127" x14ac:dyDescent="0.25">
      <c r="A7" s="454"/>
      <c r="B7" s="454"/>
      <c r="C7" s="454"/>
      <c r="D7" s="454"/>
      <c r="E7" s="454"/>
      <c r="F7" s="454"/>
      <c r="G7" s="454"/>
      <c r="H7" s="454"/>
      <c r="I7" s="454"/>
      <c r="J7" s="454"/>
      <c r="K7" s="454"/>
      <c r="L7" s="454"/>
      <c r="M7" s="454"/>
      <c r="N7" s="454"/>
      <c r="O7" s="454"/>
      <c r="P7" s="454"/>
      <c r="Q7" s="454"/>
      <c r="R7" s="454"/>
      <c r="S7" s="454"/>
      <c r="T7" s="454"/>
      <c r="U7" s="6"/>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E7" s="455"/>
      <c r="BF7" s="455"/>
      <c r="BG7" s="455"/>
      <c r="BH7" s="455"/>
      <c r="BI7" s="455"/>
      <c r="BJ7" s="455"/>
      <c r="BK7" s="455"/>
      <c r="BL7" s="455"/>
      <c r="BM7" s="455"/>
      <c r="BN7" s="455"/>
      <c r="BO7" s="455"/>
      <c r="BP7" s="455"/>
      <c r="BQ7" s="455"/>
      <c r="BR7" s="455"/>
      <c r="BS7" s="455"/>
      <c r="BT7" s="455"/>
      <c r="BU7" s="455"/>
      <c r="BV7" s="455"/>
      <c r="BW7" s="455"/>
      <c r="BX7" s="455"/>
      <c r="BZ7" s="455" t="s">
        <v>651</v>
      </c>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W7" s="128"/>
    </row>
    <row r="8" spans="1:127" s="262" customFormat="1" ht="12.75" customHeight="1" x14ac:dyDescent="0.2">
      <c r="A8" s="457"/>
      <c r="B8" s="457"/>
      <c r="C8" s="457"/>
      <c r="D8" s="457"/>
      <c r="E8" s="457"/>
      <c r="F8" s="457"/>
      <c r="G8" s="457"/>
      <c r="H8" s="457"/>
      <c r="I8" s="457"/>
      <c r="J8" s="457"/>
      <c r="K8" s="457"/>
      <c r="L8" s="457"/>
      <c r="M8" s="457"/>
      <c r="N8" s="457"/>
      <c r="O8" s="457"/>
      <c r="P8" s="457"/>
      <c r="Q8" s="457"/>
      <c r="R8" s="457"/>
      <c r="S8" s="457"/>
      <c r="T8" s="457"/>
      <c r="U8" s="261"/>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E8" s="457" t="s">
        <v>7</v>
      </c>
      <c r="BF8" s="457"/>
      <c r="BG8" s="457"/>
      <c r="BH8" s="457"/>
      <c r="BI8" s="457"/>
      <c r="BJ8" s="457"/>
      <c r="BK8" s="457"/>
      <c r="BL8" s="457"/>
      <c r="BM8" s="457"/>
      <c r="BN8" s="457"/>
      <c r="BO8" s="457"/>
      <c r="BP8" s="457"/>
      <c r="BQ8" s="457"/>
      <c r="BR8" s="457"/>
      <c r="BS8" s="457"/>
      <c r="BT8" s="457"/>
      <c r="BU8" s="457"/>
      <c r="BV8" s="457"/>
      <c r="BW8" s="457"/>
      <c r="BX8" s="457"/>
      <c r="BZ8" s="457" t="s">
        <v>9</v>
      </c>
      <c r="CA8" s="457"/>
      <c r="CB8" s="457"/>
      <c r="CC8" s="457"/>
      <c r="CD8" s="457"/>
      <c r="CE8" s="457"/>
      <c r="CF8" s="457"/>
      <c r="CG8" s="457"/>
      <c r="CH8" s="457"/>
      <c r="CI8" s="457"/>
      <c r="CJ8" s="457"/>
      <c r="CK8" s="457"/>
      <c r="CL8" s="457"/>
      <c r="CM8" s="457"/>
      <c r="CN8" s="457"/>
      <c r="CO8" s="457"/>
      <c r="CP8" s="457"/>
      <c r="CQ8" s="457"/>
      <c r="CR8" s="457"/>
      <c r="CS8" s="457"/>
      <c r="CT8" s="457"/>
      <c r="CU8" s="457"/>
      <c r="CV8" s="457"/>
      <c r="CW8" s="457"/>
      <c r="CX8" s="457"/>
      <c r="CY8" s="457"/>
      <c r="CZ8" s="457"/>
      <c r="DA8" s="457"/>
      <c r="DB8" s="457"/>
      <c r="DC8" s="457"/>
      <c r="DD8" s="457"/>
    </row>
    <row r="9" spans="1:127" s="259" customFormat="1" x14ac:dyDescent="0.25">
      <c r="A9" s="256"/>
      <c r="B9" s="256"/>
      <c r="C9" s="256"/>
      <c r="D9" s="256"/>
      <c r="E9" s="256"/>
      <c r="F9" s="256"/>
      <c r="G9" s="256"/>
      <c r="H9" s="256"/>
      <c r="I9" s="256"/>
      <c r="J9" s="458"/>
      <c r="K9" s="458"/>
      <c r="L9" s="459"/>
      <c r="M9" s="459"/>
      <c r="N9" s="459"/>
      <c r="O9" s="459"/>
      <c r="P9" s="460"/>
      <c r="Q9" s="460"/>
      <c r="R9" s="459"/>
      <c r="S9" s="459"/>
      <c r="T9" s="459"/>
      <c r="U9" s="459"/>
      <c r="V9" s="459"/>
      <c r="W9" s="459"/>
      <c r="X9" s="459"/>
      <c r="Y9" s="459"/>
      <c r="Z9" s="459"/>
      <c r="AA9" s="459"/>
      <c r="AB9" s="459"/>
      <c r="AC9" s="459"/>
      <c r="AD9" s="459"/>
      <c r="AE9" s="459"/>
      <c r="AF9" s="459"/>
      <c r="AG9" s="458"/>
      <c r="AH9" s="458"/>
      <c r="AI9" s="458"/>
      <c r="AJ9" s="461"/>
      <c r="AK9" s="461"/>
      <c r="AL9" s="461"/>
      <c r="AM9" s="461"/>
      <c r="AN9" s="256"/>
      <c r="AO9" s="256"/>
      <c r="AP9" s="256"/>
      <c r="AQ9" s="256"/>
      <c r="AR9" s="256"/>
      <c r="AS9" s="256"/>
      <c r="AT9" s="256"/>
      <c r="AU9" s="256"/>
      <c r="AV9" s="256"/>
      <c r="AW9" s="256"/>
      <c r="AX9" s="256"/>
      <c r="AY9" s="256"/>
      <c r="AZ9" s="256"/>
      <c r="BN9" s="462" t="s">
        <v>12</v>
      </c>
      <c r="BO9" s="462"/>
      <c r="BP9" s="463"/>
      <c r="BQ9" s="463"/>
      <c r="BR9" s="463"/>
      <c r="BS9" s="463"/>
      <c r="BT9" s="464" t="s">
        <v>12</v>
      </c>
      <c r="BU9" s="464"/>
      <c r="BV9" s="463" t="s">
        <v>733</v>
      </c>
      <c r="BW9" s="463"/>
      <c r="BX9" s="463"/>
      <c r="BY9" s="463"/>
      <c r="BZ9" s="463"/>
      <c r="CA9" s="463"/>
      <c r="CB9" s="463"/>
      <c r="CC9" s="463"/>
      <c r="CD9" s="463"/>
      <c r="CE9" s="463"/>
      <c r="CF9" s="463"/>
      <c r="CG9" s="463"/>
      <c r="CH9" s="463"/>
      <c r="CI9" s="463"/>
      <c r="CJ9" s="463"/>
      <c r="CK9" s="458">
        <v>20</v>
      </c>
      <c r="CL9" s="458"/>
      <c r="CM9" s="458"/>
      <c r="CN9" s="456" t="s">
        <v>734</v>
      </c>
      <c r="CO9" s="456"/>
      <c r="CP9" s="456"/>
      <c r="CQ9" s="456"/>
      <c r="CR9" s="259" t="s">
        <v>13</v>
      </c>
    </row>
    <row r="10" spans="1:127" s="259" customFormat="1" x14ac:dyDescent="0.25">
      <c r="BN10" s="258"/>
      <c r="BO10" s="258"/>
      <c r="BP10" s="255"/>
      <c r="BQ10" s="255"/>
      <c r="BR10" s="255"/>
      <c r="BS10" s="255"/>
      <c r="BV10" s="255"/>
      <c r="BW10" s="255"/>
      <c r="BX10" s="255"/>
      <c r="BY10" s="255"/>
      <c r="BZ10" s="255"/>
      <c r="CA10" s="255"/>
      <c r="CB10" s="255"/>
      <c r="CC10" s="255"/>
      <c r="CD10" s="255"/>
      <c r="CE10" s="255"/>
      <c r="CF10" s="255"/>
      <c r="CG10" s="255"/>
      <c r="CH10" s="255"/>
      <c r="CI10" s="255"/>
      <c r="CJ10" s="255"/>
      <c r="CK10" s="254"/>
      <c r="CL10" s="254"/>
      <c r="CM10" s="254"/>
      <c r="CN10" s="257"/>
      <c r="CO10" s="257"/>
      <c r="CP10" s="257"/>
      <c r="CQ10" s="257"/>
    </row>
    <row r="11" spans="1:127" s="259" customFormat="1" x14ac:dyDescent="0.25">
      <c r="BN11" s="258"/>
      <c r="BO11" s="258"/>
      <c r="BP11" s="255"/>
      <c r="BQ11" s="255"/>
      <c r="BR11" s="255"/>
      <c r="BS11" s="255"/>
      <c r="BV11" s="255"/>
      <c r="BW11" s="255"/>
      <c r="BX11" s="255"/>
      <c r="BY11" s="255"/>
      <c r="BZ11" s="255"/>
      <c r="CA11" s="255"/>
      <c r="CB11" s="255"/>
      <c r="CC11" s="255"/>
      <c r="CD11" s="255"/>
      <c r="CE11" s="255"/>
      <c r="CF11" s="255"/>
      <c r="CG11" s="255"/>
      <c r="CH11" s="255"/>
      <c r="CI11" s="255"/>
      <c r="CJ11" s="255"/>
      <c r="CK11" s="254"/>
      <c r="CL11" s="254"/>
      <c r="CM11" s="254"/>
      <c r="CN11" s="257"/>
      <c r="CO11" s="257"/>
      <c r="CP11" s="257"/>
      <c r="CQ11" s="257"/>
    </row>
    <row r="12" spans="1:127" s="259" customFormat="1" x14ac:dyDescent="0.25">
      <c r="BN12" s="258"/>
      <c r="BO12" s="258"/>
      <c r="BP12" s="255"/>
      <c r="BQ12" s="255"/>
      <c r="BR12" s="255"/>
      <c r="BS12" s="255"/>
      <c r="BV12" s="255"/>
      <c r="BW12" s="255"/>
      <c r="BX12" s="255"/>
      <c r="BY12" s="255"/>
      <c r="BZ12" s="255"/>
      <c r="CA12" s="255"/>
      <c r="CB12" s="255"/>
      <c r="CC12" s="255"/>
      <c r="CD12" s="255"/>
      <c r="CE12" s="255"/>
      <c r="CF12" s="255"/>
      <c r="CG12" s="255"/>
      <c r="CH12" s="255"/>
      <c r="CI12" s="255"/>
      <c r="CJ12" s="255"/>
      <c r="CK12" s="254"/>
      <c r="CL12" s="254"/>
      <c r="CM12" s="254"/>
      <c r="CN12" s="257"/>
      <c r="CO12" s="257"/>
      <c r="CP12" s="257"/>
      <c r="CQ12" s="257"/>
    </row>
    <row r="13" spans="1:127" s="259" customFormat="1" x14ac:dyDescent="0.25">
      <c r="CY13" s="257"/>
    </row>
    <row r="14" spans="1:127" s="60" customFormat="1" ht="15.6" x14ac:dyDescent="0.3">
      <c r="A14" s="470" t="s">
        <v>652</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row>
    <row r="15" spans="1:127" s="61" customFormat="1" ht="15.6" x14ac:dyDescent="0.3">
      <c r="A15" s="471" t="s">
        <v>699</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1"/>
      <c r="BG15" s="471"/>
      <c r="BH15" s="471"/>
      <c r="BI15" s="471"/>
      <c r="BJ15" s="471"/>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471"/>
      <c r="CP15" s="471"/>
      <c r="CQ15" s="471"/>
      <c r="CR15" s="471"/>
      <c r="CS15" s="471"/>
      <c r="CT15" s="471"/>
      <c r="CU15" s="471"/>
      <c r="CV15" s="471"/>
      <c r="CW15" s="471"/>
      <c r="CX15" s="471"/>
      <c r="CY15" s="471"/>
      <c r="CZ15" s="471"/>
      <c r="DA15" s="471"/>
      <c r="DB15" s="471"/>
      <c r="DC15" s="471"/>
      <c r="DD15" s="471"/>
    </row>
    <row r="16" spans="1:127" s="259" customFormat="1" ht="17.25" customHeight="1" x14ac:dyDescent="0.25">
      <c r="CO16" s="472" t="s">
        <v>10</v>
      </c>
      <c r="CP16" s="472"/>
      <c r="CQ16" s="472"/>
      <c r="CR16" s="472"/>
      <c r="CS16" s="472"/>
      <c r="CT16" s="472"/>
      <c r="CU16" s="472"/>
      <c r="CV16" s="472"/>
      <c r="CW16" s="472"/>
      <c r="CX16" s="472"/>
      <c r="CY16" s="472"/>
      <c r="CZ16" s="472"/>
      <c r="DA16" s="472"/>
      <c r="DB16" s="472"/>
      <c r="DC16" s="472"/>
      <c r="DD16" s="472"/>
    </row>
    <row r="17" spans="1:162" s="259" customFormat="1" ht="13.65" customHeight="1" x14ac:dyDescent="0.25">
      <c r="AL17" s="2"/>
      <c r="AM17" s="3" t="s">
        <v>12</v>
      </c>
      <c r="AN17" s="473"/>
      <c r="AO17" s="473"/>
      <c r="AP17" s="473"/>
      <c r="AQ17" s="473"/>
      <c r="AR17" s="2" t="s">
        <v>12</v>
      </c>
      <c r="AS17" s="2"/>
      <c r="AU17" s="473" t="s">
        <v>733</v>
      </c>
      <c r="AV17" s="473"/>
      <c r="AW17" s="473"/>
      <c r="AX17" s="473"/>
      <c r="AY17" s="473"/>
      <c r="AZ17" s="473"/>
      <c r="BA17" s="473"/>
      <c r="BB17" s="473"/>
      <c r="BC17" s="473"/>
      <c r="BD17" s="473"/>
      <c r="BE17" s="473"/>
      <c r="BF17" s="473"/>
      <c r="BG17" s="473"/>
      <c r="BH17" s="473"/>
      <c r="BI17" s="473"/>
      <c r="BJ17" s="474">
        <v>20</v>
      </c>
      <c r="BK17" s="474"/>
      <c r="BL17" s="474"/>
      <c r="BM17" s="474"/>
      <c r="BN17" s="475" t="s">
        <v>734</v>
      </c>
      <c r="BO17" s="475"/>
      <c r="BP17" s="475"/>
      <c r="BQ17" s="2" t="s">
        <v>13</v>
      </c>
      <c r="BR17" s="2"/>
      <c r="BS17" s="2"/>
      <c r="BY17" s="4"/>
      <c r="CB17" s="462" t="s">
        <v>8</v>
      </c>
      <c r="CC17" s="462"/>
      <c r="CD17" s="462"/>
      <c r="CE17" s="462"/>
      <c r="CF17" s="462"/>
      <c r="CG17" s="462"/>
      <c r="CH17" s="462"/>
      <c r="CI17" s="462"/>
      <c r="CJ17" s="462"/>
      <c r="CK17" s="462"/>
      <c r="CL17" s="462"/>
      <c r="CM17" s="462"/>
      <c r="CN17" s="476"/>
      <c r="CO17" s="477"/>
      <c r="CP17" s="477"/>
      <c r="CQ17" s="477"/>
      <c r="CR17" s="477"/>
      <c r="CS17" s="477"/>
      <c r="CT17" s="477"/>
      <c r="CU17" s="477"/>
      <c r="CV17" s="477"/>
      <c r="CW17" s="477"/>
      <c r="CX17" s="477"/>
      <c r="CY17" s="477"/>
      <c r="CZ17" s="477"/>
      <c r="DA17" s="477"/>
      <c r="DB17" s="477"/>
      <c r="DC17" s="477"/>
      <c r="DD17" s="477"/>
    </row>
    <row r="18" spans="1:162" s="259" customFormat="1" ht="13.65" customHeight="1" x14ac:dyDescent="0.25">
      <c r="BY18" s="4"/>
      <c r="BZ18" s="4"/>
      <c r="CD18" s="131"/>
      <c r="CE18" s="131"/>
      <c r="CF18" s="131"/>
      <c r="CG18" s="131"/>
      <c r="CH18" s="131"/>
      <c r="CI18" s="131"/>
      <c r="CJ18" s="131"/>
      <c r="CK18" s="131"/>
      <c r="CL18" s="131"/>
      <c r="CM18" s="260"/>
      <c r="CN18" s="131"/>
      <c r="CO18" s="478"/>
      <c r="CP18" s="479"/>
      <c r="CQ18" s="479"/>
      <c r="CR18" s="479"/>
      <c r="CS18" s="479"/>
      <c r="CT18" s="479"/>
      <c r="CU18" s="479"/>
      <c r="CV18" s="479"/>
      <c r="CW18" s="479"/>
      <c r="CX18" s="479"/>
      <c r="CY18" s="479"/>
      <c r="CZ18" s="479"/>
      <c r="DA18" s="479"/>
      <c r="DB18" s="479"/>
      <c r="DC18" s="479"/>
      <c r="DD18" s="480"/>
    </row>
    <row r="19" spans="1:162" s="259" customFormat="1" ht="13.65" customHeight="1" x14ac:dyDescent="0.25">
      <c r="A19" s="481" t="s">
        <v>372</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2" t="s">
        <v>373</v>
      </c>
      <c r="AP19" s="482"/>
      <c r="AQ19" s="482"/>
      <c r="AR19" s="48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CB19" s="484" t="s">
        <v>374</v>
      </c>
      <c r="CC19" s="484"/>
      <c r="CD19" s="484"/>
      <c r="CE19" s="484"/>
      <c r="CF19" s="484"/>
      <c r="CG19" s="484"/>
      <c r="CH19" s="484"/>
      <c r="CI19" s="484"/>
      <c r="CJ19" s="484"/>
      <c r="CK19" s="484"/>
      <c r="CL19" s="484"/>
      <c r="CM19" s="484"/>
      <c r="CN19" s="485"/>
      <c r="CO19" s="486" t="s">
        <v>375</v>
      </c>
      <c r="CP19" s="487"/>
      <c r="CQ19" s="487"/>
      <c r="CR19" s="487"/>
      <c r="CS19" s="487"/>
      <c r="CT19" s="487"/>
      <c r="CU19" s="487"/>
      <c r="CV19" s="487"/>
      <c r="CW19" s="487"/>
      <c r="CX19" s="487"/>
      <c r="CY19" s="487"/>
      <c r="CZ19" s="487"/>
      <c r="DA19" s="487"/>
      <c r="DB19" s="487"/>
      <c r="DC19" s="487"/>
      <c r="DD19" s="488"/>
    </row>
    <row r="20" spans="1:162" s="259" customFormat="1" ht="13.65" customHeight="1" x14ac:dyDescent="0.25">
      <c r="A20" s="481"/>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
      <c r="CB20" s="484"/>
      <c r="CC20" s="484"/>
      <c r="CD20" s="484"/>
      <c r="CE20" s="484"/>
      <c r="CF20" s="484"/>
      <c r="CG20" s="484"/>
      <c r="CH20" s="484"/>
      <c r="CI20" s="484"/>
      <c r="CJ20" s="484"/>
      <c r="CK20" s="484"/>
      <c r="CL20" s="484"/>
      <c r="CM20" s="484"/>
      <c r="CN20" s="485"/>
      <c r="CO20" s="489"/>
      <c r="CP20" s="459"/>
      <c r="CQ20" s="459"/>
      <c r="CR20" s="459"/>
      <c r="CS20" s="459"/>
      <c r="CT20" s="459"/>
      <c r="CU20" s="459"/>
      <c r="CV20" s="459"/>
      <c r="CW20" s="459"/>
      <c r="CX20" s="459"/>
      <c r="CY20" s="459"/>
      <c r="CZ20" s="459"/>
      <c r="DA20" s="459"/>
      <c r="DB20" s="459"/>
      <c r="DC20" s="459"/>
      <c r="DD20" s="490"/>
    </row>
    <row r="21" spans="1:162" s="259" customFormat="1" ht="33.6" customHeight="1" x14ac:dyDescent="0.25">
      <c r="A21" s="481"/>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
      <c r="CB21" s="484"/>
      <c r="CC21" s="484"/>
      <c r="CD21" s="484"/>
      <c r="CE21" s="484"/>
      <c r="CF21" s="484"/>
      <c r="CG21" s="484"/>
      <c r="CH21" s="484"/>
      <c r="CI21" s="484"/>
      <c r="CJ21" s="484"/>
      <c r="CK21" s="484"/>
      <c r="CL21" s="484"/>
      <c r="CM21" s="484"/>
      <c r="CN21" s="485"/>
      <c r="CO21" s="491"/>
      <c r="CP21" s="463"/>
      <c r="CQ21" s="463"/>
      <c r="CR21" s="463"/>
      <c r="CS21" s="463"/>
      <c r="CT21" s="463"/>
      <c r="CU21" s="463"/>
      <c r="CV21" s="463"/>
      <c r="CW21" s="463"/>
      <c r="CX21" s="463"/>
      <c r="CY21" s="463"/>
      <c r="CZ21" s="463"/>
      <c r="DA21" s="463"/>
      <c r="DB21" s="463"/>
      <c r="DC21" s="463"/>
      <c r="DD21" s="492"/>
    </row>
    <row r="22" spans="1:162" ht="30" customHeight="1" x14ac:dyDescent="0.25">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7"/>
      <c r="CA22" s="1"/>
      <c r="CB22" s="465" t="s">
        <v>376</v>
      </c>
      <c r="CC22" s="465"/>
      <c r="CD22" s="465"/>
      <c r="CE22" s="465"/>
      <c r="CF22" s="465"/>
      <c r="CG22" s="465"/>
      <c r="CH22" s="465"/>
      <c r="CI22" s="465"/>
      <c r="CJ22" s="465"/>
      <c r="CK22" s="465"/>
      <c r="CL22" s="465"/>
      <c r="CM22" s="465"/>
      <c r="CN22" s="466"/>
      <c r="CO22" s="467"/>
      <c r="CP22" s="468"/>
      <c r="CQ22" s="468"/>
      <c r="CR22" s="468"/>
      <c r="CS22" s="468"/>
      <c r="CT22" s="468"/>
      <c r="CU22" s="468"/>
      <c r="CV22" s="468"/>
      <c r="CW22" s="468"/>
      <c r="CX22" s="468"/>
      <c r="CY22" s="468"/>
      <c r="CZ22" s="468"/>
      <c r="DA22" s="468"/>
      <c r="DB22" s="468"/>
      <c r="DC22" s="468"/>
      <c r="DD22" s="469"/>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row>
    <row r="23" spans="1:162" ht="38.4" customHeight="1" x14ac:dyDescent="0.25">
      <c r="A23" s="481" t="s">
        <v>377</v>
      </c>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3" t="s">
        <v>378</v>
      </c>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135"/>
      <c r="CA23" s="135"/>
      <c r="CB23" s="494" t="s">
        <v>374</v>
      </c>
      <c r="CC23" s="494"/>
      <c r="CD23" s="494"/>
      <c r="CE23" s="494"/>
      <c r="CF23" s="494"/>
      <c r="CG23" s="494"/>
      <c r="CH23" s="494"/>
      <c r="CI23" s="494"/>
      <c r="CJ23" s="494"/>
      <c r="CK23" s="494"/>
      <c r="CL23" s="494"/>
      <c r="CM23" s="494"/>
      <c r="CN23" s="495"/>
      <c r="CO23" s="478" t="s">
        <v>379</v>
      </c>
      <c r="CP23" s="479"/>
      <c r="CQ23" s="479"/>
      <c r="CR23" s="479"/>
      <c r="CS23" s="479"/>
      <c r="CT23" s="479"/>
      <c r="CU23" s="479"/>
      <c r="CV23" s="479"/>
      <c r="CW23" s="479"/>
      <c r="CX23" s="479"/>
      <c r="CY23" s="479"/>
      <c r="CZ23" s="479"/>
      <c r="DA23" s="479"/>
      <c r="DB23" s="479"/>
      <c r="DC23" s="479"/>
      <c r="DD23" s="480"/>
      <c r="DW23" s="493"/>
      <c r="DX23" s="493"/>
      <c r="DY23" s="493"/>
      <c r="DZ23" s="493"/>
      <c r="EA23" s="493"/>
      <c r="EB23" s="493"/>
      <c r="EC23" s="493"/>
      <c r="ED23" s="493"/>
      <c r="EE23" s="493"/>
      <c r="EF23" s="493"/>
      <c r="EG23" s="493"/>
      <c r="EH23" s="493"/>
      <c r="EI23" s="493"/>
      <c r="EJ23" s="493"/>
      <c r="EK23" s="493"/>
      <c r="EL23" s="493"/>
      <c r="EM23" s="493"/>
      <c r="EN23" s="493"/>
      <c r="EO23" s="493"/>
      <c r="EP23" s="493"/>
      <c r="EQ23" s="493"/>
      <c r="ER23" s="493"/>
      <c r="ES23" s="493"/>
      <c r="ET23" s="493"/>
      <c r="EU23" s="493"/>
      <c r="EV23" s="493"/>
      <c r="EW23" s="493"/>
      <c r="EX23" s="493"/>
      <c r="EY23" s="493"/>
      <c r="EZ23" s="493"/>
      <c r="FA23" s="493"/>
      <c r="FB23" s="493"/>
      <c r="FC23" s="134"/>
      <c r="FD23" s="134"/>
      <c r="FE23" s="134"/>
      <c r="FF23" s="134"/>
    </row>
    <row r="24" spans="1:162" x14ac:dyDescent="0.2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496" t="s">
        <v>380</v>
      </c>
      <c r="CC24" s="496"/>
      <c r="CD24" s="496"/>
      <c r="CE24" s="496"/>
      <c r="CF24" s="496"/>
      <c r="CG24" s="496"/>
      <c r="CH24" s="496"/>
      <c r="CI24" s="496"/>
      <c r="CJ24" s="496"/>
      <c r="CK24" s="496"/>
      <c r="CL24" s="496"/>
      <c r="CM24" s="496"/>
      <c r="CN24" s="496"/>
      <c r="CO24" s="497" t="s">
        <v>381</v>
      </c>
      <c r="CP24" s="497"/>
      <c r="CQ24" s="497"/>
      <c r="CR24" s="497"/>
      <c r="CS24" s="497"/>
      <c r="CT24" s="497"/>
      <c r="CU24" s="497"/>
      <c r="CV24" s="497"/>
      <c r="CW24" s="497"/>
      <c r="CX24" s="497"/>
      <c r="CY24" s="497"/>
      <c r="CZ24" s="497"/>
      <c r="DA24" s="497"/>
      <c r="DB24" s="497"/>
      <c r="DC24" s="497"/>
      <c r="DD24" s="497"/>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row>
    <row r="25" spans="1:162" x14ac:dyDescent="0.25">
      <c r="A25" s="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7"/>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496" t="s">
        <v>382</v>
      </c>
      <c r="CC25" s="496"/>
      <c r="CD25" s="496"/>
      <c r="CE25" s="496"/>
      <c r="CF25" s="496"/>
      <c r="CG25" s="496"/>
      <c r="CH25" s="496"/>
      <c r="CI25" s="496"/>
      <c r="CJ25" s="496"/>
      <c r="CK25" s="496"/>
      <c r="CL25" s="496"/>
      <c r="CM25" s="496"/>
      <c r="CN25" s="496"/>
      <c r="CO25" s="497" t="s">
        <v>383</v>
      </c>
      <c r="CP25" s="497"/>
      <c r="CQ25" s="497"/>
      <c r="CR25" s="497"/>
      <c r="CS25" s="497"/>
      <c r="CT25" s="497"/>
      <c r="CU25" s="497"/>
      <c r="CV25" s="497"/>
      <c r="CW25" s="497"/>
      <c r="CX25" s="497"/>
      <c r="CY25" s="497"/>
      <c r="CZ25" s="497"/>
      <c r="DA25" s="497"/>
      <c r="DB25" s="497"/>
      <c r="DC25" s="497"/>
      <c r="DD25" s="497"/>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row>
    <row r="26" spans="1:162" ht="16.95" customHeight="1" x14ac:dyDescent="0.25">
      <c r="A26" s="481" t="s">
        <v>92</v>
      </c>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496" t="s">
        <v>384</v>
      </c>
      <c r="CC26" s="496"/>
      <c r="CD26" s="496"/>
      <c r="CE26" s="496"/>
      <c r="CF26" s="496"/>
      <c r="CG26" s="496"/>
      <c r="CH26" s="496"/>
      <c r="CI26" s="496"/>
      <c r="CJ26" s="496"/>
      <c r="CK26" s="496"/>
      <c r="CL26" s="496"/>
      <c r="CM26" s="496"/>
      <c r="CN26" s="496"/>
      <c r="CO26" s="498" t="s">
        <v>14</v>
      </c>
      <c r="CP26" s="498"/>
      <c r="CQ26" s="498"/>
      <c r="CR26" s="498"/>
      <c r="CS26" s="498"/>
      <c r="CT26" s="498"/>
      <c r="CU26" s="498"/>
      <c r="CV26" s="498"/>
      <c r="CW26" s="498"/>
      <c r="CX26" s="498"/>
      <c r="CY26" s="498"/>
      <c r="CZ26" s="498"/>
      <c r="DA26" s="498"/>
      <c r="DB26" s="498"/>
      <c r="DC26" s="498"/>
      <c r="DD26" s="498"/>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row>
    <row r="27" spans="1:162" ht="30" customHeight="1" x14ac:dyDescent="0.25">
      <c r="A27" s="481" t="s">
        <v>385</v>
      </c>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500" t="s">
        <v>386</v>
      </c>
      <c r="AP27" s="500"/>
      <c r="AQ27" s="500"/>
      <c r="AR27" s="500"/>
      <c r="AS27" s="500"/>
      <c r="AT27" s="500"/>
      <c r="AU27" s="500"/>
      <c r="AV27" s="500"/>
      <c r="AW27" s="500"/>
      <c r="AX27" s="500"/>
      <c r="AY27" s="500"/>
      <c r="AZ27" s="500"/>
      <c r="BA27" s="500"/>
      <c r="BB27" s="500"/>
      <c r="BC27" s="500"/>
      <c r="BD27" s="500"/>
      <c r="BE27" s="500"/>
      <c r="BF27" s="500"/>
      <c r="BG27" s="500"/>
      <c r="BH27" s="500"/>
      <c r="BI27" s="500"/>
      <c r="BJ27" s="500"/>
      <c r="BK27" s="500"/>
      <c r="BL27" s="500"/>
      <c r="BM27" s="500"/>
      <c r="BN27" s="500"/>
      <c r="BO27" s="500"/>
      <c r="BP27" s="500"/>
      <c r="BQ27" s="500"/>
      <c r="BR27" s="500"/>
      <c r="BS27" s="500"/>
      <c r="BT27" s="500"/>
      <c r="BU27" s="500"/>
      <c r="BV27" s="500"/>
      <c r="BW27" s="500"/>
      <c r="BX27" s="500"/>
      <c r="BY27" s="500"/>
      <c r="BZ27" s="500"/>
      <c r="CA27" s="500"/>
      <c r="CB27" s="500"/>
      <c r="CC27" s="500"/>
      <c r="CD27" s="500"/>
      <c r="CE27" s="500"/>
      <c r="CF27" s="500"/>
      <c r="CG27" s="500"/>
      <c r="CH27" s="500"/>
      <c r="CI27" s="500"/>
      <c r="CJ27" s="500"/>
      <c r="CK27" s="500"/>
      <c r="CL27" s="500"/>
      <c r="CM27" s="500"/>
      <c r="CN27" s="500"/>
      <c r="CO27" s="500"/>
      <c r="CP27" s="500"/>
      <c r="CQ27" s="500"/>
      <c r="CR27" s="500"/>
      <c r="CS27" s="500"/>
      <c r="CT27" s="500"/>
      <c r="CU27" s="500"/>
      <c r="CV27" s="500"/>
      <c r="CW27" s="500"/>
      <c r="CX27" s="500"/>
      <c r="CY27" s="500"/>
      <c r="CZ27" s="500"/>
      <c r="DA27" s="500"/>
      <c r="DB27" s="500"/>
      <c r="DC27" s="500"/>
      <c r="DD27" s="500"/>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row>
    <row r="28" spans="1:162" ht="30" customHeight="1" x14ac:dyDescent="0.25">
      <c r="A28" s="481" t="s">
        <v>387</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500" t="s">
        <v>386</v>
      </c>
      <c r="AP28" s="500"/>
      <c r="AQ28" s="500"/>
      <c r="AR28" s="500"/>
      <c r="AS28" s="500"/>
      <c r="AT28" s="500"/>
      <c r="AU28" s="500"/>
      <c r="AV28" s="500"/>
      <c r="AW28" s="500"/>
      <c r="AX28" s="500"/>
      <c r="AY28" s="500"/>
      <c r="AZ28" s="500"/>
      <c r="BA28" s="500"/>
      <c r="BB28" s="500"/>
      <c r="BC28" s="500"/>
      <c r="BD28" s="500"/>
      <c r="BE28" s="500"/>
      <c r="BF28" s="500"/>
      <c r="BG28" s="500"/>
      <c r="BH28" s="500"/>
      <c r="BI28" s="500"/>
      <c r="BJ28" s="500"/>
      <c r="BK28" s="500"/>
      <c r="BL28" s="500"/>
      <c r="BM28" s="500"/>
      <c r="BN28" s="500"/>
      <c r="BO28" s="500"/>
      <c r="BP28" s="500"/>
      <c r="BQ28" s="500"/>
      <c r="BR28" s="500"/>
      <c r="BS28" s="500"/>
      <c r="BT28" s="500"/>
      <c r="BU28" s="500"/>
      <c r="BV28" s="500"/>
      <c r="BW28" s="500"/>
      <c r="BX28" s="500"/>
      <c r="BY28" s="500"/>
      <c r="BZ28" s="500"/>
      <c r="CA28" s="500"/>
      <c r="CB28" s="500"/>
      <c r="CC28" s="500"/>
      <c r="CD28" s="500"/>
      <c r="CE28" s="500"/>
      <c r="CF28" s="500"/>
      <c r="CG28" s="500"/>
      <c r="CH28" s="500"/>
      <c r="CI28" s="500"/>
      <c r="CJ28" s="500"/>
      <c r="CK28" s="500"/>
      <c r="CL28" s="500"/>
      <c r="CM28" s="500"/>
      <c r="CN28" s="500"/>
      <c r="CO28" s="500"/>
      <c r="CP28" s="500"/>
      <c r="CQ28" s="500"/>
      <c r="CR28" s="500"/>
      <c r="CS28" s="500"/>
      <c r="CT28" s="500"/>
      <c r="CU28" s="500"/>
      <c r="CV28" s="500"/>
      <c r="CW28" s="500"/>
      <c r="CX28" s="500"/>
      <c r="CY28" s="500"/>
      <c r="CZ28" s="500"/>
      <c r="DA28" s="500"/>
      <c r="DB28" s="500"/>
      <c r="DC28" s="500"/>
      <c r="DD28" s="500"/>
    </row>
    <row r="29" spans="1:162" ht="6" customHeight="1" x14ac:dyDescent="0.2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row>
    <row r="30" spans="1:162" s="134" customFormat="1" ht="27.9" customHeight="1" x14ac:dyDescent="0.25">
      <c r="A30" s="499"/>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499"/>
      <c r="BC30" s="499"/>
      <c r="BD30" s="499"/>
      <c r="BE30" s="499"/>
      <c r="BF30" s="499"/>
      <c r="BG30" s="499"/>
      <c r="BH30" s="499"/>
      <c r="BI30" s="499"/>
      <c r="BJ30" s="499"/>
      <c r="BK30" s="499"/>
      <c r="BL30" s="499"/>
      <c r="BM30" s="499"/>
      <c r="BN30" s="499"/>
      <c r="BO30" s="499"/>
      <c r="BP30" s="499"/>
      <c r="BQ30" s="499"/>
      <c r="BR30" s="499"/>
      <c r="BS30" s="499"/>
      <c r="BT30" s="499"/>
      <c r="BU30" s="499"/>
      <c r="BV30" s="499"/>
      <c r="BW30" s="139"/>
      <c r="BX30" s="139"/>
      <c r="BY30" s="501"/>
      <c r="BZ30" s="501"/>
      <c r="CA30" s="501"/>
      <c r="CB30" s="501"/>
      <c r="CC30" s="501"/>
      <c r="CD30" s="501"/>
      <c r="CE30" s="501"/>
      <c r="CF30" s="501"/>
      <c r="CG30" s="501"/>
      <c r="CH30" s="501"/>
      <c r="CI30" s="501"/>
      <c r="CJ30" s="501"/>
      <c r="CK30" s="501"/>
      <c r="CL30" s="501"/>
      <c r="CM30" s="501"/>
      <c r="CN30" s="501"/>
      <c r="CO30" s="501"/>
      <c r="CP30" s="501"/>
      <c r="CQ30" s="501"/>
      <c r="CR30" s="501"/>
      <c r="CS30" s="501"/>
      <c r="CT30" s="501"/>
      <c r="CU30" s="501"/>
      <c r="CV30" s="501"/>
      <c r="CW30" s="501"/>
      <c r="CX30" s="501"/>
      <c r="CY30" s="501"/>
      <c r="CZ30" s="501"/>
      <c r="DA30" s="501"/>
      <c r="DB30" s="501"/>
      <c r="DC30" s="501"/>
      <c r="DD30" s="501"/>
    </row>
    <row r="31" spans="1:162" s="134" customFormat="1" ht="1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row>
    <row r="32" spans="1:162" s="140" customFormat="1" ht="15" customHeight="1" x14ac:dyDescent="0.25">
      <c r="A32" s="502"/>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2"/>
      <c r="CP32" s="502"/>
      <c r="CQ32" s="502"/>
      <c r="CR32" s="502"/>
      <c r="CS32" s="502"/>
      <c r="CT32" s="502"/>
      <c r="CU32" s="502"/>
      <c r="CV32" s="502"/>
      <c r="CW32" s="502"/>
      <c r="CX32" s="502"/>
      <c r="CY32" s="502"/>
      <c r="CZ32" s="502"/>
      <c r="DA32" s="502"/>
      <c r="DB32" s="502"/>
      <c r="DC32" s="502"/>
      <c r="DD32" s="502"/>
    </row>
    <row r="33" spans="1:108" s="140" customFormat="1" ht="15" customHeight="1" x14ac:dyDescent="0.25">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c r="CQ33" s="141"/>
      <c r="CR33" s="141"/>
      <c r="CS33" s="141"/>
      <c r="CT33" s="141"/>
      <c r="CU33" s="141"/>
      <c r="CV33" s="141"/>
      <c r="CW33" s="141"/>
      <c r="CX33" s="141"/>
      <c r="CY33" s="141"/>
      <c r="CZ33" s="141"/>
      <c r="DA33" s="141"/>
      <c r="DB33" s="141"/>
      <c r="DC33" s="141"/>
      <c r="DD33" s="141"/>
    </row>
    <row r="34" spans="1:108" s="134" customFormat="1" ht="15" customHeight="1" x14ac:dyDescent="0.25">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c r="CI34" s="142"/>
      <c r="CJ34" s="142"/>
      <c r="CK34" s="142"/>
      <c r="CL34" s="142"/>
      <c r="CM34" s="142"/>
      <c r="CN34" s="142"/>
      <c r="CO34" s="142"/>
      <c r="CP34" s="142"/>
      <c r="CQ34" s="142"/>
      <c r="CR34" s="142"/>
      <c r="CS34" s="142"/>
      <c r="CT34" s="142"/>
      <c r="CU34" s="142"/>
      <c r="CV34" s="142"/>
      <c r="CW34" s="142"/>
      <c r="CX34" s="142"/>
      <c r="CY34" s="142"/>
      <c r="CZ34" s="142"/>
      <c r="DA34" s="142"/>
      <c r="DB34" s="142"/>
      <c r="DC34" s="142"/>
      <c r="DD34" s="142"/>
    </row>
    <row r="35" spans="1:108" s="134" customFormat="1" ht="48" customHeight="1" x14ac:dyDescent="0.25">
      <c r="A35" s="499"/>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499"/>
      <c r="BC35" s="499"/>
      <c r="BD35" s="499"/>
      <c r="BE35" s="499"/>
      <c r="BF35" s="499"/>
      <c r="BG35" s="499"/>
      <c r="BH35" s="499"/>
      <c r="BI35" s="499"/>
      <c r="BJ35" s="499"/>
      <c r="BK35" s="499"/>
      <c r="BL35" s="499"/>
      <c r="BM35" s="499"/>
      <c r="BN35" s="499"/>
      <c r="BO35" s="499"/>
      <c r="BP35" s="499"/>
      <c r="BQ35" s="499"/>
      <c r="BR35" s="499"/>
      <c r="BS35" s="499"/>
      <c r="BT35" s="499"/>
      <c r="BU35" s="499"/>
      <c r="BV35" s="499"/>
      <c r="BW35" s="499"/>
      <c r="BX35" s="499"/>
      <c r="BY35" s="499"/>
      <c r="BZ35" s="499"/>
      <c r="CA35" s="499"/>
      <c r="CB35" s="499"/>
      <c r="CC35" s="499"/>
      <c r="CD35" s="499"/>
      <c r="CE35" s="499"/>
      <c r="CF35" s="499"/>
      <c r="CG35" s="499"/>
      <c r="CH35" s="499"/>
      <c r="CI35" s="499"/>
      <c r="CJ35" s="499"/>
      <c r="CK35" s="499"/>
      <c r="CL35" s="499"/>
      <c r="CM35" s="499"/>
      <c r="CN35" s="499"/>
      <c r="CO35" s="499"/>
      <c r="CP35" s="499"/>
      <c r="CQ35" s="499"/>
      <c r="CR35" s="499"/>
      <c r="CS35" s="499"/>
      <c r="CT35" s="499"/>
      <c r="CU35" s="499"/>
      <c r="CV35" s="499"/>
      <c r="CW35" s="499"/>
      <c r="CX35" s="499"/>
      <c r="CY35" s="499"/>
      <c r="CZ35" s="499"/>
      <c r="DA35" s="499"/>
      <c r="DB35" s="499"/>
      <c r="DC35" s="499"/>
      <c r="DD35" s="499"/>
    </row>
    <row r="36" spans="1:108" s="134" customFormat="1" ht="15" customHeight="1" x14ac:dyDescent="0.25">
      <c r="A36" s="503"/>
      <c r="B36" s="503"/>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row>
    <row r="37" spans="1:108" s="134" customFormat="1" ht="15" customHeight="1" x14ac:dyDescent="0.25">
      <c r="A37" s="504"/>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row>
    <row r="38" spans="1:108" s="134" customFormat="1" ht="15" customHeight="1" x14ac:dyDescent="0.25">
      <c r="A38" s="504"/>
      <c r="B38" s="504"/>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row>
    <row r="39" spans="1:108" s="134" customFormat="1" ht="15" customHeight="1" x14ac:dyDescent="0.25">
      <c r="A39" s="504"/>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c r="BT39" s="504"/>
      <c r="BU39" s="504"/>
      <c r="BV39" s="504"/>
      <c r="BW39" s="504"/>
      <c r="BX39" s="504"/>
      <c r="BY39" s="504"/>
      <c r="BZ39" s="504"/>
      <c r="CA39" s="504"/>
      <c r="CB39" s="504"/>
      <c r="CC39" s="504"/>
      <c r="CD39" s="504"/>
      <c r="CE39" s="504"/>
      <c r="CF39" s="504"/>
      <c r="CG39" s="504"/>
      <c r="CH39" s="504"/>
      <c r="CI39" s="504"/>
      <c r="CJ39" s="504"/>
      <c r="CK39" s="504"/>
      <c r="CL39" s="504"/>
      <c r="CM39" s="504"/>
      <c r="CN39" s="504"/>
      <c r="CO39" s="504"/>
      <c r="CP39" s="504"/>
      <c r="CQ39" s="504"/>
      <c r="CR39" s="504"/>
      <c r="CS39" s="504"/>
      <c r="CT39" s="504"/>
      <c r="CU39" s="504"/>
      <c r="CV39" s="504"/>
      <c r="CW39" s="504"/>
      <c r="CX39" s="504"/>
      <c r="CY39" s="504"/>
      <c r="CZ39" s="504"/>
      <c r="DA39" s="504"/>
      <c r="DB39" s="504"/>
      <c r="DC39" s="504"/>
      <c r="DD39" s="504"/>
    </row>
    <row r="40" spans="1:108" s="134" customFormat="1" ht="15" customHeight="1" x14ac:dyDescent="0.25">
      <c r="A40" s="503"/>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row>
    <row r="41" spans="1:108" s="134" customFormat="1" ht="15" customHeight="1" x14ac:dyDescent="0.25">
      <c r="A41" s="504"/>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c r="BT41" s="504"/>
      <c r="BU41" s="504"/>
      <c r="BV41" s="504"/>
      <c r="BW41" s="504"/>
      <c r="BX41" s="504"/>
      <c r="BY41" s="504"/>
      <c r="BZ41" s="504"/>
      <c r="CA41" s="504"/>
      <c r="CB41" s="504"/>
      <c r="CC41" s="504"/>
      <c r="CD41" s="504"/>
      <c r="CE41" s="504"/>
      <c r="CF41" s="504"/>
      <c r="CG41" s="504"/>
      <c r="CH41" s="504"/>
      <c r="CI41" s="504"/>
      <c r="CJ41" s="504"/>
      <c r="CK41" s="504"/>
      <c r="CL41" s="504"/>
      <c r="CM41" s="504"/>
      <c r="CN41" s="504"/>
      <c r="CO41" s="504"/>
      <c r="CP41" s="504"/>
      <c r="CQ41" s="504"/>
      <c r="CR41" s="504"/>
      <c r="CS41" s="504"/>
      <c r="CT41" s="504"/>
      <c r="CU41" s="504"/>
      <c r="CV41" s="504"/>
      <c r="CW41" s="504"/>
      <c r="CX41" s="504"/>
      <c r="CY41" s="504"/>
      <c r="CZ41" s="504"/>
      <c r="DA41" s="504"/>
      <c r="DB41" s="504"/>
      <c r="DC41" s="504"/>
      <c r="DD41" s="504"/>
    </row>
    <row r="42" spans="1:108" s="134" customFormat="1" ht="15" customHeight="1" x14ac:dyDescent="0.25">
      <c r="A42" s="504"/>
      <c r="B42" s="504"/>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c r="CW42" s="504"/>
      <c r="CX42" s="504"/>
      <c r="CY42" s="504"/>
      <c r="CZ42" s="504"/>
      <c r="DA42" s="504"/>
      <c r="DB42" s="504"/>
      <c r="DC42" s="504"/>
      <c r="DD42" s="504"/>
    </row>
    <row r="43" spans="1:108" s="134" customFormat="1" x14ac:dyDescent="0.25">
      <c r="A43" s="504"/>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c r="BT43" s="504"/>
      <c r="BU43" s="504"/>
      <c r="BV43" s="504"/>
      <c r="BW43" s="504"/>
      <c r="BX43" s="504"/>
      <c r="BY43" s="504"/>
      <c r="BZ43" s="504"/>
      <c r="CA43" s="504"/>
      <c r="CB43" s="504"/>
      <c r="CC43" s="504"/>
      <c r="CD43" s="504"/>
      <c r="CE43" s="504"/>
      <c r="CF43" s="504"/>
      <c r="CG43" s="504"/>
      <c r="CH43" s="504"/>
      <c r="CI43" s="504"/>
      <c r="CJ43" s="504"/>
      <c r="CK43" s="504"/>
      <c r="CL43" s="504"/>
      <c r="CM43" s="504"/>
      <c r="CN43" s="504"/>
      <c r="CO43" s="504"/>
      <c r="CP43" s="504"/>
      <c r="CQ43" s="504"/>
      <c r="CR43" s="504"/>
      <c r="CS43" s="504"/>
      <c r="CT43" s="504"/>
      <c r="CU43" s="504"/>
      <c r="CV43" s="504"/>
      <c r="CW43" s="504"/>
      <c r="CX43" s="504"/>
      <c r="CY43" s="504"/>
      <c r="CZ43" s="504"/>
      <c r="DA43" s="504"/>
      <c r="DB43" s="504"/>
      <c r="DC43" s="504"/>
      <c r="DD43" s="504"/>
    </row>
    <row r="44" spans="1:108" s="134" customFormat="1" ht="15" customHeight="1" x14ac:dyDescent="0.25">
      <c r="A44" s="499"/>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499"/>
      <c r="CN44" s="499"/>
      <c r="CO44" s="499"/>
      <c r="CP44" s="499"/>
      <c r="CQ44" s="499"/>
      <c r="CR44" s="499"/>
      <c r="CS44" s="499"/>
      <c r="CT44" s="499"/>
      <c r="CU44" s="499"/>
      <c r="CV44" s="499"/>
      <c r="CW44" s="499"/>
      <c r="CX44" s="499"/>
      <c r="CY44" s="499"/>
      <c r="CZ44" s="499"/>
      <c r="DA44" s="499"/>
      <c r="DB44" s="499"/>
      <c r="DC44" s="499"/>
      <c r="DD44" s="499"/>
    </row>
    <row r="45" spans="1:108" s="134" customFormat="1" ht="15" customHeight="1" x14ac:dyDescent="0.25">
      <c r="A45" s="499"/>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c r="CL45" s="499"/>
      <c r="CM45" s="499"/>
      <c r="CN45" s="499"/>
      <c r="CO45" s="499"/>
      <c r="CP45" s="499"/>
      <c r="CQ45" s="499"/>
      <c r="CR45" s="499"/>
      <c r="CS45" s="499"/>
      <c r="CT45" s="499"/>
      <c r="CU45" s="499"/>
      <c r="CV45" s="499"/>
      <c r="CW45" s="499"/>
      <c r="CX45" s="499"/>
      <c r="CY45" s="499"/>
      <c r="CZ45" s="499"/>
      <c r="DA45" s="499"/>
      <c r="DB45" s="499"/>
      <c r="DC45" s="499"/>
      <c r="DD45" s="499"/>
    </row>
    <row r="46" spans="1:108" s="134" customFormat="1" ht="3" customHeight="1" x14ac:dyDescent="0.25"/>
  </sheetData>
  <mergeCells count="89">
    <mergeCell ref="A42:DD42"/>
    <mergeCell ref="A43:DD43"/>
    <mergeCell ref="A44:DD44"/>
    <mergeCell ref="A45:DD45"/>
    <mergeCell ref="A36:AX36"/>
    <mergeCell ref="A37:DD37"/>
    <mergeCell ref="A38:DD38"/>
    <mergeCell ref="A39:DD39"/>
    <mergeCell ref="A40:BV40"/>
    <mergeCell ref="A41:DD41"/>
    <mergeCell ref="A35:DD35"/>
    <mergeCell ref="A27:AN27"/>
    <mergeCell ref="AO27:DD27"/>
    <mergeCell ref="A28:AN28"/>
    <mergeCell ref="AO28:DD28"/>
    <mergeCell ref="A30:BV30"/>
    <mergeCell ref="BY30:CB30"/>
    <mergeCell ref="CC30:CF30"/>
    <mergeCell ref="CG30:CJ30"/>
    <mergeCell ref="CK30:CN30"/>
    <mergeCell ref="CO30:CR30"/>
    <mergeCell ref="CS30:CV30"/>
    <mergeCell ref="CW30:CZ30"/>
    <mergeCell ref="DA30:DD30"/>
    <mergeCell ref="A32:DD32"/>
    <mergeCell ref="A34:AX34"/>
    <mergeCell ref="CB24:CN24"/>
    <mergeCell ref="CO24:DD24"/>
    <mergeCell ref="CB25:CN25"/>
    <mergeCell ref="CO25:DD25"/>
    <mergeCell ref="A26:AN26"/>
    <mergeCell ref="CB26:CN26"/>
    <mergeCell ref="CO26:DD26"/>
    <mergeCell ref="EY23:FB23"/>
    <mergeCell ref="A23:AN23"/>
    <mergeCell ref="AO23:BY23"/>
    <mergeCell ref="CB23:CN23"/>
    <mergeCell ref="CO23:DD23"/>
    <mergeCell ref="DW23:DZ23"/>
    <mergeCell ref="EA23:ED23"/>
    <mergeCell ref="EE23:EH23"/>
    <mergeCell ref="EI23:EL23"/>
    <mergeCell ref="EM23:EP23"/>
    <mergeCell ref="EQ23:ET23"/>
    <mergeCell ref="EU23:EX23"/>
    <mergeCell ref="CB22:CN22"/>
    <mergeCell ref="CO22:DD22"/>
    <mergeCell ref="A14:DD14"/>
    <mergeCell ref="A15:DD15"/>
    <mergeCell ref="CO16:DD16"/>
    <mergeCell ref="AN17:AQ17"/>
    <mergeCell ref="AU17:BI17"/>
    <mergeCell ref="BJ17:BM17"/>
    <mergeCell ref="BN17:BP17"/>
    <mergeCell ref="CB17:CN17"/>
    <mergeCell ref="CO17:DD17"/>
    <mergeCell ref="CO18:DD18"/>
    <mergeCell ref="A19:AN21"/>
    <mergeCell ref="AO19:BY21"/>
    <mergeCell ref="CB19:CN21"/>
    <mergeCell ref="CO19:DD21"/>
    <mergeCell ref="CN9:CQ9"/>
    <mergeCell ref="A8:T8"/>
    <mergeCell ref="V8:AZ8"/>
    <mergeCell ref="BE8:BX8"/>
    <mergeCell ref="BZ8:DD8"/>
    <mergeCell ref="J9:K9"/>
    <mergeCell ref="L9:O9"/>
    <mergeCell ref="P9:Q9"/>
    <mergeCell ref="R9:AF9"/>
    <mergeCell ref="AG9:AI9"/>
    <mergeCell ref="AJ9:AM9"/>
    <mergeCell ref="BN9:BO9"/>
    <mergeCell ref="BP9:BS9"/>
    <mergeCell ref="BT9:BU9"/>
    <mergeCell ref="BV9:CJ9"/>
    <mergeCell ref="CK9:CM9"/>
    <mergeCell ref="A6:AZ6"/>
    <mergeCell ref="BE6:DD6"/>
    <mergeCell ref="A7:T7"/>
    <mergeCell ref="V7:AZ7"/>
    <mergeCell ref="BE7:BX7"/>
    <mergeCell ref="BZ7:DD7"/>
    <mergeCell ref="BE1:DD1"/>
    <mergeCell ref="BE2:DD2"/>
    <mergeCell ref="A4:AZ4"/>
    <mergeCell ref="BE4:DD4"/>
    <mergeCell ref="A5:AZ5"/>
    <mergeCell ref="BE5:DD5"/>
  </mergeCells>
  <pageMargins left="0.70866141732283472" right="0.27559055118110237" top="0.41" bottom="0.39370078740157483" header="0.19685039370078741" footer="0.1968503937007874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30"/>
  <sheetViews>
    <sheetView topLeftCell="A22" zoomScale="90" zoomScaleNormal="90" zoomScaleSheetLayoutView="83" workbookViewId="0">
      <selection activeCell="D46" sqref="D46"/>
    </sheetView>
  </sheetViews>
  <sheetFormatPr defaultColWidth="9.109375" defaultRowHeight="13.8" x14ac:dyDescent="0.25"/>
  <cols>
    <col min="1" max="1" width="64.88671875" style="54" customWidth="1"/>
    <col min="2" max="2" width="9.44140625" style="83" customWidth="1"/>
    <col min="3" max="3" width="9.44140625" style="16" customWidth="1"/>
    <col min="4" max="4" width="17.6640625" style="54" customWidth="1"/>
    <col min="5" max="5" width="17.44140625" style="16" customWidth="1"/>
    <col min="6" max="6" width="17.5546875" style="16" customWidth="1"/>
    <col min="7" max="7" width="15.109375" style="16" customWidth="1"/>
    <col min="8" max="8" width="9.109375" style="16"/>
    <col min="9" max="9" width="15.44140625" style="16" customWidth="1"/>
    <col min="10" max="10" width="17.33203125" style="16" customWidth="1"/>
    <col min="11" max="11" width="12.33203125" style="16" customWidth="1"/>
    <col min="12" max="12" width="13.33203125" style="16" customWidth="1"/>
    <col min="13" max="16384" width="9.109375" style="16"/>
  </cols>
  <sheetData>
    <row r="1" spans="1:9" x14ac:dyDescent="0.25">
      <c r="A1" s="507" t="s">
        <v>93</v>
      </c>
      <c r="B1" s="507"/>
      <c r="C1" s="507"/>
      <c r="D1" s="507"/>
      <c r="E1" s="507"/>
      <c r="F1" s="507"/>
      <c r="G1" s="507"/>
    </row>
    <row r="2" spans="1:9" x14ac:dyDescent="0.25">
      <c r="A2" s="57"/>
      <c r="B2" s="81"/>
      <c r="C2" s="58"/>
      <c r="D2" s="57"/>
      <c r="E2" s="58"/>
      <c r="F2" s="58"/>
    </row>
    <row r="3" spans="1:9" ht="16.2" customHeight="1" x14ac:dyDescent="0.25">
      <c r="A3" s="515" t="s">
        <v>0</v>
      </c>
      <c r="B3" s="515" t="s">
        <v>1</v>
      </c>
      <c r="C3" s="516" t="s">
        <v>279</v>
      </c>
      <c r="D3" s="516" t="s">
        <v>388</v>
      </c>
      <c r="E3" s="516"/>
      <c r="F3" s="516"/>
      <c r="G3" s="516"/>
    </row>
    <row r="4" spans="1:9" ht="60" customHeight="1" x14ac:dyDescent="0.25">
      <c r="A4" s="515"/>
      <c r="B4" s="515"/>
      <c r="C4" s="516"/>
      <c r="D4" s="307" t="s">
        <v>653</v>
      </c>
      <c r="E4" s="78" t="s">
        <v>654</v>
      </c>
      <c r="F4" s="78" t="s">
        <v>655</v>
      </c>
      <c r="G4" s="78" t="s">
        <v>94</v>
      </c>
    </row>
    <row r="5" spans="1:9" x14ac:dyDescent="0.25">
      <c r="A5" s="70">
        <v>1</v>
      </c>
      <c r="B5" s="70">
        <v>2</v>
      </c>
      <c r="C5" s="71">
        <v>3</v>
      </c>
      <c r="D5" s="306">
        <v>4</v>
      </c>
      <c r="E5" s="71">
        <v>5</v>
      </c>
      <c r="F5" s="71">
        <v>6</v>
      </c>
      <c r="G5" s="71">
        <v>7</v>
      </c>
    </row>
    <row r="6" spans="1:9" ht="20.399999999999999" customHeight="1" x14ac:dyDescent="0.25">
      <c r="A6" s="73" t="s">
        <v>280</v>
      </c>
      <c r="B6" s="112" t="s">
        <v>264</v>
      </c>
      <c r="C6" s="71" t="s">
        <v>95</v>
      </c>
      <c r="D6" s="308">
        <f>справочно!D8</f>
        <v>577661.17999999993</v>
      </c>
      <c r="E6" s="147">
        <f>D7</f>
        <v>2.9802322387695313E-8</v>
      </c>
      <c r="F6" s="147">
        <f>E7</f>
        <v>0</v>
      </c>
      <c r="G6" s="147"/>
      <c r="H6" s="16">
        <v>2</v>
      </c>
      <c r="I6" s="399">
        <v>107362.44</v>
      </c>
    </row>
    <row r="7" spans="1:9" ht="20.399999999999999" customHeight="1" x14ac:dyDescent="0.25">
      <c r="A7" s="84" t="s">
        <v>283</v>
      </c>
      <c r="B7" s="112" t="s">
        <v>265</v>
      </c>
      <c r="C7" s="71" t="s">
        <v>95</v>
      </c>
      <c r="D7" s="308">
        <f>D6+D8-D42-D115-D120</f>
        <v>2.9802322387695313E-8</v>
      </c>
      <c r="E7" s="147">
        <f>E6+E8-E42</f>
        <v>0</v>
      </c>
      <c r="F7" s="147">
        <f>F6+F8-F42</f>
        <v>0</v>
      </c>
      <c r="G7" s="147"/>
      <c r="H7" s="16">
        <v>4</v>
      </c>
      <c r="I7" s="399">
        <v>470298.74</v>
      </c>
    </row>
    <row r="8" spans="1:9" s="59" customFormat="1" ht="15.75" customHeight="1" x14ac:dyDescent="0.25">
      <c r="A8" s="74" t="s">
        <v>96</v>
      </c>
      <c r="B8" s="75">
        <v>1000</v>
      </c>
      <c r="C8" s="76"/>
      <c r="D8" s="308">
        <f>D9+D11+D12</f>
        <v>142033616</v>
      </c>
      <c r="E8" s="147">
        <f>E13+E16+E24+E27+E32+E38</f>
        <v>132910700</v>
      </c>
      <c r="F8" s="147">
        <f>F13+F16+F24+F27+F32+F38</f>
        <v>132910700</v>
      </c>
      <c r="G8" s="147"/>
      <c r="I8" s="400">
        <f>SUM(I6:I7)</f>
        <v>577661.17999999993</v>
      </c>
    </row>
    <row r="9" spans="1:9" x14ac:dyDescent="0.25">
      <c r="A9" s="84" t="s">
        <v>3</v>
      </c>
      <c r="B9" s="521"/>
      <c r="C9" s="521"/>
      <c r="D9" s="524">
        <f>D29</f>
        <v>5846000</v>
      </c>
      <c r="E9" s="524">
        <f>E29</f>
        <v>5846000</v>
      </c>
      <c r="F9" s="526">
        <f>F29</f>
        <v>5846000</v>
      </c>
      <c r="G9" s="526"/>
    </row>
    <row r="10" spans="1:9" x14ac:dyDescent="0.25">
      <c r="A10" s="144" t="s">
        <v>389</v>
      </c>
      <c r="B10" s="522"/>
      <c r="C10" s="522"/>
      <c r="D10" s="525"/>
      <c r="E10" s="525"/>
      <c r="F10" s="527"/>
      <c r="G10" s="527"/>
    </row>
    <row r="11" spans="1:9" x14ac:dyDescent="0.25">
      <c r="A11" s="144" t="s">
        <v>390</v>
      </c>
      <c r="B11" s="522"/>
      <c r="C11" s="522"/>
      <c r="D11" s="309">
        <f>D16+D30</f>
        <v>136180200</v>
      </c>
      <c r="E11" s="384">
        <f>E16+E30</f>
        <v>127064700</v>
      </c>
      <c r="F11" s="178">
        <f>F16+F30</f>
        <v>127064700</v>
      </c>
      <c r="G11" s="143"/>
    </row>
    <row r="12" spans="1:9" ht="14.4" customHeight="1" x14ac:dyDescent="0.25">
      <c r="A12" s="145" t="s">
        <v>391</v>
      </c>
      <c r="B12" s="523"/>
      <c r="C12" s="523"/>
      <c r="D12" s="309">
        <f>D13+D24+D32+D38</f>
        <v>7416</v>
      </c>
      <c r="E12" s="178">
        <f t="shared" ref="E12:F12" si="0">E13+E24+E32+E38</f>
        <v>0</v>
      </c>
      <c r="F12" s="178">
        <f t="shared" si="0"/>
        <v>0</v>
      </c>
      <c r="G12" s="143"/>
    </row>
    <row r="13" spans="1:9" ht="20.25" customHeight="1" x14ac:dyDescent="0.25">
      <c r="A13" s="74" t="s">
        <v>97</v>
      </c>
      <c r="B13" s="70">
        <v>1100</v>
      </c>
      <c r="C13" s="70">
        <v>120</v>
      </c>
      <c r="D13" s="310"/>
      <c r="E13" s="148"/>
      <c r="F13" s="148"/>
      <c r="G13" s="148"/>
    </row>
    <row r="14" spans="1:9" x14ac:dyDescent="0.25">
      <c r="A14" s="84" t="s">
        <v>3</v>
      </c>
      <c r="B14" s="528">
        <v>1110</v>
      </c>
      <c r="C14" s="511">
        <v>120</v>
      </c>
      <c r="D14" s="513"/>
      <c r="E14" s="508"/>
      <c r="F14" s="508"/>
      <c r="G14" s="508"/>
    </row>
    <row r="15" spans="1:9" ht="9" customHeight="1" x14ac:dyDescent="0.25">
      <c r="A15" s="85"/>
      <c r="B15" s="528"/>
      <c r="C15" s="511"/>
      <c r="D15" s="513"/>
      <c r="E15" s="508"/>
      <c r="F15" s="508"/>
      <c r="G15" s="508"/>
    </row>
    <row r="16" spans="1:9" ht="31.2" customHeight="1" x14ac:dyDescent="0.25">
      <c r="A16" s="74" t="s">
        <v>98</v>
      </c>
      <c r="B16" s="70">
        <v>1200</v>
      </c>
      <c r="C16" s="70">
        <v>130</v>
      </c>
      <c r="D16" s="310">
        <f>D17+D19</f>
        <v>133467600</v>
      </c>
      <c r="E16" s="148">
        <f t="shared" ref="E16:F16" si="1">E17</f>
        <v>127064700</v>
      </c>
      <c r="F16" s="148">
        <f t="shared" si="1"/>
        <v>127064700</v>
      </c>
      <c r="G16" s="148"/>
    </row>
    <row r="17" spans="1:11" ht="48" customHeight="1" x14ac:dyDescent="0.25">
      <c r="A17" s="73" t="s">
        <v>392</v>
      </c>
      <c r="B17" s="110">
        <v>1210</v>
      </c>
      <c r="C17" s="127">
        <v>130</v>
      </c>
      <c r="D17" s="312">
        <f>справочно!D16</f>
        <v>133467600</v>
      </c>
      <c r="E17" s="385">
        <v>127064700</v>
      </c>
      <c r="F17" s="385">
        <v>127064700</v>
      </c>
      <c r="G17" s="143"/>
    </row>
    <row r="18" spans="1:11" ht="51.6" customHeight="1" x14ac:dyDescent="0.25">
      <c r="A18" s="73" t="s">
        <v>100</v>
      </c>
      <c r="B18" s="70">
        <v>1220</v>
      </c>
      <c r="C18" s="71">
        <v>130</v>
      </c>
      <c r="D18" s="309"/>
      <c r="E18" s="143"/>
      <c r="F18" s="143"/>
      <c r="G18" s="143"/>
    </row>
    <row r="19" spans="1:11" ht="44.4" customHeight="1" x14ac:dyDescent="0.25">
      <c r="A19" s="73" t="s">
        <v>215</v>
      </c>
      <c r="B19" s="70">
        <v>1230</v>
      </c>
      <c r="C19" s="71">
        <v>130</v>
      </c>
      <c r="D19" s="309">
        <f>D23</f>
        <v>0</v>
      </c>
      <c r="E19" s="143"/>
      <c r="F19" s="143"/>
      <c r="G19" s="143"/>
    </row>
    <row r="20" spans="1:11" ht="15.75" customHeight="1" x14ac:dyDescent="0.25">
      <c r="A20" s="73" t="s">
        <v>203</v>
      </c>
      <c r="B20" s="510">
        <v>1231</v>
      </c>
      <c r="C20" s="511">
        <v>130</v>
      </c>
      <c r="D20" s="519"/>
      <c r="E20" s="509"/>
      <c r="F20" s="509"/>
      <c r="G20" s="509"/>
    </row>
    <row r="21" spans="1:11" ht="19.5" customHeight="1" x14ac:dyDescent="0.25">
      <c r="A21" s="73" t="s">
        <v>44</v>
      </c>
      <c r="B21" s="510"/>
      <c r="C21" s="511"/>
      <c r="D21" s="519"/>
      <c r="E21" s="509"/>
      <c r="F21" s="509"/>
      <c r="G21" s="509"/>
    </row>
    <row r="22" spans="1:11" ht="23.25" customHeight="1" x14ac:dyDescent="0.25">
      <c r="A22" s="73" t="s">
        <v>202</v>
      </c>
      <c r="B22" s="70">
        <v>1232</v>
      </c>
      <c r="C22" s="71">
        <v>130</v>
      </c>
      <c r="D22" s="309"/>
      <c r="E22" s="143"/>
      <c r="F22" s="143"/>
      <c r="G22" s="143"/>
    </row>
    <row r="23" spans="1:11" ht="17.25" customHeight="1" x14ac:dyDescent="0.25">
      <c r="A23" s="73" t="s">
        <v>251</v>
      </c>
      <c r="B23" s="70">
        <v>1233</v>
      </c>
      <c r="C23" s="71">
        <v>134</v>
      </c>
      <c r="D23" s="309"/>
      <c r="E23" s="143"/>
      <c r="F23" s="143"/>
      <c r="G23" s="143"/>
    </row>
    <row r="24" spans="1:11" ht="28.2" customHeight="1" x14ac:dyDescent="0.25">
      <c r="A24" s="74" t="s">
        <v>101</v>
      </c>
      <c r="B24" s="70">
        <v>1300</v>
      </c>
      <c r="C24" s="71">
        <v>140</v>
      </c>
      <c r="D24" s="310"/>
      <c r="E24" s="148"/>
      <c r="F24" s="148"/>
      <c r="G24" s="148"/>
    </row>
    <row r="25" spans="1:11" x14ac:dyDescent="0.25">
      <c r="A25" s="84" t="s">
        <v>3</v>
      </c>
      <c r="B25" s="528">
        <v>1310</v>
      </c>
      <c r="C25" s="511">
        <v>140</v>
      </c>
      <c r="D25" s="513"/>
      <c r="E25" s="508"/>
      <c r="F25" s="508"/>
      <c r="G25" s="508"/>
    </row>
    <row r="26" spans="1:11" ht="17.25" customHeight="1" x14ac:dyDescent="0.25">
      <c r="A26" s="85"/>
      <c r="B26" s="528"/>
      <c r="C26" s="511"/>
      <c r="D26" s="513"/>
      <c r="E26" s="508"/>
      <c r="F26" s="508"/>
      <c r="G26" s="508"/>
    </row>
    <row r="27" spans="1:11" ht="23.4" customHeight="1" x14ac:dyDescent="0.25">
      <c r="A27" s="74" t="s">
        <v>102</v>
      </c>
      <c r="B27" s="70">
        <v>1400</v>
      </c>
      <c r="C27" s="71">
        <v>150</v>
      </c>
      <c r="D27" s="310">
        <f>D28+D31</f>
        <v>8558600</v>
      </c>
      <c r="E27" s="181">
        <f t="shared" ref="E27:F27" si="2">E28+E31</f>
        <v>5846000</v>
      </c>
      <c r="F27" s="181">
        <f t="shared" si="2"/>
        <v>5846000</v>
      </c>
      <c r="G27" s="148"/>
      <c r="I27" s="16">
        <v>2025</v>
      </c>
      <c r="J27" s="16">
        <v>2026</v>
      </c>
      <c r="K27" s="16">
        <v>2027</v>
      </c>
    </row>
    <row r="28" spans="1:11" ht="19.2" customHeight="1" x14ac:dyDescent="0.25">
      <c r="A28" s="84" t="s">
        <v>393</v>
      </c>
      <c r="B28" s="126">
        <v>1410</v>
      </c>
      <c r="C28" s="125">
        <v>150</v>
      </c>
      <c r="D28" s="309">
        <f>D29+D30</f>
        <v>8558600</v>
      </c>
      <c r="E28" s="335">
        <f t="shared" ref="E28:F28" si="3">E29+E30</f>
        <v>5846000</v>
      </c>
      <c r="F28" s="178">
        <f t="shared" si="3"/>
        <v>5846000</v>
      </c>
      <c r="G28" s="143"/>
      <c r="I28" s="16" t="s">
        <v>635</v>
      </c>
    </row>
    <row r="29" spans="1:11" ht="19.2" customHeight="1" x14ac:dyDescent="0.25">
      <c r="A29" s="144" t="s">
        <v>389</v>
      </c>
      <c r="B29" s="179">
        <v>1411</v>
      </c>
      <c r="C29" s="180">
        <v>150</v>
      </c>
      <c r="D29" s="309">
        <f>5846000</f>
        <v>5846000</v>
      </c>
      <c r="E29" s="335">
        <v>5846000</v>
      </c>
      <c r="F29" s="178">
        <v>5846000</v>
      </c>
      <c r="G29" s="178"/>
      <c r="H29" s="340">
        <v>211</v>
      </c>
      <c r="I29" s="341">
        <f>D29/1.302</f>
        <v>4490015.3609831026</v>
      </c>
      <c r="J29" s="341">
        <f t="shared" ref="J29:K29" si="4">E29/1.302</f>
        <v>4490015.3609831026</v>
      </c>
      <c r="K29" s="341">
        <f t="shared" si="4"/>
        <v>4490015.3609831026</v>
      </c>
    </row>
    <row r="30" spans="1:11" ht="19.2" customHeight="1" x14ac:dyDescent="0.25">
      <c r="A30" s="144" t="s">
        <v>390</v>
      </c>
      <c r="B30" s="179">
        <v>1412</v>
      </c>
      <c r="C30" s="180">
        <v>150</v>
      </c>
      <c r="D30" s="309">
        <f>2712600</f>
        <v>2712600</v>
      </c>
      <c r="E30" s="178"/>
      <c r="F30" s="178"/>
      <c r="G30" s="178"/>
      <c r="H30" s="340">
        <v>213</v>
      </c>
      <c r="I30" s="341">
        <f>D29-I29</f>
        <v>1355984.6390168974</v>
      </c>
      <c r="J30" s="341">
        <f t="shared" ref="J30:K30" si="5">E29-J29</f>
        <v>1355984.6390168974</v>
      </c>
      <c r="K30" s="341">
        <f t="shared" si="5"/>
        <v>1355984.6390168974</v>
      </c>
    </row>
    <row r="31" spans="1:11" ht="19.2" customHeight="1" x14ac:dyDescent="0.25">
      <c r="A31" s="73" t="s">
        <v>105</v>
      </c>
      <c r="B31" s="70">
        <v>1420</v>
      </c>
      <c r="C31" s="70">
        <v>150</v>
      </c>
      <c r="D31" s="309"/>
      <c r="E31" s="143"/>
      <c r="F31" s="143"/>
      <c r="G31" s="143"/>
      <c r="H31" s="340"/>
      <c r="I31" s="341">
        <f>SUM(I29:I30)</f>
        <v>5846000</v>
      </c>
      <c r="J31" s="341">
        <f t="shared" ref="J31:K31" si="6">SUM(J29:J30)</f>
        <v>5846000</v>
      </c>
      <c r="K31" s="341">
        <f t="shared" si="6"/>
        <v>5846000</v>
      </c>
    </row>
    <row r="32" spans="1:11" ht="18.75" customHeight="1" x14ac:dyDescent="0.25">
      <c r="A32" s="74" t="s">
        <v>103</v>
      </c>
      <c r="B32" s="70">
        <v>1500</v>
      </c>
      <c r="C32" s="71">
        <v>180</v>
      </c>
      <c r="D32" s="310"/>
      <c r="E32" s="148"/>
      <c r="F32" s="148"/>
      <c r="G32" s="148"/>
    </row>
    <row r="33" spans="1:12" x14ac:dyDescent="0.25">
      <c r="A33" s="84" t="s">
        <v>3</v>
      </c>
      <c r="B33" s="73"/>
      <c r="C33" s="72"/>
      <c r="D33" s="309"/>
      <c r="E33" s="143"/>
      <c r="F33" s="143"/>
      <c r="G33" s="143"/>
    </row>
    <row r="34" spans="1:12" x14ac:dyDescent="0.25">
      <c r="A34" s="85"/>
      <c r="B34" s="73"/>
      <c r="C34" s="72"/>
      <c r="D34" s="309"/>
      <c r="E34" s="143"/>
      <c r="F34" s="143"/>
      <c r="G34" s="143"/>
    </row>
    <row r="35" spans="1:12" ht="23.4" customHeight="1" x14ac:dyDescent="0.25">
      <c r="A35" s="74" t="s">
        <v>106</v>
      </c>
      <c r="B35" s="70">
        <v>1900</v>
      </c>
      <c r="C35" s="72"/>
      <c r="D35" s="309"/>
      <c r="E35" s="143"/>
      <c r="F35" s="143"/>
      <c r="G35" s="143"/>
    </row>
    <row r="36" spans="1:12" x14ac:dyDescent="0.25">
      <c r="A36" s="84" t="s">
        <v>3</v>
      </c>
      <c r="B36" s="73"/>
      <c r="C36" s="72"/>
      <c r="D36" s="309"/>
      <c r="E36" s="143"/>
      <c r="F36" s="143"/>
      <c r="G36" s="143"/>
    </row>
    <row r="37" spans="1:12" ht="6" customHeight="1" x14ac:dyDescent="0.25">
      <c r="A37" s="85"/>
      <c r="B37" s="73"/>
      <c r="C37" s="72"/>
      <c r="D37" s="309"/>
      <c r="E37" s="143"/>
      <c r="F37" s="143"/>
      <c r="G37" s="143"/>
    </row>
    <row r="38" spans="1:12" ht="21" customHeight="1" x14ac:dyDescent="0.25">
      <c r="A38" s="74" t="s">
        <v>284</v>
      </c>
      <c r="B38" s="70">
        <v>1980</v>
      </c>
      <c r="C38" s="71" t="s">
        <v>95</v>
      </c>
      <c r="D38" s="310">
        <f>D41</f>
        <v>7416</v>
      </c>
      <c r="E38" s="148"/>
      <c r="F38" s="148"/>
      <c r="G38" s="148"/>
    </row>
    <row r="39" spans="1:12" x14ac:dyDescent="0.25">
      <c r="A39" s="73" t="s">
        <v>5</v>
      </c>
      <c r="B39" s="82"/>
      <c r="C39" s="77"/>
      <c r="D39" s="313"/>
      <c r="E39" s="149"/>
      <c r="F39" s="149"/>
      <c r="G39" s="149"/>
    </row>
    <row r="40" spans="1:12" ht="31.95" customHeight="1" x14ac:dyDescent="0.25">
      <c r="A40" s="73" t="s">
        <v>107</v>
      </c>
      <c r="B40" s="70">
        <v>1981</v>
      </c>
      <c r="C40" s="71">
        <v>510</v>
      </c>
      <c r="D40" s="314"/>
      <c r="E40" s="150"/>
      <c r="F40" s="150"/>
      <c r="G40" s="419" t="s">
        <v>95</v>
      </c>
      <c r="H40" s="242"/>
      <c r="I40" s="242"/>
    </row>
    <row r="41" spans="1:12" s="204" customFormat="1" ht="19.2" customHeight="1" x14ac:dyDescent="0.3">
      <c r="A41" s="110" t="s">
        <v>731</v>
      </c>
      <c r="B41" s="216">
        <v>1982</v>
      </c>
      <c r="C41" s="250" t="s">
        <v>732</v>
      </c>
      <c r="D41" s="207">
        <f>справочно!D33</f>
        <v>7416</v>
      </c>
      <c r="E41" s="207"/>
      <c r="F41" s="207"/>
      <c r="G41" s="207"/>
      <c r="H41" s="443"/>
      <c r="J41" s="362"/>
      <c r="K41" s="362"/>
      <c r="L41" s="378"/>
    </row>
    <row r="42" spans="1:12" s="59" customFormat="1" ht="17.25" customHeight="1" x14ac:dyDescent="0.25">
      <c r="A42" s="74" t="s">
        <v>108</v>
      </c>
      <c r="B42" s="75">
        <v>2000</v>
      </c>
      <c r="C42" s="78" t="s">
        <v>95</v>
      </c>
      <c r="D42" s="308">
        <f>D43+D59+D68+D73+D81+D83+D110</f>
        <v>142609793.17999998</v>
      </c>
      <c r="E42" s="147">
        <f t="shared" ref="E42:F42" si="7">E43+E59+E68+E73+E81+E83+E110</f>
        <v>132910700</v>
      </c>
      <c r="F42" s="147">
        <f t="shared" si="7"/>
        <v>132910700</v>
      </c>
      <c r="G42" s="147"/>
      <c r="H42" s="444"/>
      <c r="I42" s="444"/>
    </row>
    <row r="43" spans="1:12" ht="21" customHeight="1" x14ac:dyDescent="0.25">
      <c r="A43" s="73" t="s">
        <v>3</v>
      </c>
      <c r="B43" s="510">
        <v>2100</v>
      </c>
      <c r="C43" s="511" t="s">
        <v>95</v>
      </c>
      <c r="D43" s="517">
        <f>D46+D47+D49</f>
        <v>114050388.50999999</v>
      </c>
      <c r="E43" s="520">
        <f>E46+E47+E49</f>
        <v>109808389.77</v>
      </c>
      <c r="F43" s="520">
        <f>F46+F47+F49</f>
        <v>109808389.77</v>
      </c>
      <c r="G43" s="518" t="s">
        <v>95</v>
      </c>
    </row>
    <row r="44" spans="1:12" ht="19.5" customHeight="1" x14ac:dyDescent="0.25">
      <c r="A44" s="74" t="s">
        <v>109</v>
      </c>
      <c r="B44" s="510"/>
      <c r="C44" s="511"/>
      <c r="D44" s="517"/>
      <c r="E44" s="520"/>
      <c r="F44" s="520"/>
      <c r="G44" s="518"/>
    </row>
    <row r="45" spans="1:12" ht="10.95" customHeight="1" x14ac:dyDescent="0.25">
      <c r="A45" s="156" t="s">
        <v>3</v>
      </c>
      <c r="B45" s="510">
        <v>2110</v>
      </c>
      <c r="C45" s="511">
        <v>111</v>
      </c>
      <c r="D45" s="315"/>
      <c r="F45" s="77"/>
      <c r="G45" s="509" t="s">
        <v>95</v>
      </c>
      <c r="I45" s="340">
        <v>2025</v>
      </c>
      <c r="J45" s="340"/>
      <c r="K45" s="340">
        <v>2026</v>
      </c>
    </row>
    <row r="46" spans="1:12" ht="21.6" customHeight="1" x14ac:dyDescent="0.25">
      <c r="A46" s="87" t="s">
        <v>110</v>
      </c>
      <c r="B46" s="510"/>
      <c r="C46" s="511"/>
      <c r="D46" s="328">
        <f>справочно!D36</f>
        <v>86490313.75999999</v>
      </c>
      <c r="E46" s="385">
        <f>79850000+4490015.36</f>
        <v>84340015.359999999</v>
      </c>
      <c r="F46" s="385">
        <f>79850000+4490015.36</f>
        <v>84340015.359999999</v>
      </c>
      <c r="G46" s="509"/>
      <c r="I46" s="339">
        <v>103962389.77</v>
      </c>
      <c r="J46" s="339">
        <f>I46/1.302</f>
        <v>79848225.629800305</v>
      </c>
      <c r="K46" s="339">
        <f>I46</f>
        <v>103962389.77</v>
      </c>
      <c r="L46" s="341">
        <f>K46/1.302</f>
        <v>79848225.629800305</v>
      </c>
    </row>
    <row r="47" spans="1:12" ht="21.6" customHeight="1" x14ac:dyDescent="0.25">
      <c r="A47" s="87" t="s">
        <v>111</v>
      </c>
      <c r="B47" s="70">
        <v>2120</v>
      </c>
      <c r="C47" s="71">
        <v>112</v>
      </c>
      <c r="D47" s="389">
        <f>справочно!D37</f>
        <v>1440000</v>
      </c>
      <c r="E47" s="311"/>
      <c r="F47" s="311"/>
      <c r="G47" s="150" t="s">
        <v>95</v>
      </c>
      <c r="I47" s="340"/>
      <c r="J47" s="339">
        <f>I46-J46</f>
        <v>24114164.140199691</v>
      </c>
      <c r="L47" s="341">
        <f>K46-L46</f>
        <v>24114164.140199691</v>
      </c>
    </row>
    <row r="48" spans="1:12" ht="39" customHeight="1" x14ac:dyDescent="0.25">
      <c r="A48" s="87" t="s">
        <v>112</v>
      </c>
      <c r="B48" s="70">
        <v>2130</v>
      </c>
      <c r="C48" s="71">
        <v>113</v>
      </c>
      <c r="D48" s="327"/>
      <c r="E48" s="311"/>
      <c r="F48" s="311"/>
      <c r="G48" s="150" t="s">
        <v>95</v>
      </c>
    </row>
    <row r="49" spans="1:7" ht="45" customHeight="1" x14ac:dyDescent="0.25">
      <c r="A49" s="87" t="s">
        <v>113</v>
      </c>
      <c r="B49" s="70">
        <v>2140</v>
      </c>
      <c r="C49" s="71">
        <v>119</v>
      </c>
      <c r="D49" s="327">
        <f>D51</f>
        <v>26120074.75</v>
      </c>
      <c r="E49" s="388">
        <f>E51</f>
        <v>25468374.41</v>
      </c>
      <c r="F49" s="311">
        <f t="shared" ref="F49" si="8">F51</f>
        <v>25468374.41</v>
      </c>
      <c r="G49" s="150" t="s">
        <v>95</v>
      </c>
    </row>
    <row r="50" spans="1:7" ht="12" customHeight="1" x14ac:dyDescent="0.25">
      <c r="A50" s="156" t="s">
        <v>3</v>
      </c>
      <c r="B50" s="510">
        <v>2141</v>
      </c>
      <c r="C50" s="511">
        <v>119</v>
      </c>
      <c r="D50" s="315"/>
      <c r="E50" s="315"/>
      <c r="F50" s="315"/>
      <c r="G50" s="509" t="s">
        <v>95</v>
      </c>
    </row>
    <row r="51" spans="1:7" ht="19.5" customHeight="1" x14ac:dyDescent="0.25">
      <c r="A51" s="87" t="s">
        <v>114</v>
      </c>
      <c r="B51" s="510"/>
      <c r="C51" s="511"/>
      <c r="D51" s="316">
        <f>справочно!D40</f>
        <v>26120074.75</v>
      </c>
      <c r="E51" s="316">
        <f>24112389.77+1355984.64</f>
        <v>25468374.41</v>
      </c>
      <c r="F51" s="316">
        <f>24112389.77+1355984.64</f>
        <v>25468374.41</v>
      </c>
      <c r="G51" s="509"/>
    </row>
    <row r="52" spans="1:7" ht="21" customHeight="1" x14ac:dyDescent="0.25">
      <c r="A52" s="87" t="s">
        <v>115</v>
      </c>
      <c r="B52" s="70">
        <v>2142</v>
      </c>
      <c r="C52" s="71">
        <v>119</v>
      </c>
      <c r="D52" s="309"/>
      <c r="E52" s="143"/>
      <c r="F52" s="143"/>
      <c r="G52" s="150" t="s">
        <v>95</v>
      </c>
    </row>
    <row r="53" spans="1:7" ht="30" customHeight="1" x14ac:dyDescent="0.25">
      <c r="A53" s="87" t="s">
        <v>116</v>
      </c>
      <c r="B53" s="70">
        <v>2150</v>
      </c>
      <c r="C53" s="71">
        <v>131</v>
      </c>
      <c r="D53" s="309"/>
      <c r="E53" s="143"/>
      <c r="F53" s="143"/>
      <c r="G53" s="150" t="s">
        <v>95</v>
      </c>
    </row>
    <row r="54" spans="1:7" ht="30" customHeight="1" x14ac:dyDescent="0.25">
      <c r="A54" s="73" t="s">
        <v>266</v>
      </c>
      <c r="B54" s="70">
        <v>2160</v>
      </c>
      <c r="C54" s="71">
        <v>133</v>
      </c>
      <c r="D54" s="309"/>
      <c r="E54" s="143"/>
      <c r="F54" s="143"/>
      <c r="G54" s="150"/>
    </row>
    <row r="55" spans="1:7" ht="27.6" customHeight="1" x14ac:dyDescent="0.25">
      <c r="A55" s="73" t="s">
        <v>117</v>
      </c>
      <c r="B55" s="70">
        <v>2170</v>
      </c>
      <c r="C55" s="71">
        <v>134</v>
      </c>
      <c r="D55" s="309"/>
      <c r="E55" s="143"/>
      <c r="F55" s="143"/>
      <c r="G55" s="150" t="s">
        <v>95</v>
      </c>
    </row>
    <row r="56" spans="1:7" ht="34.950000000000003" customHeight="1" x14ac:dyDescent="0.25">
      <c r="A56" s="73" t="s">
        <v>118</v>
      </c>
      <c r="B56" s="70">
        <v>2180</v>
      </c>
      <c r="C56" s="71">
        <v>139</v>
      </c>
      <c r="D56" s="309"/>
      <c r="E56" s="143"/>
      <c r="F56" s="143"/>
      <c r="G56" s="150" t="s">
        <v>95</v>
      </c>
    </row>
    <row r="57" spans="1:7" ht="19.5" customHeight="1" x14ac:dyDescent="0.25">
      <c r="A57" s="73" t="s">
        <v>3</v>
      </c>
      <c r="B57" s="510">
        <v>2181</v>
      </c>
      <c r="C57" s="511">
        <v>139</v>
      </c>
      <c r="D57" s="513"/>
      <c r="E57" s="508"/>
      <c r="F57" s="508"/>
      <c r="G57" s="509" t="s">
        <v>95</v>
      </c>
    </row>
    <row r="58" spans="1:7" ht="18.75" customHeight="1" x14ac:dyDescent="0.25">
      <c r="A58" s="87" t="s">
        <v>119</v>
      </c>
      <c r="B58" s="510"/>
      <c r="C58" s="511"/>
      <c r="D58" s="513"/>
      <c r="E58" s="508"/>
      <c r="F58" s="508"/>
      <c r="G58" s="509"/>
    </row>
    <row r="59" spans="1:7" ht="24.6" customHeight="1" x14ac:dyDescent="0.25">
      <c r="A59" s="74" t="s">
        <v>120</v>
      </c>
      <c r="B59" s="70">
        <v>2200</v>
      </c>
      <c r="C59" s="71">
        <v>300</v>
      </c>
      <c r="D59" s="310">
        <f>D60+D65+D66+D67</f>
        <v>1259400</v>
      </c>
      <c r="E59" s="148">
        <f t="shared" ref="E59:F59" si="9">E60+E65+E66+E67</f>
        <v>365500</v>
      </c>
      <c r="F59" s="148">
        <f t="shared" si="9"/>
        <v>365500</v>
      </c>
      <c r="G59" s="153" t="s">
        <v>95</v>
      </c>
    </row>
    <row r="60" spans="1:7" ht="13.95" customHeight="1" x14ac:dyDescent="0.25">
      <c r="A60" s="73" t="s">
        <v>3</v>
      </c>
      <c r="B60" s="510">
        <v>2210</v>
      </c>
      <c r="C60" s="511">
        <v>320</v>
      </c>
      <c r="D60" s="513">
        <f>D63</f>
        <v>1259400</v>
      </c>
      <c r="E60" s="508">
        <f t="shared" ref="E60:F60" si="10">E63</f>
        <v>365500</v>
      </c>
      <c r="F60" s="508">
        <f t="shared" si="10"/>
        <v>365500</v>
      </c>
      <c r="G60" s="509" t="s">
        <v>95</v>
      </c>
    </row>
    <row r="61" spans="1:7" ht="30.6" customHeight="1" x14ac:dyDescent="0.25">
      <c r="A61" s="87" t="s">
        <v>121</v>
      </c>
      <c r="B61" s="510"/>
      <c r="C61" s="511"/>
      <c r="D61" s="529"/>
      <c r="E61" s="508"/>
      <c r="F61" s="508"/>
      <c r="G61" s="509"/>
    </row>
    <row r="62" spans="1:7" ht="13.95" customHeight="1" x14ac:dyDescent="0.25">
      <c r="A62" s="73" t="s">
        <v>5</v>
      </c>
      <c r="B62" s="510">
        <v>2211</v>
      </c>
      <c r="C62" s="530">
        <v>321</v>
      </c>
      <c r="D62" s="312"/>
      <c r="E62" s="155"/>
      <c r="F62" s="155"/>
      <c r="G62" s="509" t="s">
        <v>95</v>
      </c>
    </row>
    <row r="63" spans="1:7" ht="27.6" customHeight="1" x14ac:dyDescent="0.25">
      <c r="A63" s="88" t="s">
        <v>122</v>
      </c>
      <c r="B63" s="510"/>
      <c r="C63" s="530"/>
      <c r="D63" s="317">
        <f>справочно!D49</f>
        <v>1259400</v>
      </c>
      <c r="E63" s="317">
        <v>365500</v>
      </c>
      <c r="F63" s="317">
        <v>365500</v>
      </c>
      <c r="G63" s="509"/>
    </row>
    <row r="64" spans="1:7" ht="33.6" customHeight="1" x14ac:dyDescent="0.25">
      <c r="A64" s="73" t="s">
        <v>186</v>
      </c>
      <c r="B64" s="70">
        <v>2212</v>
      </c>
      <c r="C64" s="70">
        <v>323</v>
      </c>
      <c r="D64" s="317"/>
      <c r="E64" s="143"/>
      <c r="F64" s="143"/>
      <c r="G64" s="150" t="s">
        <v>95</v>
      </c>
    </row>
    <row r="65" spans="1:7" ht="37.200000000000003" customHeight="1" x14ac:dyDescent="0.25">
      <c r="A65" s="73" t="s">
        <v>123</v>
      </c>
      <c r="B65" s="70">
        <v>2220</v>
      </c>
      <c r="C65" s="71">
        <v>340</v>
      </c>
      <c r="D65" s="309"/>
      <c r="E65" s="143"/>
      <c r="F65" s="143"/>
      <c r="G65" s="150" t="s">
        <v>95</v>
      </c>
    </row>
    <row r="66" spans="1:7" ht="58.2" customHeight="1" x14ac:dyDescent="0.25">
      <c r="A66" s="73" t="s">
        <v>124</v>
      </c>
      <c r="B66" s="70">
        <v>2230</v>
      </c>
      <c r="C66" s="71">
        <v>350</v>
      </c>
      <c r="D66" s="309"/>
      <c r="E66" s="143"/>
      <c r="F66" s="143"/>
      <c r="G66" s="150" t="s">
        <v>95</v>
      </c>
    </row>
    <row r="67" spans="1:7" ht="24.75" customHeight="1" x14ac:dyDescent="0.25">
      <c r="A67" s="73" t="s">
        <v>267</v>
      </c>
      <c r="B67" s="70">
        <v>2240</v>
      </c>
      <c r="C67" s="71">
        <v>360</v>
      </c>
      <c r="D67" s="309"/>
      <c r="E67" s="151"/>
      <c r="F67" s="151"/>
      <c r="G67" s="152" t="s">
        <v>95</v>
      </c>
    </row>
    <row r="68" spans="1:7" ht="33" customHeight="1" x14ac:dyDescent="0.25">
      <c r="A68" s="74" t="s">
        <v>125</v>
      </c>
      <c r="B68" s="70">
        <v>2300</v>
      </c>
      <c r="C68" s="70">
        <v>850</v>
      </c>
      <c r="D68" s="310">
        <f>SUM(D69:D72)</f>
        <v>515722</v>
      </c>
      <c r="E68" s="148">
        <f t="shared" ref="E68:F68" si="11">SUM(E69:E72)</f>
        <v>515722</v>
      </c>
      <c r="F68" s="148">
        <f t="shared" si="11"/>
        <v>515722</v>
      </c>
      <c r="G68" s="153" t="s">
        <v>95</v>
      </c>
    </row>
    <row r="69" spans="1:7" x14ac:dyDescent="0.25">
      <c r="A69" s="73" t="s">
        <v>3</v>
      </c>
      <c r="B69" s="510">
        <v>2310</v>
      </c>
      <c r="C69" s="510">
        <v>851</v>
      </c>
      <c r="D69" s="312"/>
      <c r="E69" s="155"/>
      <c r="F69" s="155"/>
      <c r="G69" s="509" t="s">
        <v>95</v>
      </c>
    </row>
    <row r="70" spans="1:7" ht="28.2" customHeight="1" x14ac:dyDescent="0.25">
      <c r="A70" s="87" t="s">
        <v>126</v>
      </c>
      <c r="B70" s="510"/>
      <c r="C70" s="510"/>
      <c r="D70" s="317">
        <f>справочно!D55</f>
        <v>507765</v>
      </c>
      <c r="E70" s="317">
        <f>479065+28700</f>
        <v>507765</v>
      </c>
      <c r="F70" s="317">
        <f>479065+28700</f>
        <v>507765</v>
      </c>
      <c r="G70" s="509"/>
    </row>
    <row r="71" spans="1:7" ht="28.2" customHeight="1" x14ac:dyDescent="0.25">
      <c r="A71" s="87" t="s">
        <v>204</v>
      </c>
      <c r="B71" s="70">
        <v>2320</v>
      </c>
      <c r="C71" s="70">
        <v>852</v>
      </c>
      <c r="D71" s="327">
        <f>справочно!D56</f>
        <v>7957</v>
      </c>
      <c r="E71" s="384">
        <v>7957</v>
      </c>
      <c r="F71" s="384">
        <v>7957</v>
      </c>
      <c r="G71" s="150" t="s">
        <v>95</v>
      </c>
    </row>
    <row r="72" spans="1:7" ht="28.2" customHeight="1" x14ac:dyDescent="0.25">
      <c r="A72" s="87" t="s">
        <v>205</v>
      </c>
      <c r="B72" s="70">
        <v>2330</v>
      </c>
      <c r="C72" s="70">
        <v>853</v>
      </c>
      <c r="D72" s="327">
        <f>справочно!D57</f>
        <v>0</v>
      </c>
      <c r="E72" s="311"/>
      <c r="F72" s="311"/>
      <c r="G72" s="150" t="s">
        <v>95</v>
      </c>
    </row>
    <row r="73" spans="1:7" ht="26.4" customHeight="1" x14ac:dyDescent="0.25">
      <c r="A73" s="74" t="s">
        <v>127</v>
      </c>
      <c r="B73" s="70">
        <v>2400</v>
      </c>
      <c r="C73" s="70" t="s">
        <v>95</v>
      </c>
      <c r="D73" s="310"/>
      <c r="E73" s="148"/>
      <c r="F73" s="148"/>
      <c r="G73" s="153" t="s">
        <v>95</v>
      </c>
    </row>
    <row r="74" spans="1:7" x14ac:dyDescent="0.25">
      <c r="A74" s="73" t="s">
        <v>5</v>
      </c>
      <c r="B74" s="510">
        <v>2410</v>
      </c>
      <c r="C74" s="510">
        <v>613</v>
      </c>
      <c r="D74" s="513"/>
      <c r="E74" s="508"/>
      <c r="F74" s="508"/>
      <c r="G74" s="509" t="s">
        <v>95</v>
      </c>
    </row>
    <row r="75" spans="1:7" ht="22.2" customHeight="1" x14ac:dyDescent="0.25">
      <c r="A75" s="87" t="s">
        <v>268</v>
      </c>
      <c r="B75" s="510"/>
      <c r="C75" s="510"/>
      <c r="D75" s="513"/>
      <c r="E75" s="508"/>
      <c r="F75" s="508"/>
      <c r="G75" s="509"/>
    </row>
    <row r="76" spans="1:7" ht="22.2" customHeight="1" x14ac:dyDescent="0.25">
      <c r="A76" s="87" t="s">
        <v>269</v>
      </c>
      <c r="B76" s="70">
        <v>2420</v>
      </c>
      <c r="C76" s="70">
        <v>623</v>
      </c>
      <c r="D76" s="309"/>
      <c r="E76" s="143"/>
      <c r="F76" s="143"/>
      <c r="G76" s="150"/>
    </row>
    <row r="77" spans="1:7" ht="33.6" customHeight="1" x14ac:dyDescent="0.25">
      <c r="A77" s="87" t="s">
        <v>270</v>
      </c>
      <c r="B77" s="70">
        <v>2430</v>
      </c>
      <c r="C77" s="70">
        <v>634</v>
      </c>
      <c r="D77" s="309"/>
      <c r="E77" s="143"/>
      <c r="F77" s="143"/>
      <c r="G77" s="150"/>
    </row>
    <row r="78" spans="1:7" ht="22.2" customHeight="1" x14ac:dyDescent="0.25">
      <c r="A78" s="87" t="s">
        <v>128</v>
      </c>
      <c r="B78" s="70">
        <v>2440</v>
      </c>
      <c r="C78" s="70">
        <v>810</v>
      </c>
      <c r="D78" s="309"/>
      <c r="E78" s="143"/>
      <c r="F78" s="143"/>
      <c r="G78" s="150"/>
    </row>
    <row r="79" spans="1:7" ht="22.2" customHeight="1" x14ac:dyDescent="0.25">
      <c r="A79" s="87" t="s">
        <v>129</v>
      </c>
      <c r="B79" s="70">
        <v>2450</v>
      </c>
      <c r="C79" s="70">
        <v>862</v>
      </c>
      <c r="D79" s="309"/>
      <c r="E79" s="143"/>
      <c r="F79" s="143"/>
      <c r="G79" s="150"/>
    </row>
    <row r="80" spans="1:7" ht="43.95" customHeight="1" x14ac:dyDescent="0.25">
      <c r="A80" s="87" t="s">
        <v>130</v>
      </c>
      <c r="B80" s="70">
        <v>2460</v>
      </c>
      <c r="C80" s="70">
        <v>863</v>
      </c>
      <c r="D80" s="309"/>
      <c r="E80" s="143"/>
      <c r="F80" s="143"/>
      <c r="G80" s="150" t="s">
        <v>95</v>
      </c>
    </row>
    <row r="81" spans="1:10" ht="22.2" customHeight="1" x14ac:dyDescent="0.25">
      <c r="A81" s="74" t="s">
        <v>131</v>
      </c>
      <c r="B81" s="70">
        <v>2500</v>
      </c>
      <c r="C81" s="70" t="s">
        <v>95</v>
      </c>
      <c r="D81" s="310"/>
      <c r="E81" s="148"/>
      <c r="F81" s="148"/>
      <c r="G81" s="153" t="s">
        <v>95</v>
      </c>
    </row>
    <row r="82" spans="1:10" ht="45.6" customHeight="1" x14ac:dyDescent="0.25">
      <c r="A82" s="73" t="s">
        <v>132</v>
      </c>
      <c r="B82" s="70">
        <v>2520</v>
      </c>
      <c r="C82" s="71">
        <v>831</v>
      </c>
      <c r="D82" s="309"/>
      <c r="E82" s="143"/>
      <c r="F82" s="143"/>
      <c r="G82" s="150" t="s">
        <v>95</v>
      </c>
    </row>
    <row r="83" spans="1:10" ht="26.4" customHeight="1" x14ac:dyDescent="0.25">
      <c r="A83" s="74" t="s">
        <v>286</v>
      </c>
      <c r="B83" s="70">
        <v>2600</v>
      </c>
      <c r="C83" s="71" t="s">
        <v>95</v>
      </c>
      <c r="D83" s="310">
        <f>D84+D86+D87+D108+D109</f>
        <v>26784282.669999998</v>
      </c>
      <c r="E83" s="148">
        <f>E84+E86+E87+E108+E109</f>
        <v>22221088.23</v>
      </c>
      <c r="F83" s="148">
        <f t="shared" ref="F83" si="12">F84+F86+F87+F108+F109</f>
        <v>22221088.23</v>
      </c>
      <c r="G83" s="148"/>
      <c r="J83" s="157"/>
    </row>
    <row r="84" spans="1:10" ht="18.75" customHeight="1" x14ac:dyDescent="0.25">
      <c r="A84" s="73" t="s">
        <v>3</v>
      </c>
      <c r="B84" s="510">
        <v>2610</v>
      </c>
      <c r="C84" s="511">
        <v>241</v>
      </c>
      <c r="D84" s="513"/>
      <c r="E84" s="508"/>
      <c r="F84" s="508"/>
      <c r="G84" s="508"/>
      <c r="I84" s="157"/>
      <c r="J84" s="157"/>
    </row>
    <row r="85" spans="1:10" ht="19.95" customHeight="1" x14ac:dyDescent="0.25">
      <c r="A85" s="73" t="s">
        <v>133</v>
      </c>
      <c r="B85" s="510"/>
      <c r="C85" s="511"/>
      <c r="D85" s="513"/>
      <c r="E85" s="508"/>
      <c r="F85" s="508"/>
      <c r="G85" s="508"/>
    </row>
    <row r="86" spans="1:10" ht="27.6" customHeight="1" x14ac:dyDescent="0.25">
      <c r="A86" s="73" t="s">
        <v>134</v>
      </c>
      <c r="B86" s="70">
        <v>2630</v>
      </c>
      <c r="C86" s="71">
        <v>243</v>
      </c>
      <c r="D86" s="309"/>
      <c r="E86" s="143"/>
      <c r="F86" s="143"/>
      <c r="G86" s="143"/>
    </row>
    <row r="87" spans="1:10" ht="26.4" customHeight="1" x14ac:dyDescent="0.25">
      <c r="A87" s="73" t="s">
        <v>135</v>
      </c>
      <c r="B87" s="70">
        <v>2640</v>
      </c>
      <c r="C87" s="71">
        <v>244</v>
      </c>
      <c r="D87" s="386">
        <f>D89+D90+D91+D92+D93+D97+D100+D101+D107</f>
        <v>18067088.969999999</v>
      </c>
      <c r="E87" s="386">
        <f>E89+E90+E91+E92+E93+E97+E100+E101+E107</f>
        <v>14026458.42</v>
      </c>
      <c r="F87" s="386">
        <f>F89+F90+F91+F92+F93+F97+F100+F101+F107</f>
        <v>14026458.42</v>
      </c>
      <c r="G87" s="143"/>
    </row>
    <row r="88" spans="1:10" x14ac:dyDescent="0.25">
      <c r="A88" s="73" t="s">
        <v>3</v>
      </c>
      <c r="B88" s="510">
        <v>2641</v>
      </c>
      <c r="C88" s="510">
        <v>244</v>
      </c>
      <c r="D88" s="309"/>
      <c r="E88" s="311"/>
      <c r="F88" s="311"/>
      <c r="G88" s="509"/>
    </row>
    <row r="89" spans="1:10" ht="17.25" customHeight="1" x14ac:dyDescent="0.25">
      <c r="A89" s="73" t="s">
        <v>187</v>
      </c>
      <c r="B89" s="510"/>
      <c r="C89" s="510"/>
      <c r="D89" s="327">
        <f>справочно!D75</f>
        <v>152658</v>
      </c>
      <c r="E89" s="311">
        <v>152658</v>
      </c>
      <c r="F89" s="311">
        <v>152658</v>
      </c>
      <c r="G89" s="509"/>
    </row>
    <row r="90" spans="1:10" x14ac:dyDescent="0.25">
      <c r="A90" s="73" t="s">
        <v>188</v>
      </c>
      <c r="B90" s="70">
        <v>2642</v>
      </c>
      <c r="C90" s="70">
        <v>244</v>
      </c>
      <c r="D90" s="388">
        <f>справочно!D76</f>
        <v>0</v>
      </c>
      <c r="E90" s="311"/>
      <c r="F90" s="311"/>
      <c r="G90" s="143"/>
    </row>
    <row r="91" spans="1:10" x14ac:dyDescent="0.25">
      <c r="A91" s="73" t="s">
        <v>189</v>
      </c>
      <c r="B91" s="70">
        <v>2643</v>
      </c>
      <c r="C91" s="70">
        <v>244</v>
      </c>
      <c r="D91" s="388">
        <f>справочно!D77</f>
        <v>430138.3</v>
      </c>
      <c r="E91" s="384">
        <v>952702.19</v>
      </c>
      <c r="F91" s="384">
        <v>952702.19</v>
      </c>
      <c r="G91" s="143"/>
    </row>
    <row r="92" spans="1:10" ht="18" customHeight="1" x14ac:dyDescent="0.25">
      <c r="A92" s="73" t="s">
        <v>190</v>
      </c>
      <c r="B92" s="70">
        <v>2644</v>
      </c>
      <c r="C92" s="70">
        <v>244</v>
      </c>
      <c r="D92" s="388"/>
      <c r="E92" s="384"/>
      <c r="F92" s="384"/>
      <c r="G92" s="143"/>
    </row>
    <row r="93" spans="1:10" ht="18" customHeight="1" x14ac:dyDescent="0.25">
      <c r="A93" s="73" t="s">
        <v>201</v>
      </c>
      <c r="B93" s="70">
        <v>2645</v>
      </c>
      <c r="C93" s="70">
        <v>244</v>
      </c>
      <c r="D93" s="388">
        <f>справочно!D78</f>
        <v>1315501.3799999999</v>
      </c>
      <c r="E93" s="386">
        <v>800475.4</v>
      </c>
      <c r="F93" s="386">
        <v>800475.4</v>
      </c>
      <c r="G93" s="143"/>
      <c r="I93" s="387">
        <f>13500430.23-335724</f>
        <v>13164706.23</v>
      </c>
    </row>
    <row r="94" spans="1:10" x14ac:dyDescent="0.25">
      <c r="A94" s="110" t="s">
        <v>3</v>
      </c>
      <c r="B94" s="510"/>
      <c r="C94" s="510"/>
      <c r="D94" s="514"/>
      <c r="E94" s="514"/>
      <c r="F94" s="514"/>
      <c r="G94" s="509"/>
    </row>
    <row r="95" spans="1:10" ht="16.95" customHeight="1" x14ac:dyDescent="0.25">
      <c r="A95" s="87" t="s">
        <v>192</v>
      </c>
      <c r="B95" s="510"/>
      <c r="C95" s="510"/>
      <c r="D95" s="514"/>
      <c r="E95" s="514"/>
      <c r="F95" s="514"/>
      <c r="G95" s="509"/>
    </row>
    <row r="96" spans="1:10" ht="16.95" customHeight="1" x14ac:dyDescent="0.25">
      <c r="A96" s="87" t="s">
        <v>193</v>
      </c>
      <c r="B96" s="70"/>
      <c r="C96" s="70"/>
      <c r="D96" s="318"/>
      <c r="E96" s="318"/>
      <c r="F96" s="318"/>
      <c r="G96" s="143"/>
    </row>
    <row r="97" spans="1:10" ht="18.75" customHeight="1" x14ac:dyDescent="0.25">
      <c r="A97" s="73" t="s">
        <v>191</v>
      </c>
      <c r="B97" s="70">
        <v>2646</v>
      </c>
      <c r="C97" s="70">
        <v>244</v>
      </c>
      <c r="D97" s="332">
        <f>справочно!D79</f>
        <v>2083927</v>
      </c>
      <c r="E97" s="332">
        <v>1553013.74</v>
      </c>
      <c r="F97" s="311">
        <f>E97</f>
        <v>1553013.74</v>
      </c>
      <c r="G97" s="143"/>
    </row>
    <row r="98" spans="1:10" x14ac:dyDescent="0.25">
      <c r="A98" s="73" t="s">
        <v>43</v>
      </c>
      <c r="B98" s="510"/>
      <c r="C98" s="510"/>
      <c r="D98" s="514"/>
      <c r="E98" s="514"/>
      <c r="F98" s="514"/>
      <c r="G98" s="509"/>
    </row>
    <row r="99" spans="1:10" x14ac:dyDescent="0.25">
      <c r="A99" s="73" t="s">
        <v>194</v>
      </c>
      <c r="B99" s="510"/>
      <c r="C99" s="510"/>
      <c r="D99" s="514"/>
      <c r="E99" s="514"/>
      <c r="F99" s="514"/>
      <c r="G99" s="509"/>
    </row>
    <row r="100" spans="1:10" x14ac:dyDescent="0.25">
      <c r="A100" s="73" t="s">
        <v>200</v>
      </c>
      <c r="B100" s="70">
        <v>2647</v>
      </c>
      <c r="C100" s="70">
        <v>244</v>
      </c>
      <c r="D100" s="309">
        <f>справочно!D80</f>
        <v>0</v>
      </c>
      <c r="E100" s="311"/>
      <c r="F100" s="311"/>
      <c r="G100" s="143"/>
    </row>
    <row r="101" spans="1:10" x14ac:dyDescent="0.25">
      <c r="A101" s="73" t="s">
        <v>199</v>
      </c>
      <c r="B101" s="70">
        <v>2648</v>
      </c>
      <c r="C101" s="70">
        <v>244</v>
      </c>
      <c r="D101" s="309">
        <f>справочно!D81</f>
        <v>14084864.289999999</v>
      </c>
      <c r="E101" s="311">
        <v>10567609.09</v>
      </c>
      <c r="F101" s="311">
        <v>10567609.09</v>
      </c>
      <c r="G101" s="143"/>
    </row>
    <row r="102" spans="1:10" x14ac:dyDescent="0.25">
      <c r="A102" s="73" t="s">
        <v>3</v>
      </c>
      <c r="B102" s="510"/>
      <c r="C102" s="510"/>
      <c r="D102" s="318"/>
      <c r="E102" s="318"/>
      <c r="F102" s="318"/>
      <c r="G102" s="509"/>
    </row>
    <row r="103" spans="1:10" ht="14.4" customHeight="1" x14ac:dyDescent="0.25">
      <c r="A103" s="110" t="s">
        <v>195</v>
      </c>
      <c r="B103" s="510"/>
      <c r="C103" s="510"/>
      <c r="D103" s="318">
        <v>100000</v>
      </c>
      <c r="E103" s="318">
        <v>30000</v>
      </c>
      <c r="F103" s="318">
        <v>30000</v>
      </c>
      <c r="G103" s="509"/>
      <c r="J103" s="157"/>
    </row>
    <row r="104" spans="1:10" ht="14.4" customHeight="1" x14ac:dyDescent="0.25">
      <c r="A104" s="110" t="s">
        <v>196</v>
      </c>
      <c r="B104" s="70"/>
      <c r="C104" s="70"/>
      <c r="D104" s="318">
        <v>200000</v>
      </c>
      <c r="E104" s="318">
        <v>100000</v>
      </c>
      <c r="F104" s="318">
        <v>100000</v>
      </c>
      <c r="G104" s="143"/>
      <c r="J104" s="157"/>
    </row>
    <row r="105" spans="1:10" ht="14.4" customHeight="1" x14ac:dyDescent="0.25">
      <c r="A105" s="110" t="s">
        <v>197</v>
      </c>
      <c r="B105" s="70"/>
      <c r="C105" s="70"/>
      <c r="D105" s="318">
        <v>11627569.85</v>
      </c>
      <c r="E105" s="318">
        <v>9605199.5500000007</v>
      </c>
      <c r="F105" s="318">
        <v>9605199.5500000007</v>
      </c>
      <c r="G105" s="143"/>
      <c r="J105" s="157"/>
    </row>
    <row r="106" spans="1:10" ht="14.4" customHeight="1" x14ac:dyDescent="0.25">
      <c r="A106" s="110" t="s">
        <v>198</v>
      </c>
      <c r="B106" s="70"/>
      <c r="C106" s="70"/>
      <c r="D106" s="318">
        <v>1194000</v>
      </c>
      <c r="E106" s="318">
        <v>468890</v>
      </c>
      <c r="F106" s="318">
        <v>468890</v>
      </c>
      <c r="G106" s="143"/>
      <c r="J106" s="157"/>
    </row>
    <row r="107" spans="1:10" ht="14.4" customHeight="1" x14ac:dyDescent="0.25">
      <c r="A107" s="110" t="s">
        <v>548</v>
      </c>
      <c r="B107" s="252">
        <v>2649</v>
      </c>
      <c r="C107" s="252">
        <v>244</v>
      </c>
      <c r="D107" s="309">
        <f>справочно!D82</f>
        <v>0</v>
      </c>
      <c r="E107" s="311"/>
      <c r="F107" s="311"/>
      <c r="G107" s="251"/>
    </row>
    <row r="108" spans="1:10" ht="34.200000000000003" customHeight="1" x14ac:dyDescent="0.25">
      <c r="A108" s="73" t="s">
        <v>288</v>
      </c>
      <c r="B108" s="70">
        <v>2650</v>
      </c>
      <c r="C108" s="70">
        <v>246</v>
      </c>
      <c r="D108" s="309"/>
      <c r="E108" s="311"/>
      <c r="F108" s="311"/>
      <c r="G108" s="143"/>
    </row>
    <row r="109" spans="1:10" ht="17.399999999999999" customHeight="1" x14ac:dyDescent="0.25">
      <c r="A109" s="73" t="s">
        <v>289</v>
      </c>
      <c r="B109" s="70">
        <v>2660</v>
      </c>
      <c r="C109" s="70">
        <v>247</v>
      </c>
      <c r="D109" s="309">
        <f>справочно!D83</f>
        <v>8717193.6999999993</v>
      </c>
      <c r="E109" s="384">
        <v>8194629.8099999996</v>
      </c>
      <c r="F109" s="384">
        <f>E109</f>
        <v>8194629.8099999996</v>
      </c>
      <c r="G109" s="143"/>
    </row>
    <row r="110" spans="1:10" ht="33.6" customHeight="1" x14ac:dyDescent="0.25">
      <c r="A110" s="73" t="s">
        <v>136</v>
      </c>
      <c r="B110" s="70">
        <v>2700</v>
      </c>
      <c r="C110" s="71">
        <v>400</v>
      </c>
      <c r="D110" s="310"/>
      <c r="E110" s="148"/>
      <c r="F110" s="148"/>
      <c r="G110" s="148"/>
    </row>
    <row r="111" spans="1:10" ht="16.5" customHeight="1" x14ac:dyDescent="0.25">
      <c r="A111" s="73" t="s">
        <v>3</v>
      </c>
      <c r="B111" s="510">
        <v>2710</v>
      </c>
      <c r="C111" s="511">
        <v>406</v>
      </c>
      <c r="D111" s="513"/>
      <c r="E111" s="508"/>
      <c r="F111" s="508"/>
      <c r="G111" s="508"/>
    </row>
    <row r="112" spans="1:10" ht="30" customHeight="1" x14ac:dyDescent="0.25">
      <c r="A112" s="73" t="s">
        <v>137</v>
      </c>
      <c r="B112" s="510"/>
      <c r="C112" s="511"/>
      <c r="D112" s="513"/>
      <c r="E112" s="508"/>
      <c r="F112" s="508"/>
      <c r="G112" s="508"/>
    </row>
    <row r="113" spans="1:7" ht="30" customHeight="1" x14ac:dyDescent="0.25">
      <c r="A113" s="73" t="s">
        <v>138</v>
      </c>
      <c r="B113" s="70">
        <v>2720</v>
      </c>
      <c r="C113" s="71">
        <v>407</v>
      </c>
      <c r="D113" s="309"/>
      <c r="E113" s="143"/>
      <c r="F113" s="143"/>
      <c r="G113" s="143"/>
    </row>
    <row r="114" spans="1:7" ht="21.75" customHeight="1" x14ac:dyDescent="0.25">
      <c r="A114" s="73" t="s">
        <v>290</v>
      </c>
      <c r="B114" s="70">
        <v>2800</v>
      </c>
      <c r="C114" s="71">
        <v>880</v>
      </c>
      <c r="D114" s="310"/>
      <c r="E114" s="148"/>
      <c r="F114" s="148"/>
      <c r="G114" s="148"/>
    </row>
    <row r="115" spans="1:7" ht="21" customHeight="1" x14ac:dyDescent="0.25">
      <c r="A115" s="80" t="s">
        <v>291</v>
      </c>
      <c r="B115" s="70">
        <v>3000</v>
      </c>
      <c r="C115" s="71">
        <v>100</v>
      </c>
      <c r="D115" s="319">
        <f>D117</f>
        <v>1484</v>
      </c>
      <c r="E115" s="146"/>
      <c r="F115" s="146"/>
      <c r="G115" s="154" t="s">
        <v>95</v>
      </c>
    </row>
    <row r="116" spans="1:7" ht="19.5" customHeight="1" x14ac:dyDescent="0.25">
      <c r="A116" s="73" t="s">
        <v>3</v>
      </c>
      <c r="B116" s="510">
        <v>3010</v>
      </c>
      <c r="C116" s="512"/>
      <c r="D116" s="420"/>
      <c r="E116" s="508"/>
      <c r="F116" s="508"/>
      <c r="G116" s="509" t="s">
        <v>95</v>
      </c>
    </row>
    <row r="117" spans="1:7" ht="17.25" customHeight="1" x14ac:dyDescent="0.25">
      <c r="A117" s="73" t="s">
        <v>139</v>
      </c>
      <c r="B117" s="510"/>
      <c r="C117" s="512"/>
      <c r="D117" s="420">
        <f>справочно!D89</f>
        <v>1484</v>
      </c>
      <c r="E117" s="508"/>
      <c r="F117" s="508"/>
      <c r="G117" s="509"/>
    </row>
    <row r="118" spans="1:7" ht="20.25" customHeight="1" x14ac:dyDescent="0.25">
      <c r="A118" s="73" t="s">
        <v>140</v>
      </c>
      <c r="B118" s="70">
        <v>3020</v>
      </c>
      <c r="C118" s="72"/>
      <c r="D118" s="309"/>
      <c r="E118" s="143"/>
      <c r="F118" s="143"/>
      <c r="G118" s="150" t="s">
        <v>95</v>
      </c>
    </row>
    <row r="119" spans="1:7" ht="32.25" customHeight="1" x14ac:dyDescent="0.25">
      <c r="A119" s="73" t="s">
        <v>141</v>
      </c>
      <c r="B119" s="70">
        <v>3030</v>
      </c>
      <c r="C119" s="72"/>
      <c r="D119" s="309"/>
      <c r="E119" s="143"/>
      <c r="F119" s="143"/>
      <c r="G119" s="150" t="s">
        <v>95</v>
      </c>
    </row>
    <row r="120" spans="1:7" ht="21" customHeight="1" x14ac:dyDescent="0.25">
      <c r="A120" s="80" t="s">
        <v>293</v>
      </c>
      <c r="B120" s="70">
        <v>4000</v>
      </c>
      <c r="C120" s="71" t="s">
        <v>95</v>
      </c>
      <c r="D120" s="308">
        <f>D122+D123</f>
        <v>0</v>
      </c>
      <c r="E120" s="146"/>
      <c r="F120" s="146"/>
      <c r="G120" s="154" t="s">
        <v>95</v>
      </c>
    </row>
    <row r="121" spans="1:7" x14ac:dyDescent="0.25">
      <c r="A121" s="73" t="s">
        <v>5</v>
      </c>
      <c r="B121" s="510">
        <v>4010</v>
      </c>
      <c r="C121" s="511">
        <v>610</v>
      </c>
      <c r="E121" s="508"/>
      <c r="F121" s="508"/>
      <c r="G121" s="509" t="s">
        <v>95</v>
      </c>
    </row>
    <row r="122" spans="1:7" ht="31.2" customHeight="1" x14ac:dyDescent="0.25">
      <c r="A122" s="73" t="s">
        <v>142</v>
      </c>
      <c r="B122" s="510"/>
      <c r="C122" s="511"/>
      <c r="D122" s="309"/>
      <c r="E122" s="508"/>
      <c r="F122" s="508"/>
      <c r="G122" s="509"/>
    </row>
    <row r="123" spans="1:7" ht="1.95" hidden="1" customHeight="1" x14ac:dyDescent="0.25">
      <c r="A123" s="110" t="s">
        <v>573</v>
      </c>
      <c r="B123" s="289">
        <v>4020</v>
      </c>
      <c r="C123" s="290">
        <v>610</v>
      </c>
      <c r="D123" s="309"/>
      <c r="E123" s="77"/>
      <c r="F123" s="77"/>
      <c r="G123" s="77"/>
    </row>
    <row r="124" spans="1:7" x14ac:dyDescent="0.25">
      <c r="A124" s="54" t="s">
        <v>143</v>
      </c>
    </row>
    <row r="125" spans="1:7" ht="156" customHeight="1" x14ac:dyDescent="0.25">
      <c r="A125" s="505" t="s">
        <v>281</v>
      </c>
      <c r="B125" s="505"/>
      <c r="C125" s="505"/>
      <c r="D125" s="505"/>
      <c r="E125" s="505"/>
      <c r="F125" s="505"/>
      <c r="G125" s="505"/>
    </row>
    <row r="126" spans="1:7" ht="63" customHeight="1" x14ac:dyDescent="0.25">
      <c r="A126" s="506" t="s">
        <v>282</v>
      </c>
      <c r="B126" s="506"/>
      <c r="C126" s="506"/>
      <c r="D126" s="506"/>
      <c r="E126" s="506"/>
      <c r="F126" s="506"/>
      <c r="G126" s="506"/>
    </row>
    <row r="127" spans="1:7" ht="79.5" customHeight="1" x14ac:dyDescent="0.25">
      <c r="A127" s="506" t="s">
        <v>285</v>
      </c>
      <c r="B127" s="506"/>
      <c r="C127" s="506"/>
      <c r="D127" s="506"/>
      <c r="E127" s="506"/>
      <c r="F127" s="506"/>
      <c r="G127" s="506"/>
    </row>
    <row r="128" spans="1:7" ht="34.5" customHeight="1" x14ac:dyDescent="0.25">
      <c r="A128" s="505" t="s">
        <v>287</v>
      </c>
      <c r="B128" s="505"/>
      <c r="C128" s="505"/>
      <c r="D128" s="505"/>
      <c r="E128" s="505"/>
      <c r="F128" s="505"/>
      <c r="G128" s="505"/>
    </row>
    <row r="129" spans="1:7" ht="20.25" customHeight="1" x14ac:dyDescent="0.25">
      <c r="A129" s="505" t="s">
        <v>292</v>
      </c>
      <c r="B129" s="505"/>
      <c r="C129" s="505"/>
      <c r="D129" s="505"/>
      <c r="E129" s="505"/>
      <c r="F129" s="505"/>
      <c r="G129" s="505"/>
    </row>
    <row r="130" spans="1:7" ht="86.25" customHeight="1" x14ac:dyDescent="0.25">
      <c r="A130" s="505" t="s">
        <v>294</v>
      </c>
      <c r="B130" s="505"/>
      <c r="C130" s="505"/>
      <c r="D130" s="505"/>
      <c r="E130" s="505"/>
      <c r="F130" s="505"/>
      <c r="G130" s="505"/>
    </row>
  </sheetData>
  <mergeCells count="111">
    <mergeCell ref="E74:E75"/>
    <mergeCell ref="F74:F75"/>
    <mergeCell ref="C98:C99"/>
    <mergeCell ref="B98:B99"/>
    <mergeCell ref="G50:G51"/>
    <mergeCell ref="F57:F58"/>
    <mergeCell ref="G57:G58"/>
    <mergeCell ref="F60:F61"/>
    <mergeCell ref="G60:G61"/>
    <mergeCell ref="D57:D58"/>
    <mergeCell ref="E57:E58"/>
    <mergeCell ref="B60:B61"/>
    <mergeCell ref="C60:C61"/>
    <mergeCell ref="B50:B51"/>
    <mergeCell ref="C50:C51"/>
    <mergeCell ref="B74:B75"/>
    <mergeCell ref="C74:C75"/>
    <mergeCell ref="D74:D75"/>
    <mergeCell ref="B69:B70"/>
    <mergeCell ref="C69:C70"/>
    <mergeCell ref="A125:G125"/>
    <mergeCell ref="B14:B15"/>
    <mergeCell ref="C14:C15"/>
    <mergeCell ref="D14:D15"/>
    <mergeCell ref="E14:E15"/>
    <mergeCell ref="F14:F15"/>
    <mergeCell ref="G14:G15"/>
    <mergeCell ref="B25:B26"/>
    <mergeCell ref="C25:C26"/>
    <mergeCell ref="D25:D26"/>
    <mergeCell ref="E25:E26"/>
    <mergeCell ref="F25:F26"/>
    <mergeCell ref="G25:G26"/>
    <mergeCell ref="E43:E44"/>
    <mergeCell ref="C94:C95"/>
    <mergeCell ref="B94:B95"/>
    <mergeCell ref="D60:D61"/>
    <mergeCell ref="G69:G70"/>
    <mergeCell ref="E60:E61"/>
    <mergeCell ref="B62:B63"/>
    <mergeCell ref="C62:C63"/>
    <mergeCell ref="G62:G63"/>
    <mergeCell ref="B57:B58"/>
    <mergeCell ref="C57:C58"/>
    <mergeCell ref="A3:A4"/>
    <mergeCell ref="B3:B4"/>
    <mergeCell ref="C3:C4"/>
    <mergeCell ref="D3:G3"/>
    <mergeCell ref="B45:B46"/>
    <mergeCell ref="C45:C46"/>
    <mergeCell ref="B43:B44"/>
    <mergeCell ref="C43:C44"/>
    <mergeCell ref="D43:D44"/>
    <mergeCell ref="G43:G44"/>
    <mergeCell ref="G45:G46"/>
    <mergeCell ref="G20:G21"/>
    <mergeCell ref="F20:F21"/>
    <mergeCell ref="E20:E21"/>
    <mergeCell ref="D20:D21"/>
    <mergeCell ref="C20:C21"/>
    <mergeCell ref="B20:B21"/>
    <mergeCell ref="F43:F44"/>
    <mergeCell ref="B9:B12"/>
    <mergeCell ref="C9:C12"/>
    <mergeCell ref="D9:D10"/>
    <mergeCell ref="E9:E10"/>
    <mergeCell ref="F9:F10"/>
    <mergeCell ref="G9:G10"/>
    <mergeCell ref="G111:G112"/>
    <mergeCell ref="B84:B85"/>
    <mergeCell ref="C84:C85"/>
    <mergeCell ref="D84:D85"/>
    <mergeCell ref="G88:G89"/>
    <mergeCell ref="G94:G95"/>
    <mergeCell ref="F94:F95"/>
    <mergeCell ref="E94:E95"/>
    <mergeCell ref="D94:D95"/>
    <mergeCell ref="C88:C89"/>
    <mergeCell ref="B88:B89"/>
    <mergeCell ref="B102:B103"/>
    <mergeCell ref="G98:G99"/>
    <mergeCell ref="F98:F99"/>
    <mergeCell ref="E98:E99"/>
    <mergeCell ref="D98:D99"/>
    <mergeCell ref="D111:D112"/>
    <mergeCell ref="G102:G103"/>
    <mergeCell ref="C102:C103"/>
    <mergeCell ref="A129:G129"/>
    <mergeCell ref="A130:G130"/>
    <mergeCell ref="A126:G126"/>
    <mergeCell ref="A127:G127"/>
    <mergeCell ref="A128:G128"/>
    <mergeCell ref="A1:G1"/>
    <mergeCell ref="E116:E117"/>
    <mergeCell ref="F116:F117"/>
    <mergeCell ref="G116:G117"/>
    <mergeCell ref="B121:B122"/>
    <mergeCell ref="C121:C122"/>
    <mergeCell ref="E121:E122"/>
    <mergeCell ref="F121:F122"/>
    <mergeCell ref="G121:G122"/>
    <mergeCell ref="B116:B117"/>
    <mergeCell ref="C116:C117"/>
    <mergeCell ref="E84:E85"/>
    <mergeCell ref="F84:F85"/>
    <mergeCell ref="G84:G85"/>
    <mergeCell ref="B111:B112"/>
    <mergeCell ref="C111:C112"/>
    <mergeCell ref="G74:G75"/>
    <mergeCell ref="E111:E112"/>
    <mergeCell ref="F111:F112"/>
  </mergeCells>
  <pageMargins left="0.98425196850393704" right="0.59055118110236227" top="0.59055118110236227" bottom="0.59055118110236227" header="0.31496062992125984" footer="0.31496062992125984"/>
  <pageSetup paperSize="9" scale="56" fitToHeight="0" orientation="portrait" r:id="rId1"/>
  <rowBreaks count="2" manualBreakCount="2">
    <brk id="58" max="6" man="1"/>
    <brk id="11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03"/>
  <sheetViews>
    <sheetView view="pageBreakPreview" topLeftCell="A53" zoomScale="81" zoomScaleNormal="100" zoomScaleSheetLayoutView="81" workbookViewId="0">
      <selection activeCell="L8" sqref="L8"/>
    </sheetView>
  </sheetViews>
  <sheetFormatPr defaultColWidth="0.88671875" defaultRowHeight="13.8" x14ac:dyDescent="0.25"/>
  <cols>
    <col min="1" max="1" width="58.5546875" style="195" customWidth="1"/>
    <col min="2" max="2" width="8.6640625" style="196" customWidth="1"/>
    <col min="3" max="3" width="13.33203125" style="192" customWidth="1"/>
    <col min="4" max="4" width="16.33203125" style="192" customWidth="1"/>
    <col min="5" max="5" width="15.109375" style="192" customWidth="1"/>
    <col min="6" max="6" width="14.33203125" style="192" customWidth="1"/>
    <col min="7" max="7" width="12.33203125" style="192" customWidth="1"/>
    <col min="8" max="8" width="10.5546875" style="192" customWidth="1"/>
    <col min="9" max="9" width="8.109375" style="192" customWidth="1"/>
    <col min="10" max="10" width="14.6640625" style="298" customWidth="1"/>
    <col min="11" max="11" width="18.109375" style="298" customWidth="1"/>
    <col min="12" max="189" width="15.6640625" style="192" customWidth="1"/>
    <col min="190" max="251" width="0.88671875" style="192"/>
    <col min="252" max="252" width="39" style="192" customWidth="1"/>
    <col min="253" max="253" width="8.6640625" style="192" customWidth="1"/>
    <col min="254" max="254" width="13.33203125" style="192" customWidth="1"/>
    <col min="255" max="255" width="13.88671875" style="192" customWidth="1"/>
    <col min="256" max="256" width="15.109375" style="192" customWidth="1"/>
    <col min="257" max="257" width="14.33203125" style="192" customWidth="1"/>
    <col min="258" max="258" width="12" style="192" customWidth="1"/>
    <col min="259" max="259" width="11.33203125" style="192" customWidth="1"/>
    <col min="260" max="260" width="11.88671875" style="192" customWidth="1"/>
    <col min="261" max="445" width="15.6640625" style="192" customWidth="1"/>
    <col min="446" max="507" width="0.88671875" style="192"/>
    <col min="508" max="508" width="39" style="192" customWidth="1"/>
    <col min="509" max="509" width="8.6640625" style="192" customWidth="1"/>
    <col min="510" max="510" width="13.33203125" style="192" customWidth="1"/>
    <col min="511" max="511" width="13.88671875" style="192" customWidth="1"/>
    <col min="512" max="512" width="15.109375" style="192" customWidth="1"/>
    <col min="513" max="513" width="14.33203125" style="192" customWidth="1"/>
    <col min="514" max="514" width="12" style="192" customWidth="1"/>
    <col min="515" max="515" width="11.33203125" style="192" customWidth="1"/>
    <col min="516" max="516" width="11.88671875" style="192" customWidth="1"/>
    <col min="517" max="701" width="15.6640625" style="192" customWidth="1"/>
    <col min="702" max="763" width="0.88671875" style="192"/>
    <col min="764" max="764" width="39" style="192" customWidth="1"/>
    <col min="765" max="765" width="8.6640625" style="192" customWidth="1"/>
    <col min="766" max="766" width="13.33203125" style="192" customWidth="1"/>
    <col min="767" max="767" width="13.88671875" style="192" customWidth="1"/>
    <col min="768" max="768" width="15.109375" style="192" customWidth="1"/>
    <col min="769" max="769" width="14.33203125" style="192" customWidth="1"/>
    <col min="770" max="770" width="12" style="192" customWidth="1"/>
    <col min="771" max="771" width="11.33203125" style="192" customWidth="1"/>
    <col min="772" max="772" width="11.88671875" style="192" customWidth="1"/>
    <col min="773" max="957" width="15.6640625" style="192" customWidth="1"/>
    <col min="958" max="1019" width="0.88671875" style="192"/>
    <col min="1020" max="1020" width="39" style="192" customWidth="1"/>
    <col min="1021" max="1021" width="8.6640625" style="192" customWidth="1"/>
    <col min="1022" max="1022" width="13.33203125" style="192" customWidth="1"/>
    <col min="1023" max="1023" width="13.88671875" style="192" customWidth="1"/>
    <col min="1024" max="1024" width="15.109375" style="192" customWidth="1"/>
    <col min="1025" max="1025" width="14.33203125" style="192" customWidth="1"/>
    <col min="1026" max="1026" width="12" style="192" customWidth="1"/>
    <col min="1027" max="1027" width="11.33203125" style="192" customWidth="1"/>
    <col min="1028" max="1028" width="11.88671875" style="192" customWidth="1"/>
    <col min="1029" max="1213" width="15.6640625" style="192" customWidth="1"/>
    <col min="1214" max="1275" width="0.88671875" style="192"/>
    <col min="1276" max="1276" width="39" style="192" customWidth="1"/>
    <col min="1277" max="1277" width="8.6640625" style="192" customWidth="1"/>
    <col min="1278" max="1278" width="13.33203125" style="192" customWidth="1"/>
    <col min="1279" max="1279" width="13.88671875" style="192" customWidth="1"/>
    <col min="1280" max="1280" width="15.109375" style="192" customWidth="1"/>
    <col min="1281" max="1281" width="14.33203125" style="192" customWidth="1"/>
    <col min="1282" max="1282" width="12" style="192" customWidth="1"/>
    <col min="1283" max="1283" width="11.33203125" style="192" customWidth="1"/>
    <col min="1284" max="1284" width="11.88671875" style="192" customWidth="1"/>
    <col min="1285" max="1469" width="15.6640625" style="192" customWidth="1"/>
    <col min="1470" max="1531" width="0.88671875" style="192"/>
    <col min="1532" max="1532" width="39" style="192" customWidth="1"/>
    <col min="1533" max="1533" width="8.6640625" style="192" customWidth="1"/>
    <col min="1534" max="1534" width="13.33203125" style="192" customWidth="1"/>
    <col min="1535" max="1535" width="13.88671875" style="192" customWidth="1"/>
    <col min="1536" max="1536" width="15.109375" style="192" customWidth="1"/>
    <col min="1537" max="1537" width="14.33203125" style="192" customWidth="1"/>
    <col min="1538" max="1538" width="12" style="192" customWidth="1"/>
    <col min="1539" max="1539" width="11.33203125" style="192" customWidth="1"/>
    <col min="1540" max="1540" width="11.88671875" style="192" customWidth="1"/>
    <col min="1541" max="1725" width="15.6640625" style="192" customWidth="1"/>
    <col min="1726" max="1787" width="0.88671875" style="192"/>
    <col min="1788" max="1788" width="39" style="192" customWidth="1"/>
    <col min="1789" max="1789" width="8.6640625" style="192" customWidth="1"/>
    <col min="1790" max="1790" width="13.33203125" style="192" customWidth="1"/>
    <col min="1791" max="1791" width="13.88671875" style="192" customWidth="1"/>
    <col min="1792" max="1792" width="15.109375" style="192" customWidth="1"/>
    <col min="1793" max="1793" width="14.33203125" style="192" customWidth="1"/>
    <col min="1794" max="1794" width="12" style="192" customWidth="1"/>
    <col min="1795" max="1795" width="11.33203125" style="192" customWidth="1"/>
    <col min="1796" max="1796" width="11.88671875" style="192" customWidth="1"/>
    <col min="1797" max="1981" width="15.6640625" style="192" customWidth="1"/>
    <col min="1982" max="2043" width="0.88671875" style="192"/>
    <col min="2044" max="2044" width="39" style="192" customWidth="1"/>
    <col min="2045" max="2045" width="8.6640625" style="192" customWidth="1"/>
    <col min="2046" max="2046" width="13.33203125" style="192" customWidth="1"/>
    <col min="2047" max="2047" width="13.88671875" style="192" customWidth="1"/>
    <col min="2048" max="2048" width="15.109375" style="192" customWidth="1"/>
    <col min="2049" max="2049" width="14.33203125" style="192" customWidth="1"/>
    <col min="2050" max="2050" width="12" style="192" customWidth="1"/>
    <col min="2051" max="2051" width="11.33203125" style="192" customWidth="1"/>
    <col min="2052" max="2052" width="11.88671875" style="192" customWidth="1"/>
    <col min="2053" max="2237" width="15.6640625" style="192" customWidth="1"/>
    <col min="2238" max="2299" width="0.88671875" style="192"/>
    <col min="2300" max="2300" width="39" style="192" customWidth="1"/>
    <col min="2301" max="2301" width="8.6640625" style="192" customWidth="1"/>
    <col min="2302" max="2302" width="13.33203125" style="192" customWidth="1"/>
    <col min="2303" max="2303" width="13.88671875" style="192" customWidth="1"/>
    <col min="2304" max="2304" width="15.109375" style="192" customWidth="1"/>
    <col min="2305" max="2305" width="14.33203125" style="192" customWidth="1"/>
    <col min="2306" max="2306" width="12" style="192" customWidth="1"/>
    <col min="2307" max="2307" width="11.33203125" style="192" customWidth="1"/>
    <col min="2308" max="2308" width="11.88671875" style="192" customWidth="1"/>
    <col min="2309" max="2493" width="15.6640625" style="192" customWidth="1"/>
    <col min="2494" max="2555" width="0.88671875" style="192"/>
    <col min="2556" max="2556" width="39" style="192" customWidth="1"/>
    <col min="2557" max="2557" width="8.6640625" style="192" customWidth="1"/>
    <col min="2558" max="2558" width="13.33203125" style="192" customWidth="1"/>
    <col min="2559" max="2559" width="13.88671875" style="192" customWidth="1"/>
    <col min="2560" max="2560" width="15.109375" style="192" customWidth="1"/>
    <col min="2561" max="2561" width="14.33203125" style="192" customWidth="1"/>
    <col min="2562" max="2562" width="12" style="192" customWidth="1"/>
    <col min="2563" max="2563" width="11.33203125" style="192" customWidth="1"/>
    <col min="2564" max="2564" width="11.88671875" style="192" customWidth="1"/>
    <col min="2565" max="2749" width="15.6640625" style="192" customWidth="1"/>
    <col min="2750" max="2811" width="0.88671875" style="192"/>
    <col min="2812" max="2812" width="39" style="192" customWidth="1"/>
    <col min="2813" max="2813" width="8.6640625" style="192" customWidth="1"/>
    <col min="2814" max="2814" width="13.33203125" style="192" customWidth="1"/>
    <col min="2815" max="2815" width="13.88671875" style="192" customWidth="1"/>
    <col min="2816" max="2816" width="15.109375" style="192" customWidth="1"/>
    <col min="2817" max="2817" width="14.33203125" style="192" customWidth="1"/>
    <col min="2818" max="2818" width="12" style="192" customWidth="1"/>
    <col min="2819" max="2819" width="11.33203125" style="192" customWidth="1"/>
    <col min="2820" max="2820" width="11.88671875" style="192" customWidth="1"/>
    <col min="2821" max="3005" width="15.6640625" style="192" customWidth="1"/>
    <col min="3006" max="3067" width="0.88671875" style="192"/>
    <col min="3068" max="3068" width="39" style="192" customWidth="1"/>
    <col min="3069" max="3069" width="8.6640625" style="192" customWidth="1"/>
    <col min="3070" max="3070" width="13.33203125" style="192" customWidth="1"/>
    <col min="3071" max="3071" width="13.88671875" style="192" customWidth="1"/>
    <col min="3072" max="3072" width="15.109375" style="192" customWidth="1"/>
    <col min="3073" max="3073" width="14.33203125" style="192" customWidth="1"/>
    <col min="3074" max="3074" width="12" style="192" customWidth="1"/>
    <col min="3075" max="3075" width="11.33203125" style="192" customWidth="1"/>
    <col min="3076" max="3076" width="11.88671875" style="192" customWidth="1"/>
    <col min="3077" max="3261" width="15.6640625" style="192" customWidth="1"/>
    <col min="3262" max="3323" width="0.88671875" style="192"/>
    <col min="3324" max="3324" width="39" style="192" customWidth="1"/>
    <col min="3325" max="3325" width="8.6640625" style="192" customWidth="1"/>
    <col min="3326" max="3326" width="13.33203125" style="192" customWidth="1"/>
    <col min="3327" max="3327" width="13.88671875" style="192" customWidth="1"/>
    <col min="3328" max="3328" width="15.109375" style="192" customWidth="1"/>
    <col min="3329" max="3329" width="14.33203125" style="192" customWidth="1"/>
    <col min="3330" max="3330" width="12" style="192" customWidth="1"/>
    <col min="3331" max="3331" width="11.33203125" style="192" customWidth="1"/>
    <col min="3332" max="3332" width="11.88671875" style="192" customWidth="1"/>
    <col min="3333" max="3517" width="15.6640625" style="192" customWidth="1"/>
    <col min="3518" max="3579" width="0.88671875" style="192"/>
    <col min="3580" max="3580" width="39" style="192" customWidth="1"/>
    <col min="3581" max="3581" width="8.6640625" style="192" customWidth="1"/>
    <col min="3582" max="3582" width="13.33203125" style="192" customWidth="1"/>
    <col min="3583" max="3583" width="13.88671875" style="192" customWidth="1"/>
    <col min="3584" max="3584" width="15.109375" style="192" customWidth="1"/>
    <col min="3585" max="3585" width="14.33203125" style="192" customWidth="1"/>
    <col min="3586" max="3586" width="12" style="192" customWidth="1"/>
    <col min="3587" max="3587" width="11.33203125" style="192" customWidth="1"/>
    <col min="3588" max="3588" width="11.88671875" style="192" customWidth="1"/>
    <col min="3589" max="3773" width="15.6640625" style="192" customWidth="1"/>
    <col min="3774" max="3835" width="0.88671875" style="192"/>
    <col min="3836" max="3836" width="39" style="192" customWidth="1"/>
    <col min="3837" max="3837" width="8.6640625" style="192" customWidth="1"/>
    <col min="3838" max="3838" width="13.33203125" style="192" customWidth="1"/>
    <col min="3839" max="3839" width="13.88671875" style="192" customWidth="1"/>
    <col min="3840" max="3840" width="15.109375" style="192" customWidth="1"/>
    <col min="3841" max="3841" width="14.33203125" style="192" customWidth="1"/>
    <col min="3842" max="3842" width="12" style="192" customWidth="1"/>
    <col min="3843" max="3843" width="11.33203125" style="192" customWidth="1"/>
    <col min="3844" max="3844" width="11.88671875" style="192" customWidth="1"/>
    <col min="3845" max="4029" width="15.6640625" style="192" customWidth="1"/>
    <col min="4030" max="4091" width="0.88671875" style="192"/>
    <col min="4092" max="4092" width="39" style="192" customWidth="1"/>
    <col min="4093" max="4093" width="8.6640625" style="192" customWidth="1"/>
    <col min="4094" max="4094" width="13.33203125" style="192" customWidth="1"/>
    <col min="4095" max="4095" width="13.88671875" style="192" customWidth="1"/>
    <col min="4096" max="4096" width="15.109375" style="192" customWidth="1"/>
    <col min="4097" max="4097" width="14.33203125" style="192" customWidth="1"/>
    <col min="4098" max="4098" width="12" style="192" customWidth="1"/>
    <col min="4099" max="4099" width="11.33203125" style="192" customWidth="1"/>
    <col min="4100" max="4100" width="11.88671875" style="192" customWidth="1"/>
    <col min="4101" max="4285" width="15.6640625" style="192" customWidth="1"/>
    <col min="4286" max="4347" width="0.88671875" style="192"/>
    <col min="4348" max="4348" width="39" style="192" customWidth="1"/>
    <col min="4349" max="4349" width="8.6640625" style="192" customWidth="1"/>
    <col min="4350" max="4350" width="13.33203125" style="192" customWidth="1"/>
    <col min="4351" max="4351" width="13.88671875" style="192" customWidth="1"/>
    <col min="4352" max="4352" width="15.109375" style="192" customWidth="1"/>
    <col min="4353" max="4353" width="14.33203125" style="192" customWidth="1"/>
    <col min="4354" max="4354" width="12" style="192" customWidth="1"/>
    <col min="4355" max="4355" width="11.33203125" style="192" customWidth="1"/>
    <col min="4356" max="4356" width="11.88671875" style="192" customWidth="1"/>
    <col min="4357" max="4541" width="15.6640625" style="192" customWidth="1"/>
    <col min="4542" max="4603" width="0.88671875" style="192"/>
    <col min="4604" max="4604" width="39" style="192" customWidth="1"/>
    <col min="4605" max="4605" width="8.6640625" style="192" customWidth="1"/>
    <col min="4606" max="4606" width="13.33203125" style="192" customWidth="1"/>
    <col min="4607" max="4607" width="13.88671875" style="192" customWidth="1"/>
    <col min="4608" max="4608" width="15.109375" style="192" customWidth="1"/>
    <col min="4609" max="4609" width="14.33203125" style="192" customWidth="1"/>
    <col min="4610" max="4610" width="12" style="192" customWidth="1"/>
    <col min="4611" max="4611" width="11.33203125" style="192" customWidth="1"/>
    <col min="4612" max="4612" width="11.88671875" style="192" customWidth="1"/>
    <col min="4613" max="4797" width="15.6640625" style="192" customWidth="1"/>
    <col min="4798" max="4859" width="0.88671875" style="192"/>
    <col min="4860" max="4860" width="39" style="192" customWidth="1"/>
    <col min="4861" max="4861" width="8.6640625" style="192" customWidth="1"/>
    <col min="4862" max="4862" width="13.33203125" style="192" customWidth="1"/>
    <col min="4863" max="4863" width="13.88671875" style="192" customWidth="1"/>
    <col min="4864" max="4864" width="15.109375" style="192" customWidth="1"/>
    <col min="4865" max="4865" width="14.33203125" style="192" customWidth="1"/>
    <col min="4866" max="4866" width="12" style="192" customWidth="1"/>
    <col min="4867" max="4867" width="11.33203125" style="192" customWidth="1"/>
    <col min="4868" max="4868" width="11.88671875" style="192" customWidth="1"/>
    <col min="4869" max="5053" width="15.6640625" style="192" customWidth="1"/>
    <col min="5054" max="5115" width="0.88671875" style="192"/>
    <col min="5116" max="5116" width="39" style="192" customWidth="1"/>
    <col min="5117" max="5117" width="8.6640625" style="192" customWidth="1"/>
    <col min="5118" max="5118" width="13.33203125" style="192" customWidth="1"/>
    <col min="5119" max="5119" width="13.88671875" style="192" customWidth="1"/>
    <col min="5120" max="5120" width="15.109375" style="192" customWidth="1"/>
    <col min="5121" max="5121" width="14.33203125" style="192" customWidth="1"/>
    <col min="5122" max="5122" width="12" style="192" customWidth="1"/>
    <col min="5123" max="5123" width="11.33203125" style="192" customWidth="1"/>
    <col min="5124" max="5124" width="11.88671875" style="192" customWidth="1"/>
    <col min="5125" max="5309" width="15.6640625" style="192" customWidth="1"/>
    <col min="5310" max="5371" width="0.88671875" style="192"/>
    <col min="5372" max="5372" width="39" style="192" customWidth="1"/>
    <col min="5373" max="5373" width="8.6640625" style="192" customWidth="1"/>
    <col min="5374" max="5374" width="13.33203125" style="192" customWidth="1"/>
    <col min="5375" max="5375" width="13.88671875" style="192" customWidth="1"/>
    <col min="5376" max="5376" width="15.109375" style="192" customWidth="1"/>
    <col min="5377" max="5377" width="14.33203125" style="192" customWidth="1"/>
    <col min="5378" max="5378" width="12" style="192" customWidth="1"/>
    <col min="5379" max="5379" width="11.33203125" style="192" customWidth="1"/>
    <col min="5380" max="5380" width="11.88671875" style="192" customWidth="1"/>
    <col min="5381" max="5565" width="15.6640625" style="192" customWidth="1"/>
    <col min="5566" max="5627" width="0.88671875" style="192"/>
    <col min="5628" max="5628" width="39" style="192" customWidth="1"/>
    <col min="5629" max="5629" width="8.6640625" style="192" customWidth="1"/>
    <col min="5630" max="5630" width="13.33203125" style="192" customWidth="1"/>
    <col min="5631" max="5631" width="13.88671875" style="192" customWidth="1"/>
    <col min="5632" max="5632" width="15.109375" style="192" customWidth="1"/>
    <col min="5633" max="5633" width="14.33203125" style="192" customWidth="1"/>
    <col min="5634" max="5634" width="12" style="192" customWidth="1"/>
    <col min="5635" max="5635" width="11.33203125" style="192" customWidth="1"/>
    <col min="5636" max="5636" width="11.88671875" style="192" customWidth="1"/>
    <col min="5637" max="5821" width="15.6640625" style="192" customWidth="1"/>
    <col min="5822" max="5883" width="0.88671875" style="192"/>
    <col min="5884" max="5884" width="39" style="192" customWidth="1"/>
    <col min="5885" max="5885" width="8.6640625" style="192" customWidth="1"/>
    <col min="5886" max="5886" width="13.33203125" style="192" customWidth="1"/>
    <col min="5887" max="5887" width="13.88671875" style="192" customWidth="1"/>
    <col min="5888" max="5888" width="15.109375" style="192" customWidth="1"/>
    <col min="5889" max="5889" width="14.33203125" style="192" customWidth="1"/>
    <col min="5890" max="5890" width="12" style="192" customWidth="1"/>
    <col min="5891" max="5891" width="11.33203125" style="192" customWidth="1"/>
    <col min="5892" max="5892" width="11.88671875" style="192" customWidth="1"/>
    <col min="5893" max="6077" width="15.6640625" style="192" customWidth="1"/>
    <col min="6078" max="6139" width="0.88671875" style="192"/>
    <col min="6140" max="6140" width="39" style="192" customWidth="1"/>
    <col min="6141" max="6141" width="8.6640625" style="192" customWidth="1"/>
    <col min="6142" max="6142" width="13.33203125" style="192" customWidth="1"/>
    <col min="6143" max="6143" width="13.88671875" style="192" customWidth="1"/>
    <col min="6144" max="6144" width="15.109375" style="192" customWidth="1"/>
    <col min="6145" max="6145" width="14.33203125" style="192" customWidth="1"/>
    <col min="6146" max="6146" width="12" style="192" customWidth="1"/>
    <col min="6147" max="6147" width="11.33203125" style="192" customWidth="1"/>
    <col min="6148" max="6148" width="11.88671875" style="192" customWidth="1"/>
    <col min="6149" max="6333" width="15.6640625" style="192" customWidth="1"/>
    <col min="6334" max="6395" width="0.88671875" style="192"/>
    <col min="6396" max="6396" width="39" style="192" customWidth="1"/>
    <col min="6397" max="6397" width="8.6640625" style="192" customWidth="1"/>
    <col min="6398" max="6398" width="13.33203125" style="192" customWidth="1"/>
    <col min="6399" max="6399" width="13.88671875" style="192" customWidth="1"/>
    <col min="6400" max="6400" width="15.109375" style="192" customWidth="1"/>
    <col min="6401" max="6401" width="14.33203125" style="192" customWidth="1"/>
    <col min="6402" max="6402" width="12" style="192" customWidth="1"/>
    <col min="6403" max="6403" width="11.33203125" style="192" customWidth="1"/>
    <col min="6404" max="6404" width="11.88671875" style="192" customWidth="1"/>
    <col min="6405" max="6589" width="15.6640625" style="192" customWidth="1"/>
    <col min="6590" max="6651" width="0.88671875" style="192"/>
    <col min="6652" max="6652" width="39" style="192" customWidth="1"/>
    <col min="6653" max="6653" width="8.6640625" style="192" customWidth="1"/>
    <col min="6654" max="6654" width="13.33203125" style="192" customWidth="1"/>
    <col min="6655" max="6655" width="13.88671875" style="192" customWidth="1"/>
    <col min="6656" max="6656" width="15.109375" style="192" customWidth="1"/>
    <col min="6657" max="6657" width="14.33203125" style="192" customWidth="1"/>
    <col min="6658" max="6658" width="12" style="192" customWidth="1"/>
    <col min="6659" max="6659" width="11.33203125" style="192" customWidth="1"/>
    <col min="6660" max="6660" width="11.88671875" style="192" customWidth="1"/>
    <col min="6661" max="6845" width="15.6640625" style="192" customWidth="1"/>
    <col min="6846" max="6907" width="0.88671875" style="192"/>
    <col min="6908" max="6908" width="39" style="192" customWidth="1"/>
    <col min="6909" max="6909" width="8.6640625" style="192" customWidth="1"/>
    <col min="6910" max="6910" width="13.33203125" style="192" customWidth="1"/>
    <col min="6911" max="6911" width="13.88671875" style="192" customWidth="1"/>
    <col min="6912" max="6912" width="15.109375" style="192" customWidth="1"/>
    <col min="6913" max="6913" width="14.33203125" style="192" customWidth="1"/>
    <col min="6914" max="6914" width="12" style="192" customWidth="1"/>
    <col min="6915" max="6915" width="11.33203125" style="192" customWidth="1"/>
    <col min="6916" max="6916" width="11.88671875" style="192" customWidth="1"/>
    <col min="6917" max="7101" width="15.6640625" style="192" customWidth="1"/>
    <col min="7102" max="7163" width="0.88671875" style="192"/>
    <col min="7164" max="7164" width="39" style="192" customWidth="1"/>
    <col min="7165" max="7165" width="8.6640625" style="192" customWidth="1"/>
    <col min="7166" max="7166" width="13.33203125" style="192" customWidth="1"/>
    <col min="7167" max="7167" width="13.88671875" style="192" customWidth="1"/>
    <col min="7168" max="7168" width="15.109375" style="192" customWidth="1"/>
    <col min="7169" max="7169" width="14.33203125" style="192" customWidth="1"/>
    <col min="7170" max="7170" width="12" style="192" customWidth="1"/>
    <col min="7171" max="7171" width="11.33203125" style="192" customWidth="1"/>
    <col min="7172" max="7172" width="11.88671875" style="192" customWidth="1"/>
    <col min="7173" max="7357" width="15.6640625" style="192" customWidth="1"/>
    <col min="7358" max="7419" width="0.88671875" style="192"/>
    <col min="7420" max="7420" width="39" style="192" customWidth="1"/>
    <col min="7421" max="7421" width="8.6640625" style="192" customWidth="1"/>
    <col min="7422" max="7422" width="13.33203125" style="192" customWidth="1"/>
    <col min="7423" max="7423" width="13.88671875" style="192" customWidth="1"/>
    <col min="7424" max="7424" width="15.109375" style="192" customWidth="1"/>
    <col min="7425" max="7425" width="14.33203125" style="192" customWidth="1"/>
    <col min="7426" max="7426" width="12" style="192" customWidth="1"/>
    <col min="7427" max="7427" width="11.33203125" style="192" customWidth="1"/>
    <col min="7428" max="7428" width="11.88671875" style="192" customWidth="1"/>
    <col min="7429" max="7613" width="15.6640625" style="192" customWidth="1"/>
    <col min="7614" max="7675" width="0.88671875" style="192"/>
    <col min="7676" max="7676" width="39" style="192" customWidth="1"/>
    <col min="7677" max="7677" width="8.6640625" style="192" customWidth="1"/>
    <col min="7678" max="7678" width="13.33203125" style="192" customWidth="1"/>
    <col min="7679" max="7679" width="13.88671875" style="192" customWidth="1"/>
    <col min="7680" max="7680" width="15.109375" style="192" customWidth="1"/>
    <col min="7681" max="7681" width="14.33203125" style="192" customWidth="1"/>
    <col min="7682" max="7682" width="12" style="192" customWidth="1"/>
    <col min="7683" max="7683" width="11.33203125" style="192" customWidth="1"/>
    <col min="7684" max="7684" width="11.88671875" style="192" customWidth="1"/>
    <col min="7685" max="7869" width="15.6640625" style="192" customWidth="1"/>
    <col min="7870" max="7931" width="0.88671875" style="192"/>
    <col min="7932" max="7932" width="39" style="192" customWidth="1"/>
    <col min="7933" max="7933" width="8.6640625" style="192" customWidth="1"/>
    <col min="7934" max="7934" width="13.33203125" style="192" customWidth="1"/>
    <col min="7935" max="7935" width="13.88671875" style="192" customWidth="1"/>
    <col min="7936" max="7936" width="15.109375" style="192" customWidth="1"/>
    <col min="7937" max="7937" width="14.33203125" style="192" customWidth="1"/>
    <col min="7938" max="7938" width="12" style="192" customWidth="1"/>
    <col min="7939" max="7939" width="11.33203125" style="192" customWidth="1"/>
    <col min="7940" max="7940" width="11.88671875" style="192" customWidth="1"/>
    <col min="7941" max="8125" width="15.6640625" style="192" customWidth="1"/>
    <col min="8126" max="8187" width="0.88671875" style="192"/>
    <col min="8188" max="8188" width="39" style="192" customWidth="1"/>
    <col min="8189" max="8189" width="8.6640625" style="192" customWidth="1"/>
    <col min="8190" max="8190" width="13.33203125" style="192" customWidth="1"/>
    <col min="8191" max="8191" width="13.88671875" style="192" customWidth="1"/>
    <col min="8192" max="8192" width="15.109375" style="192" customWidth="1"/>
    <col min="8193" max="8193" width="14.33203125" style="192" customWidth="1"/>
    <col min="8194" max="8194" width="12" style="192" customWidth="1"/>
    <col min="8195" max="8195" width="11.33203125" style="192" customWidth="1"/>
    <col min="8196" max="8196" width="11.88671875" style="192" customWidth="1"/>
    <col min="8197" max="8381" width="15.6640625" style="192" customWidth="1"/>
    <col min="8382" max="8443" width="0.88671875" style="192"/>
    <col min="8444" max="8444" width="39" style="192" customWidth="1"/>
    <col min="8445" max="8445" width="8.6640625" style="192" customWidth="1"/>
    <col min="8446" max="8446" width="13.33203125" style="192" customWidth="1"/>
    <col min="8447" max="8447" width="13.88671875" style="192" customWidth="1"/>
    <col min="8448" max="8448" width="15.109375" style="192" customWidth="1"/>
    <col min="8449" max="8449" width="14.33203125" style="192" customWidth="1"/>
    <col min="8450" max="8450" width="12" style="192" customWidth="1"/>
    <col min="8451" max="8451" width="11.33203125" style="192" customWidth="1"/>
    <col min="8452" max="8452" width="11.88671875" style="192" customWidth="1"/>
    <col min="8453" max="8637" width="15.6640625" style="192" customWidth="1"/>
    <col min="8638" max="8699" width="0.88671875" style="192"/>
    <col min="8700" max="8700" width="39" style="192" customWidth="1"/>
    <col min="8701" max="8701" width="8.6640625" style="192" customWidth="1"/>
    <col min="8702" max="8702" width="13.33203125" style="192" customWidth="1"/>
    <col min="8703" max="8703" width="13.88671875" style="192" customWidth="1"/>
    <col min="8704" max="8704" width="15.109375" style="192" customWidth="1"/>
    <col min="8705" max="8705" width="14.33203125" style="192" customWidth="1"/>
    <col min="8706" max="8706" width="12" style="192" customWidth="1"/>
    <col min="8707" max="8707" width="11.33203125" style="192" customWidth="1"/>
    <col min="8708" max="8708" width="11.88671875" style="192" customWidth="1"/>
    <col min="8709" max="8893" width="15.6640625" style="192" customWidth="1"/>
    <col min="8894" max="8955" width="0.88671875" style="192"/>
    <col min="8956" max="8956" width="39" style="192" customWidth="1"/>
    <col min="8957" max="8957" width="8.6640625" style="192" customWidth="1"/>
    <col min="8958" max="8958" width="13.33203125" style="192" customWidth="1"/>
    <col min="8959" max="8959" width="13.88671875" style="192" customWidth="1"/>
    <col min="8960" max="8960" width="15.109375" style="192" customWidth="1"/>
    <col min="8961" max="8961" width="14.33203125" style="192" customWidth="1"/>
    <col min="8962" max="8962" width="12" style="192" customWidth="1"/>
    <col min="8963" max="8963" width="11.33203125" style="192" customWidth="1"/>
    <col min="8964" max="8964" width="11.88671875" style="192" customWidth="1"/>
    <col min="8965" max="9149" width="15.6640625" style="192" customWidth="1"/>
    <col min="9150" max="9211" width="0.88671875" style="192"/>
    <col min="9212" max="9212" width="39" style="192" customWidth="1"/>
    <col min="9213" max="9213" width="8.6640625" style="192" customWidth="1"/>
    <col min="9214" max="9214" width="13.33203125" style="192" customWidth="1"/>
    <col min="9215" max="9215" width="13.88671875" style="192" customWidth="1"/>
    <col min="9216" max="9216" width="15.109375" style="192" customWidth="1"/>
    <col min="9217" max="9217" width="14.33203125" style="192" customWidth="1"/>
    <col min="9218" max="9218" width="12" style="192" customWidth="1"/>
    <col min="9219" max="9219" width="11.33203125" style="192" customWidth="1"/>
    <col min="9220" max="9220" width="11.88671875" style="192" customWidth="1"/>
    <col min="9221" max="9405" width="15.6640625" style="192" customWidth="1"/>
    <col min="9406" max="9467" width="0.88671875" style="192"/>
    <col min="9468" max="9468" width="39" style="192" customWidth="1"/>
    <col min="9469" max="9469" width="8.6640625" style="192" customWidth="1"/>
    <col min="9470" max="9470" width="13.33203125" style="192" customWidth="1"/>
    <col min="9471" max="9471" width="13.88671875" style="192" customWidth="1"/>
    <col min="9472" max="9472" width="15.109375" style="192" customWidth="1"/>
    <col min="9473" max="9473" width="14.33203125" style="192" customWidth="1"/>
    <col min="9474" max="9474" width="12" style="192" customWidth="1"/>
    <col min="9475" max="9475" width="11.33203125" style="192" customWidth="1"/>
    <col min="9476" max="9476" width="11.88671875" style="192" customWidth="1"/>
    <col min="9477" max="9661" width="15.6640625" style="192" customWidth="1"/>
    <col min="9662" max="9723" width="0.88671875" style="192"/>
    <col min="9724" max="9724" width="39" style="192" customWidth="1"/>
    <col min="9725" max="9725" width="8.6640625" style="192" customWidth="1"/>
    <col min="9726" max="9726" width="13.33203125" style="192" customWidth="1"/>
    <col min="9727" max="9727" width="13.88671875" style="192" customWidth="1"/>
    <col min="9728" max="9728" width="15.109375" style="192" customWidth="1"/>
    <col min="9729" max="9729" width="14.33203125" style="192" customWidth="1"/>
    <col min="9730" max="9730" width="12" style="192" customWidth="1"/>
    <col min="9731" max="9731" width="11.33203125" style="192" customWidth="1"/>
    <col min="9732" max="9732" width="11.88671875" style="192" customWidth="1"/>
    <col min="9733" max="9917" width="15.6640625" style="192" customWidth="1"/>
    <col min="9918" max="9979" width="0.88671875" style="192"/>
    <col min="9980" max="9980" width="39" style="192" customWidth="1"/>
    <col min="9981" max="9981" width="8.6640625" style="192" customWidth="1"/>
    <col min="9982" max="9982" width="13.33203125" style="192" customWidth="1"/>
    <col min="9983" max="9983" width="13.88671875" style="192" customWidth="1"/>
    <col min="9984" max="9984" width="15.109375" style="192" customWidth="1"/>
    <col min="9985" max="9985" width="14.33203125" style="192" customWidth="1"/>
    <col min="9986" max="9986" width="12" style="192" customWidth="1"/>
    <col min="9987" max="9987" width="11.33203125" style="192" customWidth="1"/>
    <col min="9988" max="9988" width="11.88671875" style="192" customWidth="1"/>
    <col min="9989" max="10173" width="15.6640625" style="192" customWidth="1"/>
    <col min="10174" max="10235" width="0.88671875" style="192"/>
    <col min="10236" max="10236" width="39" style="192" customWidth="1"/>
    <col min="10237" max="10237" width="8.6640625" style="192" customWidth="1"/>
    <col min="10238" max="10238" width="13.33203125" style="192" customWidth="1"/>
    <col min="10239" max="10239" width="13.88671875" style="192" customWidth="1"/>
    <col min="10240" max="10240" width="15.109375" style="192" customWidth="1"/>
    <col min="10241" max="10241" width="14.33203125" style="192" customWidth="1"/>
    <col min="10242" max="10242" width="12" style="192" customWidth="1"/>
    <col min="10243" max="10243" width="11.33203125" style="192" customWidth="1"/>
    <col min="10244" max="10244" width="11.88671875" style="192" customWidth="1"/>
    <col min="10245" max="10429" width="15.6640625" style="192" customWidth="1"/>
    <col min="10430" max="10491" width="0.88671875" style="192"/>
    <col min="10492" max="10492" width="39" style="192" customWidth="1"/>
    <col min="10493" max="10493" width="8.6640625" style="192" customWidth="1"/>
    <col min="10494" max="10494" width="13.33203125" style="192" customWidth="1"/>
    <col min="10495" max="10495" width="13.88671875" style="192" customWidth="1"/>
    <col min="10496" max="10496" width="15.109375" style="192" customWidth="1"/>
    <col min="10497" max="10497" width="14.33203125" style="192" customWidth="1"/>
    <col min="10498" max="10498" width="12" style="192" customWidth="1"/>
    <col min="10499" max="10499" width="11.33203125" style="192" customWidth="1"/>
    <col min="10500" max="10500" width="11.88671875" style="192" customWidth="1"/>
    <col min="10501" max="10685" width="15.6640625" style="192" customWidth="1"/>
    <col min="10686" max="10747" width="0.88671875" style="192"/>
    <col min="10748" max="10748" width="39" style="192" customWidth="1"/>
    <col min="10749" max="10749" width="8.6640625" style="192" customWidth="1"/>
    <col min="10750" max="10750" width="13.33203125" style="192" customWidth="1"/>
    <col min="10751" max="10751" width="13.88671875" style="192" customWidth="1"/>
    <col min="10752" max="10752" width="15.109375" style="192" customWidth="1"/>
    <col min="10753" max="10753" width="14.33203125" style="192" customWidth="1"/>
    <col min="10754" max="10754" width="12" style="192" customWidth="1"/>
    <col min="10755" max="10755" width="11.33203125" style="192" customWidth="1"/>
    <col min="10756" max="10756" width="11.88671875" style="192" customWidth="1"/>
    <col min="10757" max="10941" width="15.6640625" style="192" customWidth="1"/>
    <col min="10942" max="11003" width="0.88671875" style="192"/>
    <col min="11004" max="11004" width="39" style="192" customWidth="1"/>
    <col min="11005" max="11005" width="8.6640625" style="192" customWidth="1"/>
    <col min="11006" max="11006" width="13.33203125" style="192" customWidth="1"/>
    <col min="11007" max="11007" width="13.88671875" style="192" customWidth="1"/>
    <col min="11008" max="11008" width="15.109375" style="192" customWidth="1"/>
    <col min="11009" max="11009" width="14.33203125" style="192" customWidth="1"/>
    <col min="11010" max="11010" width="12" style="192" customWidth="1"/>
    <col min="11011" max="11011" width="11.33203125" style="192" customWidth="1"/>
    <col min="11012" max="11012" width="11.88671875" style="192" customWidth="1"/>
    <col min="11013" max="11197" width="15.6640625" style="192" customWidth="1"/>
    <col min="11198" max="11259" width="0.88671875" style="192"/>
    <col min="11260" max="11260" width="39" style="192" customWidth="1"/>
    <col min="11261" max="11261" width="8.6640625" style="192" customWidth="1"/>
    <col min="11262" max="11262" width="13.33203125" style="192" customWidth="1"/>
    <col min="11263" max="11263" width="13.88671875" style="192" customWidth="1"/>
    <col min="11264" max="11264" width="15.109375" style="192" customWidth="1"/>
    <col min="11265" max="11265" width="14.33203125" style="192" customWidth="1"/>
    <col min="11266" max="11266" width="12" style="192" customWidth="1"/>
    <col min="11267" max="11267" width="11.33203125" style="192" customWidth="1"/>
    <col min="11268" max="11268" width="11.88671875" style="192" customWidth="1"/>
    <col min="11269" max="11453" width="15.6640625" style="192" customWidth="1"/>
    <col min="11454" max="11515" width="0.88671875" style="192"/>
    <col min="11516" max="11516" width="39" style="192" customWidth="1"/>
    <col min="11517" max="11517" width="8.6640625" style="192" customWidth="1"/>
    <col min="11518" max="11518" width="13.33203125" style="192" customWidth="1"/>
    <col min="11519" max="11519" width="13.88671875" style="192" customWidth="1"/>
    <col min="11520" max="11520" width="15.109375" style="192" customWidth="1"/>
    <col min="11521" max="11521" width="14.33203125" style="192" customWidth="1"/>
    <col min="11522" max="11522" width="12" style="192" customWidth="1"/>
    <col min="11523" max="11523" width="11.33203125" style="192" customWidth="1"/>
    <col min="11524" max="11524" width="11.88671875" style="192" customWidth="1"/>
    <col min="11525" max="11709" width="15.6640625" style="192" customWidth="1"/>
    <col min="11710" max="11771" width="0.88671875" style="192"/>
    <col min="11772" max="11772" width="39" style="192" customWidth="1"/>
    <col min="11773" max="11773" width="8.6640625" style="192" customWidth="1"/>
    <col min="11774" max="11774" width="13.33203125" style="192" customWidth="1"/>
    <col min="11775" max="11775" width="13.88671875" style="192" customWidth="1"/>
    <col min="11776" max="11776" width="15.109375" style="192" customWidth="1"/>
    <col min="11777" max="11777" width="14.33203125" style="192" customWidth="1"/>
    <col min="11778" max="11778" width="12" style="192" customWidth="1"/>
    <col min="11779" max="11779" width="11.33203125" style="192" customWidth="1"/>
    <col min="11780" max="11780" width="11.88671875" style="192" customWidth="1"/>
    <col min="11781" max="11965" width="15.6640625" style="192" customWidth="1"/>
    <col min="11966" max="12027" width="0.88671875" style="192"/>
    <col min="12028" max="12028" width="39" style="192" customWidth="1"/>
    <col min="12029" max="12029" width="8.6640625" style="192" customWidth="1"/>
    <col min="12030" max="12030" width="13.33203125" style="192" customWidth="1"/>
    <col min="12031" max="12031" width="13.88671875" style="192" customWidth="1"/>
    <col min="12032" max="12032" width="15.109375" style="192" customWidth="1"/>
    <col min="12033" max="12033" width="14.33203125" style="192" customWidth="1"/>
    <col min="12034" max="12034" width="12" style="192" customWidth="1"/>
    <col min="12035" max="12035" width="11.33203125" style="192" customWidth="1"/>
    <col min="12036" max="12036" width="11.88671875" style="192" customWidth="1"/>
    <col min="12037" max="12221" width="15.6640625" style="192" customWidth="1"/>
    <col min="12222" max="12283" width="0.88671875" style="192"/>
    <col min="12284" max="12284" width="39" style="192" customWidth="1"/>
    <col min="12285" max="12285" width="8.6640625" style="192" customWidth="1"/>
    <col min="12286" max="12286" width="13.33203125" style="192" customWidth="1"/>
    <col min="12287" max="12287" width="13.88671875" style="192" customWidth="1"/>
    <col min="12288" max="12288" width="15.109375" style="192" customWidth="1"/>
    <col min="12289" max="12289" width="14.33203125" style="192" customWidth="1"/>
    <col min="12290" max="12290" width="12" style="192" customWidth="1"/>
    <col min="12291" max="12291" width="11.33203125" style="192" customWidth="1"/>
    <col min="12292" max="12292" width="11.88671875" style="192" customWidth="1"/>
    <col min="12293" max="12477" width="15.6640625" style="192" customWidth="1"/>
    <col min="12478" max="12539" width="0.88671875" style="192"/>
    <col min="12540" max="12540" width="39" style="192" customWidth="1"/>
    <col min="12541" max="12541" width="8.6640625" style="192" customWidth="1"/>
    <col min="12542" max="12542" width="13.33203125" style="192" customWidth="1"/>
    <col min="12543" max="12543" width="13.88671875" style="192" customWidth="1"/>
    <col min="12544" max="12544" width="15.109375" style="192" customWidth="1"/>
    <col min="12545" max="12545" width="14.33203125" style="192" customWidth="1"/>
    <col min="12546" max="12546" width="12" style="192" customWidth="1"/>
    <col min="12547" max="12547" width="11.33203125" style="192" customWidth="1"/>
    <col min="12548" max="12548" width="11.88671875" style="192" customWidth="1"/>
    <col min="12549" max="12733" width="15.6640625" style="192" customWidth="1"/>
    <col min="12734" max="12795" width="0.88671875" style="192"/>
    <col min="12796" max="12796" width="39" style="192" customWidth="1"/>
    <col min="12797" max="12797" width="8.6640625" style="192" customWidth="1"/>
    <col min="12798" max="12798" width="13.33203125" style="192" customWidth="1"/>
    <col min="12799" max="12799" width="13.88671875" style="192" customWidth="1"/>
    <col min="12800" max="12800" width="15.109375" style="192" customWidth="1"/>
    <col min="12801" max="12801" width="14.33203125" style="192" customWidth="1"/>
    <col min="12802" max="12802" width="12" style="192" customWidth="1"/>
    <col min="12803" max="12803" width="11.33203125" style="192" customWidth="1"/>
    <col min="12804" max="12804" width="11.88671875" style="192" customWidth="1"/>
    <col min="12805" max="12989" width="15.6640625" style="192" customWidth="1"/>
    <col min="12990" max="13051" width="0.88671875" style="192"/>
    <col min="13052" max="13052" width="39" style="192" customWidth="1"/>
    <col min="13053" max="13053" width="8.6640625" style="192" customWidth="1"/>
    <col min="13054" max="13054" width="13.33203125" style="192" customWidth="1"/>
    <col min="13055" max="13055" width="13.88671875" style="192" customWidth="1"/>
    <col min="13056" max="13056" width="15.109375" style="192" customWidth="1"/>
    <col min="13057" max="13057" width="14.33203125" style="192" customWidth="1"/>
    <col min="13058" max="13058" width="12" style="192" customWidth="1"/>
    <col min="13059" max="13059" width="11.33203125" style="192" customWidth="1"/>
    <col min="13060" max="13060" width="11.88671875" style="192" customWidth="1"/>
    <col min="13061" max="13245" width="15.6640625" style="192" customWidth="1"/>
    <col min="13246" max="13307" width="0.88671875" style="192"/>
    <col min="13308" max="13308" width="39" style="192" customWidth="1"/>
    <col min="13309" max="13309" width="8.6640625" style="192" customWidth="1"/>
    <col min="13310" max="13310" width="13.33203125" style="192" customWidth="1"/>
    <col min="13311" max="13311" width="13.88671875" style="192" customWidth="1"/>
    <col min="13312" max="13312" width="15.109375" style="192" customWidth="1"/>
    <col min="13313" max="13313" width="14.33203125" style="192" customWidth="1"/>
    <col min="13314" max="13314" width="12" style="192" customWidth="1"/>
    <col min="13315" max="13315" width="11.33203125" style="192" customWidth="1"/>
    <col min="13316" max="13316" width="11.88671875" style="192" customWidth="1"/>
    <col min="13317" max="13501" width="15.6640625" style="192" customWidth="1"/>
    <col min="13502" max="13563" width="0.88671875" style="192"/>
    <col min="13564" max="13564" width="39" style="192" customWidth="1"/>
    <col min="13565" max="13565" width="8.6640625" style="192" customWidth="1"/>
    <col min="13566" max="13566" width="13.33203125" style="192" customWidth="1"/>
    <col min="13567" max="13567" width="13.88671875" style="192" customWidth="1"/>
    <col min="13568" max="13568" width="15.109375" style="192" customWidth="1"/>
    <col min="13569" max="13569" width="14.33203125" style="192" customWidth="1"/>
    <col min="13570" max="13570" width="12" style="192" customWidth="1"/>
    <col min="13571" max="13571" width="11.33203125" style="192" customWidth="1"/>
    <col min="13572" max="13572" width="11.88671875" style="192" customWidth="1"/>
    <col min="13573" max="13757" width="15.6640625" style="192" customWidth="1"/>
    <col min="13758" max="13819" width="0.88671875" style="192"/>
    <col min="13820" max="13820" width="39" style="192" customWidth="1"/>
    <col min="13821" max="13821" width="8.6640625" style="192" customWidth="1"/>
    <col min="13822" max="13822" width="13.33203125" style="192" customWidth="1"/>
    <col min="13823" max="13823" width="13.88671875" style="192" customWidth="1"/>
    <col min="13824" max="13824" width="15.109375" style="192" customWidth="1"/>
    <col min="13825" max="13825" width="14.33203125" style="192" customWidth="1"/>
    <col min="13826" max="13826" width="12" style="192" customWidth="1"/>
    <col min="13827" max="13827" width="11.33203125" style="192" customWidth="1"/>
    <col min="13828" max="13828" width="11.88671875" style="192" customWidth="1"/>
    <col min="13829" max="14013" width="15.6640625" style="192" customWidth="1"/>
    <col min="14014" max="14075" width="0.88671875" style="192"/>
    <col min="14076" max="14076" width="39" style="192" customWidth="1"/>
    <col min="14077" max="14077" width="8.6640625" style="192" customWidth="1"/>
    <col min="14078" max="14078" width="13.33203125" style="192" customWidth="1"/>
    <col min="14079" max="14079" width="13.88671875" style="192" customWidth="1"/>
    <col min="14080" max="14080" width="15.109375" style="192" customWidth="1"/>
    <col min="14081" max="14081" width="14.33203125" style="192" customWidth="1"/>
    <col min="14082" max="14082" width="12" style="192" customWidth="1"/>
    <col min="14083" max="14083" width="11.33203125" style="192" customWidth="1"/>
    <col min="14084" max="14084" width="11.88671875" style="192" customWidth="1"/>
    <col min="14085" max="14269" width="15.6640625" style="192" customWidth="1"/>
    <col min="14270" max="14331" width="0.88671875" style="192"/>
    <col min="14332" max="14332" width="39" style="192" customWidth="1"/>
    <col min="14333" max="14333" width="8.6640625" style="192" customWidth="1"/>
    <col min="14334" max="14334" width="13.33203125" style="192" customWidth="1"/>
    <col min="14335" max="14335" width="13.88671875" style="192" customWidth="1"/>
    <col min="14336" max="14336" width="15.109375" style="192" customWidth="1"/>
    <col min="14337" max="14337" width="14.33203125" style="192" customWidth="1"/>
    <col min="14338" max="14338" width="12" style="192" customWidth="1"/>
    <col min="14339" max="14339" width="11.33203125" style="192" customWidth="1"/>
    <col min="14340" max="14340" width="11.88671875" style="192" customWidth="1"/>
    <col min="14341" max="14525" width="15.6640625" style="192" customWidth="1"/>
    <col min="14526" max="14587" width="0.88671875" style="192"/>
    <col min="14588" max="14588" width="39" style="192" customWidth="1"/>
    <col min="14589" max="14589" width="8.6640625" style="192" customWidth="1"/>
    <col min="14590" max="14590" width="13.33203125" style="192" customWidth="1"/>
    <col min="14591" max="14591" width="13.88671875" style="192" customWidth="1"/>
    <col min="14592" max="14592" width="15.109375" style="192" customWidth="1"/>
    <col min="14593" max="14593" width="14.33203125" style="192" customWidth="1"/>
    <col min="14594" max="14594" width="12" style="192" customWidth="1"/>
    <col min="14595" max="14595" width="11.33203125" style="192" customWidth="1"/>
    <col min="14596" max="14596" width="11.88671875" style="192" customWidth="1"/>
    <col min="14597" max="14781" width="15.6640625" style="192" customWidth="1"/>
    <col min="14782" max="14843" width="0.88671875" style="192"/>
    <col min="14844" max="14844" width="39" style="192" customWidth="1"/>
    <col min="14845" max="14845" width="8.6640625" style="192" customWidth="1"/>
    <col min="14846" max="14846" width="13.33203125" style="192" customWidth="1"/>
    <col min="14847" max="14847" width="13.88671875" style="192" customWidth="1"/>
    <col min="14848" max="14848" width="15.109375" style="192" customWidth="1"/>
    <col min="14849" max="14849" width="14.33203125" style="192" customWidth="1"/>
    <col min="14850" max="14850" width="12" style="192" customWidth="1"/>
    <col min="14851" max="14851" width="11.33203125" style="192" customWidth="1"/>
    <col min="14852" max="14852" width="11.88671875" style="192" customWidth="1"/>
    <col min="14853" max="15037" width="15.6640625" style="192" customWidth="1"/>
    <col min="15038" max="15099" width="0.88671875" style="192"/>
    <col min="15100" max="15100" width="39" style="192" customWidth="1"/>
    <col min="15101" max="15101" width="8.6640625" style="192" customWidth="1"/>
    <col min="15102" max="15102" width="13.33203125" style="192" customWidth="1"/>
    <col min="15103" max="15103" width="13.88671875" style="192" customWidth="1"/>
    <col min="15104" max="15104" width="15.109375" style="192" customWidth="1"/>
    <col min="15105" max="15105" width="14.33203125" style="192" customWidth="1"/>
    <col min="15106" max="15106" width="12" style="192" customWidth="1"/>
    <col min="15107" max="15107" width="11.33203125" style="192" customWidth="1"/>
    <col min="15108" max="15108" width="11.88671875" style="192" customWidth="1"/>
    <col min="15109" max="15293" width="15.6640625" style="192" customWidth="1"/>
    <col min="15294" max="15355" width="0.88671875" style="192"/>
    <col min="15356" max="15356" width="39" style="192" customWidth="1"/>
    <col min="15357" max="15357" width="8.6640625" style="192" customWidth="1"/>
    <col min="15358" max="15358" width="13.33203125" style="192" customWidth="1"/>
    <col min="15359" max="15359" width="13.88671875" style="192" customWidth="1"/>
    <col min="15360" max="15360" width="15.109375" style="192" customWidth="1"/>
    <col min="15361" max="15361" width="14.33203125" style="192" customWidth="1"/>
    <col min="15362" max="15362" width="12" style="192" customWidth="1"/>
    <col min="15363" max="15363" width="11.33203125" style="192" customWidth="1"/>
    <col min="15364" max="15364" width="11.88671875" style="192" customWidth="1"/>
    <col min="15365" max="15549" width="15.6640625" style="192" customWidth="1"/>
    <col min="15550" max="15611" width="0.88671875" style="192"/>
    <col min="15612" max="15612" width="39" style="192" customWidth="1"/>
    <col min="15613" max="15613" width="8.6640625" style="192" customWidth="1"/>
    <col min="15614" max="15614" width="13.33203125" style="192" customWidth="1"/>
    <col min="15615" max="15615" width="13.88671875" style="192" customWidth="1"/>
    <col min="15616" max="15616" width="15.109375" style="192" customWidth="1"/>
    <col min="15617" max="15617" width="14.33203125" style="192" customWidth="1"/>
    <col min="15618" max="15618" width="12" style="192" customWidth="1"/>
    <col min="15619" max="15619" width="11.33203125" style="192" customWidth="1"/>
    <col min="15620" max="15620" width="11.88671875" style="192" customWidth="1"/>
    <col min="15621" max="15805" width="15.6640625" style="192" customWidth="1"/>
    <col min="15806" max="15867" width="0.88671875" style="192"/>
    <col min="15868" max="15868" width="39" style="192" customWidth="1"/>
    <col min="15869" max="15869" width="8.6640625" style="192" customWidth="1"/>
    <col min="15870" max="15870" width="13.33203125" style="192" customWidth="1"/>
    <col min="15871" max="15871" width="13.88671875" style="192" customWidth="1"/>
    <col min="15872" max="15872" width="15.109375" style="192" customWidth="1"/>
    <col min="15873" max="15873" width="14.33203125" style="192" customWidth="1"/>
    <col min="15874" max="15874" width="12" style="192" customWidth="1"/>
    <col min="15875" max="15875" width="11.33203125" style="192" customWidth="1"/>
    <col min="15876" max="15876" width="11.88671875" style="192" customWidth="1"/>
    <col min="15877" max="16061" width="15.6640625" style="192" customWidth="1"/>
    <col min="16062" max="16123" width="0.88671875" style="192"/>
    <col min="16124" max="16124" width="39" style="192" customWidth="1"/>
    <col min="16125" max="16125" width="8.6640625" style="192" customWidth="1"/>
    <col min="16126" max="16126" width="13.33203125" style="192" customWidth="1"/>
    <col min="16127" max="16127" width="13.88671875" style="192" customWidth="1"/>
    <col min="16128" max="16128" width="15.109375" style="192" customWidth="1"/>
    <col min="16129" max="16129" width="14.33203125" style="192" customWidth="1"/>
    <col min="16130" max="16130" width="12" style="192" customWidth="1"/>
    <col min="16131" max="16131" width="11.33203125" style="192" customWidth="1"/>
    <col min="16132" max="16132" width="11.88671875" style="192" customWidth="1"/>
    <col min="16133" max="16317" width="15.6640625" style="192" customWidth="1"/>
    <col min="16318" max="16384" width="0.88671875" style="192"/>
  </cols>
  <sheetData>
    <row r="1" spans="1:12" s="190" customFormat="1" ht="24.75" customHeight="1" x14ac:dyDescent="0.25">
      <c r="A1" s="534" t="s">
        <v>356</v>
      </c>
      <c r="B1" s="535"/>
      <c r="C1" s="535"/>
      <c r="D1" s="535"/>
      <c r="E1" s="535"/>
      <c r="F1" s="535"/>
      <c r="G1" s="535"/>
      <c r="H1" s="535"/>
      <c r="I1" s="536"/>
      <c r="J1" s="362"/>
      <c r="K1" s="362"/>
    </row>
    <row r="2" spans="1:12" s="190" customFormat="1" ht="19.5" customHeight="1" x14ac:dyDescent="0.25">
      <c r="A2" s="537" t="s">
        <v>656</v>
      </c>
      <c r="B2" s="538"/>
      <c r="C2" s="538"/>
      <c r="D2" s="538"/>
      <c r="E2" s="538"/>
      <c r="F2" s="538"/>
      <c r="G2" s="538"/>
      <c r="H2" s="538"/>
      <c r="I2" s="539"/>
      <c r="J2" s="362"/>
      <c r="K2" s="362"/>
    </row>
    <row r="3" spans="1:12" s="190" customFormat="1" ht="18.75" customHeight="1" x14ac:dyDescent="0.25">
      <c r="A3" s="370"/>
      <c r="B3" s="191"/>
      <c r="C3" s="191"/>
      <c r="D3" s="191"/>
      <c r="E3" s="191"/>
      <c r="F3" s="263"/>
      <c r="G3" s="191"/>
      <c r="I3" s="371"/>
      <c r="J3" s="362"/>
      <c r="K3" s="362"/>
    </row>
    <row r="4" spans="1:12" s="183" customFormat="1" ht="18.75" customHeight="1" x14ac:dyDescent="0.25">
      <c r="A4" s="531" t="s">
        <v>0</v>
      </c>
      <c r="B4" s="540" t="s">
        <v>1</v>
      </c>
      <c r="C4" s="531" t="s">
        <v>357</v>
      </c>
      <c r="D4" s="543" t="s">
        <v>326</v>
      </c>
      <c r="E4" s="543"/>
      <c r="F4" s="543"/>
      <c r="G4" s="543"/>
      <c r="H4" s="543"/>
      <c r="I4" s="543"/>
      <c r="J4" s="298"/>
      <c r="K4" s="298"/>
    </row>
    <row r="5" spans="1:12" s="183" customFormat="1" ht="76.95" customHeight="1" x14ac:dyDescent="0.25">
      <c r="A5" s="531"/>
      <c r="B5" s="541"/>
      <c r="C5" s="531"/>
      <c r="D5" s="544" t="s">
        <v>358</v>
      </c>
      <c r="E5" s="531" t="s">
        <v>359</v>
      </c>
      <c r="F5" s="540" t="s">
        <v>360</v>
      </c>
      <c r="G5" s="544" t="s">
        <v>361</v>
      </c>
      <c r="H5" s="531" t="s">
        <v>362</v>
      </c>
      <c r="I5" s="531"/>
      <c r="J5" s="363"/>
      <c r="K5" s="298"/>
    </row>
    <row r="6" spans="1:12" s="183" customFormat="1" ht="43.95" customHeight="1" x14ac:dyDescent="0.25">
      <c r="A6" s="531"/>
      <c r="B6" s="542"/>
      <c r="C6" s="531"/>
      <c r="D6" s="545"/>
      <c r="E6" s="531"/>
      <c r="F6" s="542"/>
      <c r="G6" s="545"/>
      <c r="H6" s="198" t="s">
        <v>358</v>
      </c>
      <c r="I6" s="366" t="s">
        <v>363</v>
      </c>
      <c r="J6" s="298"/>
      <c r="K6" s="298"/>
    </row>
    <row r="7" spans="1:12" ht="11.25" customHeight="1" x14ac:dyDescent="0.25">
      <c r="A7" s="193" t="s">
        <v>63</v>
      </c>
      <c r="B7" s="193" t="s">
        <v>67</v>
      </c>
      <c r="C7" s="193" t="s">
        <v>68</v>
      </c>
      <c r="D7" s="193" t="s">
        <v>327</v>
      </c>
      <c r="E7" s="193" t="s">
        <v>328</v>
      </c>
      <c r="F7" s="193" t="s">
        <v>329</v>
      </c>
      <c r="G7" s="193" t="s">
        <v>330</v>
      </c>
      <c r="H7" s="194" t="s">
        <v>331</v>
      </c>
      <c r="I7" s="193" t="s">
        <v>364</v>
      </c>
    </row>
    <row r="8" spans="1:12" s="204" customFormat="1" ht="32.25" customHeight="1" x14ac:dyDescent="0.3">
      <c r="A8" s="199" t="s">
        <v>332</v>
      </c>
      <c r="B8" s="200" t="s">
        <v>264</v>
      </c>
      <c r="C8" s="201" t="s">
        <v>4</v>
      </c>
      <c r="D8" s="201">
        <f>E8+F8+H8</f>
        <v>577661.17999999993</v>
      </c>
      <c r="E8" s="201">
        <f>E10+E11</f>
        <v>470298.74</v>
      </c>
      <c r="F8" s="201">
        <f>F10</f>
        <v>0</v>
      </c>
      <c r="G8" s="201"/>
      <c r="H8" s="202">
        <f>H11</f>
        <v>107362.44</v>
      </c>
      <c r="I8" s="203"/>
      <c r="J8" s="362"/>
      <c r="K8" s="362"/>
      <c r="L8" s="264">
        <f>D8+D12-D34-D88-D92</f>
        <v>0</v>
      </c>
    </row>
    <row r="9" spans="1:12" s="210" customFormat="1" ht="15" customHeight="1" x14ac:dyDescent="0.3">
      <c r="A9" s="205" t="s">
        <v>3</v>
      </c>
      <c r="B9" s="206"/>
      <c r="C9" s="207"/>
      <c r="D9" s="207"/>
      <c r="E9" s="207"/>
      <c r="F9" s="207"/>
      <c r="G9" s="207"/>
      <c r="H9" s="208"/>
      <c r="I9" s="209"/>
      <c r="J9" s="298"/>
      <c r="K9" s="298"/>
    </row>
    <row r="10" spans="1:12" s="210" customFormat="1" ht="15" customHeight="1" x14ac:dyDescent="0.3">
      <c r="A10" s="211" t="s">
        <v>390</v>
      </c>
      <c r="B10" s="206"/>
      <c r="C10" s="207"/>
      <c r="D10" s="207">
        <f>E10+F10</f>
        <v>470298.74</v>
      </c>
      <c r="E10" s="207">
        <v>470298.74</v>
      </c>
      <c r="F10" s="207">
        <v>0</v>
      </c>
      <c r="G10" s="207"/>
      <c r="H10" s="208"/>
      <c r="I10" s="209"/>
      <c r="J10" s="298"/>
      <c r="K10" s="298"/>
    </row>
    <row r="11" spans="1:12" s="210" customFormat="1" ht="15" customHeight="1" x14ac:dyDescent="0.3">
      <c r="A11" s="212" t="s">
        <v>391</v>
      </c>
      <c r="B11" s="206"/>
      <c r="C11" s="207"/>
      <c r="D11" s="207">
        <f>E11+F11+H11</f>
        <v>107362.44</v>
      </c>
      <c r="E11" s="207"/>
      <c r="F11" s="207"/>
      <c r="G11" s="207"/>
      <c r="H11" s="207">
        <v>107362.44</v>
      </c>
      <c r="I11" s="209"/>
      <c r="J11" s="298"/>
      <c r="K11" s="298"/>
    </row>
    <row r="12" spans="1:12" s="210" customFormat="1" ht="15.6" x14ac:dyDescent="0.3">
      <c r="A12" s="213" t="s">
        <v>96</v>
      </c>
      <c r="B12" s="214">
        <v>1000</v>
      </c>
      <c r="C12" s="201" t="s">
        <v>4</v>
      </c>
      <c r="D12" s="201">
        <f>SUM(E12:H12)</f>
        <v>142033616</v>
      </c>
      <c r="E12" s="201">
        <f>E15</f>
        <v>133467600</v>
      </c>
      <c r="F12" s="201">
        <f>F21</f>
        <v>8558600</v>
      </c>
      <c r="G12" s="201"/>
      <c r="H12" s="202">
        <f>H30</f>
        <v>7416</v>
      </c>
      <c r="I12" s="209"/>
      <c r="J12" s="298"/>
      <c r="K12" s="298"/>
    </row>
    <row r="13" spans="1:12" s="204" customFormat="1" ht="30.75" customHeight="1" x14ac:dyDescent="0.3">
      <c r="A13" s="213" t="s">
        <v>334</v>
      </c>
      <c r="B13" s="214">
        <v>1100</v>
      </c>
      <c r="C13" s="250">
        <v>120</v>
      </c>
      <c r="D13" s="201"/>
      <c r="E13" s="201"/>
      <c r="F13" s="201"/>
      <c r="G13" s="201"/>
      <c r="H13" s="202"/>
      <c r="I13" s="203"/>
      <c r="J13" s="362"/>
      <c r="K13" s="362"/>
    </row>
    <row r="14" spans="1:12" s="210" customFormat="1" ht="14.25" customHeight="1" x14ac:dyDescent="0.3">
      <c r="A14" s="215"/>
      <c r="B14" s="216"/>
      <c r="C14" s="207"/>
      <c r="D14" s="207"/>
      <c r="E14" s="207"/>
      <c r="F14" s="207"/>
      <c r="G14" s="207"/>
      <c r="H14" s="208"/>
      <c r="I14" s="209"/>
      <c r="J14" s="298">
        <f>E8+E12</f>
        <v>133937898.73999999</v>
      </c>
      <c r="K14" s="298"/>
    </row>
    <row r="15" spans="1:12" s="204" customFormat="1" ht="32.4" customHeight="1" x14ac:dyDescent="0.3">
      <c r="A15" s="213" t="s">
        <v>98</v>
      </c>
      <c r="B15" s="214">
        <v>1200</v>
      </c>
      <c r="C15" s="250" t="s">
        <v>466</v>
      </c>
      <c r="D15" s="201">
        <f>E15+F15</f>
        <v>133467600</v>
      </c>
      <c r="E15" s="201">
        <f>E16+E17</f>
        <v>133467600</v>
      </c>
      <c r="F15" s="201">
        <f>F16</f>
        <v>0</v>
      </c>
      <c r="G15" s="201"/>
      <c r="H15" s="202"/>
      <c r="I15" s="203"/>
      <c r="J15" s="362">
        <f>E34</f>
        <v>133937898.73999999</v>
      </c>
      <c r="K15" s="362">
        <f>J14-J15</f>
        <v>0</v>
      </c>
    </row>
    <row r="16" spans="1:12" s="210" customFormat="1" ht="77.400000000000006" customHeight="1" x14ac:dyDescent="0.3">
      <c r="A16" s="217" t="s">
        <v>335</v>
      </c>
      <c r="B16" s="218">
        <v>1210</v>
      </c>
      <c r="C16" s="250" t="s">
        <v>466</v>
      </c>
      <c r="D16" s="207">
        <f>E16+F16</f>
        <v>133467600</v>
      </c>
      <c r="E16" s="207">
        <f>133467600</f>
        <v>133467600</v>
      </c>
      <c r="F16" s="207"/>
      <c r="G16" s="207"/>
      <c r="H16" s="208"/>
      <c r="I16" s="209"/>
      <c r="J16" s="298"/>
      <c r="K16" s="298"/>
    </row>
    <row r="17" spans="1:13" s="210" customFormat="1" ht="30" customHeight="1" x14ac:dyDescent="0.3">
      <c r="A17" s="217" t="s">
        <v>251</v>
      </c>
      <c r="B17" s="218">
        <v>1233</v>
      </c>
      <c r="C17" s="250" t="s">
        <v>466</v>
      </c>
      <c r="D17" s="207">
        <f>E17+F17</f>
        <v>0</v>
      </c>
      <c r="E17" s="207">
        <f>'Р 1'!D23</f>
        <v>0</v>
      </c>
      <c r="F17" s="207"/>
      <c r="G17" s="207"/>
      <c r="H17" s="208"/>
      <c r="I17" s="209"/>
      <c r="J17" s="298"/>
      <c r="K17" s="298"/>
    </row>
    <row r="18" spans="1:13" s="204" customFormat="1" ht="30" customHeight="1" x14ac:dyDescent="0.3">
      <c r="A18" s="213" t="s">
        <v>101</v>
      </c>
      <c r="B18" s="214">
        <v>1300</v>
      </c>
      <c r="C18" s="250" t="s">
        <v>540</v>
      </c>
      <c r="D18" s="201"/>
      <c r="E18" s="201"/>
      <c r="F18" s="201"/>
      <c r="G18" s="201"/>
      <c r="H18" s="202"/>
      <c r="I18" s="203"/>
      <c r="J18" s="362"/>
      <c r="K18" s="362"/>
    </row>
    <row r="19" spans="1:13" s="210" customFormat="1" ht="16.5" customHeight="1" x14ac:dyDescent="0.3">
      <c r="A19" s="215" t="s">
        <v>3</v>
      </c>
      <c r="B19" s="216"/>
      <c r="C19" s="250"/>
      <c r="D19" s="207"/>
      <c r="E19" s="207"/>
      <c r="F19" s="207"/>
      <c r="G19" s="207"/>
      <c r="H19" s="208"/>
      <c r="I19" s="209"/>
      <c r="J19" s="298"/>
      <c r="K19" s="298"/>
    </row>
    <row r="20" spans="1:13" s="210" customFormat="1" ht="18.75" customHeight="1" x14ac:dyDescent="0.3">
      <c r="A20" s="215"/>
      <c r="B20" s="216"/>
      <c r="C20" s="250"/>
      <c r="D20" s="207"/>
      <c r="E20" s="207"/>
      <c r="F20" s="207"/>
      <c r="G20" s="207"/>
      <c r="H20" s="208"/>
      <c r="I20" s="209"/>
      <c r="J20" s="298"/>
      <c r="K20" s="298"/>
    </row>
    <row r="21" spans="1:13" s="204" customFormat="1" ht="13.2" customHeight="1" x14ac:dyDescent="0.3">
      <c r="A21" s="213" t="s">
        <v>102</v>
      </c>
      <c r="B21" s="214">
        <v>1400</v>
      </c>
      <c r="C21" s="250" t="s">
        <v>473</v>
      </c>
      <c r="D21" s="201">
        <f>E21+F21</f>
        <v>8558600</v>
      </c>
      <c r="E21" s="201"/>
      <c r="F21" s="201">
        <f>F23</f>
        <v>8558600</v>
      </c>
      <c r="G21" s="201"/>
      <c r="H21" s="202"/>
      <c r="I21" s="203"/>
      <c r="J21" s="362"/>
      <c r="K21" s="362"/>
    </row>
    <row r="22" spans="1:13" s="204" customFormat="1" ht="13.95" customHeight="1" x14ac:dyDescent="0.3">
      <c r="A22" s="215" t="s">
        <v>3</v>
      </c>
      <c r="B22" s="216"/>
      <c r="C22" s="250"/>
      <c r="D22" s="207"/>
      <c r="E22" s="207"/>
      <c r="F22" s="207"/>
      <c r="G22" s="207"/>
      <c r="H22" s="208"/>
      <c r="I22" s="203"/>
      <c r="J22" s="362"/>
      <c r="K22" s="362"/>
    </row>
    <row r="23" spans="1:13" s="204" customFormat="1" ht="15.75" customHeight="1" x14ac:dyDescent="0.3">
      <c r="A23" s="215" t="s">
        <v>104</v>
      </c>
      <c r="B23" s="216"/>
      <c r="C23" s="250" t="s">
        <v>473</v>
      </c>
      <c r="D23" s="207">
        <f>E23+F23</f>
        <v>8558600</v>
      </c>
      <c r="E23" s="207"/>
      <c r="F23" s="207">
        <f>'Р 1'!D28:D28</f>
        <v>8558600</v>
      </c>
      <c r="G23" s="207"/>
      <c r="H23" s="208"/>
      <c r="I23" s="203"/>
      <c r="J23" s="362"/>
      <c r="L23" s="362"/>
      <c r="M23" s="364"/>
    </row>
    <row r="24" spans="1:13" s="204" customFormat="1" ht="17.25" customHeight="1" x14ac:dyDescent="0.3">
      <c r="A24" s="213" t="s">
        <v>103</v>
      </c>
      <c r="B24" s="214">
        <v>1500</v>
      </c>
      <c r="C24" s="250" t="s">
        <v>541</v>
      </c>
      <c r="D24" s="201"/>
      <c r="E24" s="201"/>
      <c r="F24" s="201"/>
      <c r="G24" s="201"/>
      <c r="H24" s="202"/>
      <c r="I24" s="203"/>
      <c r="J24" s="362"/>
      <c r="K24" s="362"/>
    </row>
    <row r="25" spans="1:13" s="204" customFormat="1" ht="15.75" customHeight="1" x14ac:dyDescent="0.3">
      <c r="A25" s="215" t="s">
        <v>3</v>
      </c>
      <c r="B25" s="216"/>
      <c r="C25" s="250"/>
      <c r="D25" s="207"/>
      <c r="E25" s="207"/>
      <c r="F25" s="207"/>
      <c r="G25" s="207"/>
      <c r="H25" s="208"/>
      <c r="I25" s="203"/>
      <c r="J25" s="362"/>
      <c r="K25" s="362"/>
    </row>
    <row r="26" spans="1:13" s="210" customFormat="1" ht="13.5" customHeight="1" x14ac:dyDescent="0.3">
      <c r="A26" s="110" t="s">
        <v>731</v>
      </c>
      <c r="B26" s="216"/>
      <c r="C26" s="250"/>
      <c r="D26" s="207"/>
      <c r="E26" s="207"/>
      <c r="F26" s="207"/>
      <c r="G26" s="207"/>
      <c r="H26" s="208"/>
      <c r="I26" s="209"/>
      <c r="J26" s="298"/>
      <c r="K26" s="298"/>
    </row>
    <row r="27" spans="1:13" s="204" customFormat="1" ht="13.5" customHeight="1" x14ac:dyDescent="0.3">
      <c r="A27" s="213" t="s">
        <v>106</v>
      </c>
      <c r="B27" s="214">
        <v>1900</v>
      </c>
      <c r="C27" s="250"/>
      <c r="D27" s="201"/>
      <c r="E27" s="201"/>
      <c r="F27" s="201"/>
      <c r="G27" s="201"/>
      <c r="H27" s="202"/>
      <c r="I27" s="203"/>
      <c r="J27" s="362"/>
      <c r="K27" s="362"/>
    </row>
    <row r="28" spans="1:13" s="210" customFormat="1" ht="14.25" customHeight="1" x14ac:dyDescent="0.3">
      <c r="A28" s="215" t="s">
        <v>3</v>
      </c>
      <c r="B28" s="216"/>
      <c r="C28" s="250"/>
      <c r="D28" s="219"/>
      <c r="E28" s="207"/>
      <c r="F28" s="207"/>
      <c r="G28" s="207"/>
      <c r="H28" s="208"/>
      <c r="I28" s="209"/>
      <c r="J28" s="298"/>
      <c r="K28" s="298"/>
    </row>
    <row r="29" spans="1:13" s="210" customFormat="1" ht="15.75" customHeight="1" x14ac:dyDescent="0.3">
      <c r="A29" s="215"/>
      <c r="B29" s="216"/>
      <c r="C29" s="250"/>
      <c r="D29" s="219"/>
      <c r="E29" s="207"/>
      <c r="F29" s="207"/>
      <c r="G29" s="207"/>
      <c r="H29" s="208"/>
      <c r="I29" s="209"/>
      <c r="J29" s="298"/>
      <c r="K29" s="298"/>
    </row>
    <row r="30" spans="1:13" s="204" customFormat="1" ht="17.25" customHeight="1" x14ac:dyDescent="0.3">
      <c r="A30" s="199" t="s">
        <v>336</v>
      </c>
      <c r="B30" s="220">
        <v>1980</v>
      </c>
      <c r="C30" s="250"/>
      <c r="D30" s="201">
        <f>D33</f>
        <v>7416</v>
      </c>
      <c r="E30" s="201"/>
      <c r="F30" s="201"/>
      <c r="G30" s="201"/>
      <c r="H30" s="201">
        <f>H33</f>
        <v>7416</v>
      </c>
      <c r="I30" s="203"/>
      <c r="J30" s="362"/>
      <c r="K30" s="362"/>
    </row>
    <row r="31" spans="1:13" s="204" customFormat="1" ht="15.75" customHeight="1" x14ac:dyDescent="0.3">
      <c r="A31" s="215" t="s">
        <v>3</v>
      </c>
      <c r="B31" s="216"/>
      <c r="C31" s="250"/>
      <c r="D31" s="207"/>
      <c r="E31" s="207"/>
      <c r="F31" s="207"/>
      <c r="G31" s="207"/>
      <c r="H31" s="207"/>
      <c r="I31" s="203"/>
      <c r="J31" s="362"/>
      <c r="K31" s="362"/>
    </row>
    <row r="32" spans="1:13" s="204" customFormat="1" ht="29.4" customHeight="1" x14ac:dyDescent="0.3">
      <c r="A32" s="110" t="s">
        <v>107</v>
      </c>
      <c r="B32" s="216">
        <v>1981</v>
      </c>
      <c r="C32" s="250" t="s">
        <v>542</v>
      </c>
      <c r="D32" s="207"/>
      <c r="E32" s="207"/>
      <c r="F32" s="207"/>
      <c r="G32" s="207"/>
      <c r="H32" s="207"/>
      <c r="I32" s="203"/>
      <c r="J32" s="362"/>
      <c r="K32" s="362"/>
    </row>
    <row r="33" spans="1:14" s="204" customFormat="1" ht="19.2" customHeight="1" x14ac:dyDescent="0.3">
      <c r="A33" s="110" t="s">
        <v>731</v>
      </c>
      <c r="B33" s="216">
        <v>1982</v>
      </c>
      <c r="C33" s="250" t="s">
        <v>732</v>
      </c>
      <c r="D33" s="207">
        <f>H33</f>
        <v>7416</v>
      </c>
      <c r="E33" s="207"/>
      <c r="F33" s="207"/>
      <c r="G33" s="207"/>
      <c r="H33" s="207">
        <v>7416</v>
      </c>
      <c r="I33" s="203"/>
      <c r="J33" s="362"/>
      <c r="K33" s="362"/>
      <c r="L33" s="378"/>
    </row>
    <row r="34" spans="1:14" s="210" customFormat="1" ht="17.25" customHeight="1" x14ac:dyDescent="0.3">
      <c r="A34" s="213" t="s">
        <v>108</v>
      </c>
      <c r="B34" s="214">
        <v>2000</v>
      </c>
      <c r="C34" s="250" t="s">
        <v>4</v>
      </c>
      <c r="D34" s="201">
        <f>SUM(E34:H34)</f>
        <v>142609793.18000001</v>
      </c>
      <c r="E34" s="201">
        <f>E35+E47+E53+E70</f>
        <v>133937898.73999999</v>
      </c>
      <c r="F34" s="201">
        <f>F35+F47+F70</f>
        <v>8558600</v>
      </c>
      <c r="G34" s="207"/>
      <c r="H34" s="201">
        <f>H35+H47+H53+H70</f>
        <v>113294.44</v>
      </c>
      <c r="I34" s="209"/>
      <c r="J34" s="298"/>
      <c r="K34" s="298"/>
    </row>
    <row r="35" spans="1:14" s="204" customFormat="1" ht="27.75" customHeight="1" x14ac:dyDescent="0.3">
      <c r="A35" s="213" t="s">
        <v>337</v>
      </c>
      <c r="B35" s="214">
        <v>2100</v>
      </c>
      <c r="C35" s="250" t="s">
        <v>4</v>
      </c>
      <c r="D35" s="201">
        <f>D36+D37+D39</f>
        <v>114050388.50999999</v>
      </c>
      <c r="E35" s="201">
        <f>E36+E37+E39</f>
        <v>106385688.50999999</v>
      </c>
      <c r="F35" s="201">
        <f>F36+F37+F39</f>
        <v>7664700</v>
      </c>
      <c r="G35" s="201"/>
      <c r="H35" s="201"/>
      <c r="I35" s="203"/>
      <c r="J35" s="362"/>
      <c r="K35" s="362"/>
      <c r="M35" s="264"/>
    </row>
    <row r="36" spans="1:14" s="210" customFormat="1" ht="25.5" customHeight="1" x14ac:dyDescent="0.3">
      <c r="A36" s="215" t="s">
        <v>338</v>
      </c>
      <c r="B36" s="216">
        <v>2110</v>
      </c>
      <c r="C36" s="250">
        <v>111</v>
      </c>
      <c r="D36" s="207">
        <f t="shared" ref="D36:D37" si="0">SUM(E36:F36)</f>
        <v>86490313.75999999</v>
      </c>
      <c r="E36" s="207">
        <f>79848225.63+361212.55+1500000</f>
        <v>81709438.179999992</v>
      </c>
      <c r="F36" s="207">
        <f>4490015.36+201996.93+88863.29</f>
        <v>4780875.58</v>
      </c>
      <c r="G36" s="207"/>
      <c r="H36" s="207"/>
      <c r="I36" s="209"/>
      <c r="J36" s="298">
        <v>211</v>
      </c>
      <c r="K36" s="298">
        <f>E36</f>
        <v>81709438.179999992</v>
      </c>
      <c r="L36" s="414"/>
      <c r="M36" s="325"/>
      <c r="N36" s="414"/>
    </row>
    <row r="37" spans="1:14" s="210" customFormat="1" ht="30.75" customHeight="1" x14ac:dyDescent="0.3">
      <c r="A37" s="215" t="s">
        <v>111</v>
      </c>
      <c r="B37" s="216">
        <v>2120</v>
      </c>
      <c r="C37" s="250">
        <v>112</v>
      </c>
      <c r="D37" s="207">
        <f t="shared" si="0"/>
        <v>1440000</v>
      </c>
      <c r="E37" s="207">
        <v>0</v>
      </c>
      <c r="F37" s="207">
        <v>1440000</v>
      </c>
      <c r="G37" s="207"/>
      <c r="H37" s="207"/>
      <c r="I37" s="209"/>
      <c r="J37" s="298">
        <v>213</v>
      </c>
      <c r="K37" s="375">
        <f>K36*30.2%</f>
        <v>24676250.330359995</v>
      </c>
      <c r="L37" s="414"/>
      <c r="M37" s="415"/>
      <c r="N37" s="414"/>
    </row>
    <row r="38" spans="1:14" s="210" customFormat="1" ht="31.95" customHeight="1" x14ac:dyDescent="0.3">
      <c r="A38" s="215" t="s">
        <v>112</v>
      </c>
      <c r="B38" s="216">
        <v>2130</v>
      </c>
      <c r="C38" s="250" t="s">
        <v>543</v>
      </c>
      <c r="D38" s="207"/>
      <c r="E38" s="207"/>
      <c r="F38" s="207"/>
      <c r="G38" s="207"/>
      <c r="H38" s="207"/>
      <c r="I38" s="209"/>
      <c r="J38" s="298"/>
      <c r="K38" s="298"/>
      <c r="L38" s="413"/>
      <c r="M38" s="183"/>
      <c r="N38" s="413"/>
    </row>
    <row r="39" spans="1:14" s="204" customFormat="1" ht="46.95" customHeight="1" x14ac:dyDescent="0.3">
      <c r="A39" s="213" t="s">
        <v>113</v>
      </c>
      <c r="B39" s="214">
        <v>2140</v>
      </c>
      <c r="C39" s="250" t="s">
        <v>4</v>
      </c>
      <c r="D39" s="201">
        <f>SUM(E39:F39)</f>
        <v>26120074.75</v>
      </c>
      <c r="E39" s="201">
        <f>E40+E41</f>
        <v>24676250.329999998</v>
      </c>
      <c r="F39" s="201">
        <f>F40+F41</f>
        <v>1443824.42</v>
      </c>
      <c r="G39" s="201"/>
      <c r="H39" s="201"/>
      <c r="I39" s="203"/>
      <c r="J39" s="362"/>
      <c r="K39" s="362"/>
    </row>
    <row r="40" spans="1:14" s="210" customFormat="1" ht="28.5" customHeight="1" x14ac:dyDescent="0.3">
      <c r="A40" s="215" t="s">
        <v>339</v>
      </c>
      <c r="B40" s="216">
        <v>2141</v>
      </c>
      <c r="C40" s="250">
        <v>119</v>
      </c>
      <c r="D40" s="207">
        <f>SUM(E40:F40)</f>
        <v>26120074.75</v>
      </c>
      <c r="E40" s="207">
        <f>24676250.33</f>
        <v>24676250.329999998</v>
      </c>
      <c r="F40" s="207">
        <f>1355984.64+61003.07+26836.71</f>
        <v>1443824.42</v>
      </c>
      <c r="G40" s="207"/>
      <c r="H40" s="207"/>
      <c r="I40" s="209"/>
      <c r="J40" s="298"/>
      <c r="K40" s="298"/>
      <c r="L40" s="376"/>
      <c r="M40" s="375"/>
    </row>
    <row r="41" spans="1:14" s="222" customFormat="1" ht="22.5" hidden="1" customHeight="1" x14ac:dyDescent="0.3">
      <c r="A41" s="215" t="s">
        <v>115</v>
      </c>
      <c r="B41" s="216">
        <v>2142</v>
      </c>
      <c r="C41" s="250"/>
      <c r="D41" s="221"/>
      <c r="E41" s="221"/>
      <c r="F41" s="221"/>
      <c r="G41" s="221"/>
      <c r="H41" s="221"/>
      <c r="I41" s="372"/>
      <c r="J41" s="369"/>
      <c r="K41" s="369"/>
      <c r="L41" s="377"/>
    </row>
    <row r="42" spans="1:14" s="210" customFormat="1" ht="31.5" hidden="1" customHeight="1" x14ac:dyDescent="0.3">
      <c r="A42" s="215" t="s">
        <v>116</v>
      </c>
      <c r="B42" s="216">
        <v>2150</v>
      </c>
      <c r="C42" s="250"/>
      <c r="D42" s="207"/>
      <c r="E42" s="207"/>
      <c r="F42" s="207"/>
      <c r="G42" s="207"/>
      <c r="H42" s="207"/>
      <c r="I42" s="209"/>
      <c r="J42" s="298"/>
      <c r="K42" s="298"/>
      <c r="L42" s="376"/>
    </row>
    <row r="43" spans="1:14" s="210" customFormat="1" ht="42" hidden="1" customHeight="1" x14ac:dyDescent="0.3">
      <c r="A43" s="215" t="s">
        <v>266</v>
      </c>
      <c r="B43" s="216">
        <v>2160</v>
      </c>
      <c r="C43" s="250"/>
      <c r="D43" s="207"/>
      <c r="E43" s="207"/>
      <c r="F43" s="207"/>
      <c r="G43" s="207"/>
      <c r="H43" s="207"/>
      <c r="I43" s="209"/>
      <c r="J43" s="298"/>
      <c r="K43" s="298"/>
      <c r="L43" s="376"/>
    </row>
    <row r="44" spans="1:14" s="222" customFormat="1" ht="30.75" hidden="1" customHeight="1" x14ac:dyDescent="0.3">
      <c r="A44" s="215" t="s">
        <v>117</v>
      </c>
      <c r="B44" s="216">
        <v>2170</v>
      </c>
      <c r="C44" s="250"/>
      <c r="D44" s="207"/>
      <c r="E44" s="207"/>
      <c r="F44" s="207"/>
      <c r="G44" s="207"/>
      <c r="H44" s="207"/>
      <c r="I44" s="209"/>
      <c r="J44" s="369"/>
      <c r="K44" s="369"/>
      <c r="L44" s="377"/>
    </row>
    <row r="45" spans="1:14" s="210" customFormat="1" ht="42.75" hidden="1" customHeight="1" x14ac:dyDescent="0.3">
      <c r="A45" s="215" t="s">
        <v>118</v>
      </c>
      <c r="B45" s="216">
        <v>2180</v>
      </c>
      <c r="C45" s="250"/>
      <c r="D45" s="207"/>
      <c r="E45" s="207"/>
      <c r="F45" s="207"/>
      <c r="G45" s="207"/>
      <c r="H45" s="207"/>
      <c r="I45" s="209"/>
      <c r="J45" s="298"/>
      <c r="K45" s="298"/>
      <c r="L45" s="376"/>
    </row>
    <row r="46" spans="1:14" s="210" customFormat="1" ht="28.5" hidden="1" customHeight="1" x14ac:dyDescent="0.3">
      <c r="A46" s="215" t="s">
        <v>340</v>
      </c>
      <c r="B46" s="216">
        <v>2181</v>
      </c>
      <c r="C46" s="250"/>
      <c r="D46" s="207"/>
      <c r="E46" s="207"/>
      <c r="F46" s="207"/>
      <c r="G46" s="207"/>
      <c r="H46" s="207"/>
      <c r="I46" s="209"/>
      <c r="J46" s="298"/>
      <c r="K46" s="298"/>
      <c r="L46" s="376"/>
    </row>
    <row r="47" spans="1:14" s="204" customFormat="1" ht="22.2" customHeight="1" x14ac:dyDescent="0.3">
      <c r="A47" s="213" t="s">
        <v>120</v>
      </c>
      <c r="B47" s="214">
        <v>2200</v>
      </c>
      <c r="C47" s="250" t="s">
        <v>4</v>
      </c>
      <c r="D47" s="201">
        <f t="shared" ref="D47:D48" si="1">SUM(E47:F47)</f>
        <v>1259400</v>
      </c>
      <c r="E47" s="201">
        <f>E48</f>
        <v>365500</v>
      </c>
      <c r="F47" s="201">
        <f>F48</f>
        <v>893900</v>
      </c>
      <c r="G47" s="201"/>
      <c r="H47" s="201"/>
      <c r="I47" s="203"/>
      <c r="J47" s="362"/>
      <c r="K47" s="362"/>
      <c r="L47" s="378"/>
    </row>
    <row r="48" spans="1:14" s="210" customFormat="1" ht="45.6" customHeight="1" x14ac:dyDescent="0.3">
      <c r="A48" s="215" t="s">
        <v>341</v>
      </c>
      <c r="B48" s="216">
        <v>2210</v>
      </c>
      <c r="C48" s="250">
        <v>320</v>
      </c>
      <c r="D48" s="207">
        <f t="shared" si="1"/>
        <v>1259400</v>
      </c>
      <c r="E48" s="207">
        <f>E49</f>
        <v>365500</v>
      </c>
      <c r="F48" s="207">
        <f>F49</f>
        <v>893900</v>
      </c>
      <c r="G48" s="207"/>
      <c r="H48" s="207"/>
      <c r="I48" s="209"/>
      <c r="J48" s="298"/>
      <c r="K48" s="325">
        <v>103962389.77</v>
      </c>
      <c r="L48" s="325">
        <f>K48/1.302</f>
        <v>79848225.629800305</v>
      </c>
      <c r="M48" s="375">
        <v>470298.74</v>
      </c>
      <c r="N48" s="325">
        <f>M48/1.302</f>
        <v>361212.54992319504</v>
      </c>
    </row>
    <row r="49" spans="1:14" s="210" customFormat="1" ht="43.2" customHeight="1" x14ac:dyDescent="0.3">
      <c r="A49" s="215" t="s">
        <v>342</v>
      </c>
      <c r="B49" s="216">
        <v>2211</v>
      </c>
      <c r="C49" s="250">
        <v>321</v>
      </c>
      <c r="D49" s="207">
        <f>SUM(E49:F49)</f>
        <v>1259400</v>
      </c>
      <c r="E49" s="207">
        <v>365500</v>
      </c>
      <c r="F49" s="207">
        <v>893900</v>
      </c>
      <c r="G49" s="207"/>
      <c r="H49" s="207"/>
      <c r="I49" s="209"/>
      <c r="J49" s="298"/>
      <c r="K49" s="298"/>
      <c r="L49" s="413">
        <f>K48-L48</f>
        <v>24114164.140199691</v>
      </c>
      <c r="M49" s="375"/>
      <c r="N49" s="413">
        <f>M48-N48</f>
        <v>109086.19007680495</v>
      </c>
    </row>
    <row r="50" spans="1:14" s="210" customFormat="1" ht="39.6" hidden="1" customHeight="1" x14ac:dyDescent="0.3">
      <c r="A50" s="215" t="s">
        <v>123</v>
      </c>
      <c r="B50" s="216">
        <v>2220</v>
      </c>
      <c r="C50" s="250" t="s">
        <v>544</v>
      </c>
      <c r="D50" s="207"/>
      <c r="E50" s="207"/>
      <c r="F50" s="207"/>
      <c r="G50" s="207"/>
      <c r="H50" s="207"/>
      <c r="I50" s="209"/>
      <c r="J50" s="298"/>
      <c r="K50" s="298"/>
    </row>
    <row r="51" spans="1:14" s="210" customFormat="1" ht="67.95" hidden="1" customHeight="1" x14ac:dyDescent="0.3">
      <c r="A51" s="215" t="s">
        <v>124</v>
      </c>
      <c r="B51" s="216">
        <v>2230</v>
      </c>
      <c r="C51" s="250" t="s">
        <v>545</v>
      </c>
      <c r="D51" s="207"/>
      <c r="E51" s="207"/>
      <c r="F51" s="207"/>
      <c r="G51" s="207"/>
      <c r="H51" s="207"/>
      <c r="I51" s="209"/>
      <c r="J51" s="298"/>
      <c r="K51" s="298"/>
    </row>
    <row r="52" spans="1:14" s="210" customFormat="1" ht="1.2" hidden="1" customHeight="1" x14ac:dyDescent="0.3">
      <c r="A52" s="215" t="s">
        <v>267</v>
      </c>
      <c r="B52" s="216">
        <v>2240</v>
      </c>
      <c r="C52" s="250" t="s">
        <v>546</v>
      </c>
      <c r="D52" s="207"/>
      <c r="E52" s="207"/>
      <c r="F52" s="207"/>
      <c r="G52" s="207"/>
      <c r="H52" s="207"/>
      <c r="I52" s="209"/>
      <c r="J52" s="298"/>
      <c r="K52" s="298"/>
    </row>
    <row r="53" spans="1:14" s="204" customFormat="1" ht="20.399999999999999" customHeight="1" x14ac:dyDescent="0.3">
      <c r="A53" s="213" t="s">
        <v>125</v>
      </c>
      <c r="B53" s="214">
        <v>2300</v>
      </c>
      <c r="C53" s="250" t="s">
        <v>4</v>
      </c>
      <c r="D53" s="201">
        <f>SUM(E53:F53)</f>
        <v>515722</v>
      </c>
      <c r="E53" s="201">
        <f>E55+E56+E57</f>
        <v>515722</v>
      </c>
      <c r="F53" s="201">
        <f>F55+F56+F57</f>
        <v>0</v>
      </c>
      <c r="G53" s="201"/>
      <c r="H53" s="201"/>
      <c r="I53" s="203"/>
      <c r="J53" s="362"/>
      <c r="K53" s="362"/>
    </row>
    <row r="54" spans="1:14" s="204" customFormat="1" ht="15" customHeight="1" x14ac:dyDescent="0.3">
      <c r="A54" s="215" t="s">
        <v>3</v>
      </c>
      <c r="B54" s="216"/>
      <c r="C54" s="250"/>
      <c r="D54" s="207"/>
      <c r="E54" s="207"/>
      <c r="F54" s="207"/>
      <c r="G54" s="207"/>
      <c r="H54" s="207"/>
      <c r="I54" s="203"/>
      <c r="J54" s="362"/>
      <c r="K54" s="362">
        <v>211</v>
      </c>
      <c r="L54" s="416">
        <f>L48+N48</f>
        <v>80209438.179723501</v>
      </c>
    </row>
    <row r="55" spans="1:14" s="210" customFormat="1" ht="19.2" customHeight="1" x14ac:dyDescent="0.3">
      <c r="A55" s="215" t="s">
        <v>126</v>
      </c>
      <c r="B55" s="216" t="s">
        <v>4</v>
      </c>
      <c r="C55" s="250">
        <v>851</v>
      </c>
      <c r="D55" s="207">
        <f t="shared" ref="D55:D57" si="2">SUM(E55:F55)</f>
        <v>507765</v>
      </c>
      <c r="E55" s="207">
        <f>28700+479065</f>
        <v>507765</v>
      </c>
      <c r="F55" s="207"/>
      <c r="G55" s="207"/>
      <c r="H55" s="207"/>
      <c r="I55" s="209"/>
      <c r="J55" s="298"/>
      <c r="K55" s="298">
        <v>213</v>
      </c>
      <c r="L55" s="416">
        <f>L49+N49</f>
        <v>24223250.330276497</v>
      </c>
    </row>
    <row r="56" spans="1:14" s="210" customFormat="1" ht="44.4" customHeight="1" x14ac:dyDescent="0.3">
      <c r="A56" s="215" t="s">
        <v>204</v>
      </c>
      <c r="B56" s="216" t="s">
        <v>4</v>
      </c>
      <c r="C56" s="250">
        <v>852</v>
      </c>
      <c r="D56" s="207">
        <f t="shared" si="2"/>
        <v>7957</v>
      </c>
      <c r="E56" s="207">
        <v>7957</v>
      </c>
      <c r="F56" s="207"/>
      <c r="G56" s="207"/>
      <c r="H56" s="207"/>
      <c r="I56" s="209"/>
      <c r="J56" s="298"/>
      <c r="K56" s="298"/>
      <c r="L56" s="412">
        <f>SUM(L54:L55)</f>
        <v>104432688.50999999</v>
      </c>
    </row>
    <row r="57" spans="1:14" s="210" customFormat="1" ht="31.2" customHeight="1" x14ac:dyDescent="0.3">
      <c r="A57" s="215" t="s">
        <v>205</v>
      </c>
      <c r="B57" s="216" t="s">
        <v>4</v>
      </c>
      <c r="C57" s="250">
        <v>853</v>
      </c>
      <c r="D57" s="207">
        <f t="shared" si="2"/>
        <v>0</v>
      </c>
      <c r="E57" s="207">
        <v>0</v>
      </c>
      <c r="F57" s="207"/>
      <c r="G57" s="207"/>
      <c r="H57" s="207"/>
      <c r="I57" s="209"/>
      <c r="J57" s="298"/>
      <c r="K57" s="298"/>
      <c r="L57" s="413">
        <f>K48+M48</f>
        <v>104432688.50999999</v>
      </c>
    </row>
    <row r="58" spans="1:14" s="204" customFormat="1" ht="28.2" customHeight="1" x14ac:dyDescent="0.3">
      <c r="A58" s="213" t="s">
        <v>127</v>
      </c>
      <c r="B58" s="214">
        <v>2400</v>
      </c>
      <c r="C58" s="216" t="s">
        <v>4</v>
      </c>
      <c r="D58" s="201"/>
      <c r="E58" s="201"/>
      <c r="F58" s="201"/>
      <c r="G58" s="201"/>
      <c r="H58" s="201"/>
      <c r="I58" s="203"/>
      <c r="J58" s="362"/>
      <c r="K58" s="362"/>
    </row>
    <row r="59" spans="1:14" s="204" customFormat="1" ht="15.75" customHeight="1" x14ac:dyDescent="0.3">
      <c r="A59" s="215" t="s">
        <v>3</v>
      </c>
      <c r="B59" s="216"/>
      <c r="C59" s="250"/>
      <c r="D59" s="207"/>
      <c r="E59" s="207"/>
      <c r="F59" s="207"/>
      <c r="G59" s="207"/>
      <c r="H59" s="207"/>
      <c r="I59" s="203"/>
      <c r="J59" s="362"/>
      <c r="K59" s="362"/>
    </row>
    <row r="60" spans="1:14" s="210" customFormat="1" ht="27.6" hidden="1" customHeight="1" x14ac:dyDescent="0.3">
      <c r="A60" s="215" t="s">
        <v>268</v>
      </c>
      <c r="B60" s="216">
        <v>2410</v>
      </c>
      <c r="C60" s="250"/>
      <c r="D60" s="207"/>
      <c r="E60" s="207"/>
      <c r="F60" s="207"/>
      <c r="G60" s="207"/>
      <c r="H60" s="207"/>
      <c r="I60" s="209"/>
      <c r="J60" s="298"/>
      <c r="K60" s="298"/>
    </row>
    <row r="61" spans="1:14" s="210" customFormat="1" ht="27.6" hidden="1" customHeight="1" x14ac:dyDescent="0.3">
      <c r="A61" s="215" t="s">
        <v>269</v>
      </c>
      <c r="B61" s="216">
        <v>2420</v>
      </c>
      <c r="C61" s="250"/>
      <c r="D61" s="207"/>
      <c r="E61" s="207"/>
      <c r="F61" s="207"/>
      <c r="G61" s="207"/>
      <c r="H61" s="207"/>
      <c r="I61" s="209"/>
      <c r="J61" s="298"/>
      <c r="K61" s="298"/>
    </row>
    <row r="62" spans="1:14" s="210" customFormat="1" ht="27.6" hidden="1" customHeight="1" x14ac:dyDescent="0.3">
      <c r="A62" s="215" t="s">
        <v>365</v>
      </c>
      <c r="B62" s="216">
        <v>2430</v>
      </c>
      <c r="C62" s="250"/>
      <c r="D62" s="207"/>
      <c r="E62" s="207"/>
      <c r="F62" s="207"/>
      <c r="G62" s="207"/>
      <c r="H62" s="207"/>
      <c r="I62" s="209"/>
      <c r="J62" s="298"/>
      <c r="K62" s="298"/>
    </row>
    <row r="63" spans="1:14" s="210" customFormat="1" ht="27.75" hidden="1" customHeight="1" x14ac:dyDescent="0.3">
      <c r="A63" s="215" t="s">
        <v>128</v>
      </c>
      <c r="B63" s="216">
        <v>2440</v>
      </c>
      <c r="C63" s="250"/>
      <c r="D63" s="207"/>
      <c r="E63" s="207"/>
      <c r="F63" s="207"/>
      <c r="G63" s="207"/>
      <c r="H63" s="207"/>
      <c r="I63" s="209"/>
      <c r="J63" s="298"/>
      <c r="K63" s="298"/>
    </row>
    <row r="64" spans="1:14" s="210" customFormat="1" ht="21.75" hidden="1" customHeight="1" x14ac:dyDescent="0.3">
      <c r="A64" s="215" t="s">
        <v>129</v>
      </c>
      <c r="B64" s="216">
        <v>2450</v>
      </c>
      <c r="C64" s="250"/>
      <c r="D64" s="207"/>
      <c r="E64" s="207"/>
      <c r="F64" s="207"/>
      <c r="G64" s="207"/>
      <c r="H64" s="207"/>
      <c r="I64" s="209"/>
      <c r="J64" s="298"/>
      <c r="K64" s="298"/>
    </row>
    <row r="65" spans="1:13" s="210" customFormat="1" ht="40.5" hidden="1" customHeight="1" x14ac:dyDescent="0.3">
      <c r="A65" s="217" t="s">
        <v>130</v>
      </c>
      <c r="B65" s="218">
        <v>2460</v>
      </c>
      <c r="C65" s="250"/>
      <c r="D65" s="207"/>
      <c r="E65" s="207"/>
      <c r="F65" s="207"/>
      <c r="G65" s="207"/>
      <c r="H65" s="207"/>
      <c r="I65" s="209"/>
      <c r="J65" s="298"/>
      <c r="K65" s="298"/>
    </row>
    <row r="66" spans="1:13" s="204" customFormat="1" ht="30.75" customHeight="1" x14ac:dyDescent="0.3">
      <c r="A66" s="213" t="s">
        <v>131</v>
      </c>
      <c r="B66" s="214">
        <v>2500</v>
      </c>
      <c r="C66" s="250" t="s">
        <v>4</v>
      </c>
      <c r="D66" s="201"/>
      <c r="E66" s="201"/>
      <c r="F66" s="201"/>
      <c r="G66" s="201"/>
      <c r="H66" s="201"/>
      <c r="I66" s="203"/>
      <c r="J66" s="362"/>
      <c r="K66" s="362"/>
    </row>
    <row r="67" spans="1:13" s="204" customFormat="1" ht="14.4" customHeight="1" x14ac:dyDescent="0.3">
      <c r="A67" s="215" t="s">
        <v>366</v>
      </c>
      <c r="B67" s="216"/>
      <c r="C67" s="250"/>
      <c r="D67" s="207"/>
      <c r="E67" s="207"/>
      <c r="F67" s="207"/>
      <c r="G67" s="207"/>
      <c r="H67" s="207"/>
      <c r="I67" s="203"/>
      <c r="J67" s="362"/>
      <c r="K67" s="362"/>
    </row>
    <row r="68" spans="1:13" s="210" customFormat="1" ht="35.25" hidden="1" customHeight="1" x14ac:dyDescent="0.3">
      <c r="A68" s="215" t="s">
        <v>132</v>
      </c>
      <c r="B68" s="216">
        <v>2520</v>
      </c>
      <c r="C68" s="250"/>
      <c r="D68" s="207"/>
      <c r="E68" s="207"/>
      <c r="F68" s="207"/>
      <c r="G68" s="207"/>
      <c r="H68" s="207"/>
      <c r="I68" s="209"/>
      <c r="J68" s="298"/>
      <c r="K68" s="298"/>
    </row>
    <row r="69" spans="1:13" s="210" customFormat="1" ht="7.2" hidden="1" customHeight="1" x14ac:dyDescent="0.3">
      <c r="A69" s="215"/>
      <c r="B69" s="216"/>
      <c r="C69" s="250"/>
      <c r="D69" s="207"/>
      <c r="E69" s="207"/>
      <c r="F69" s="207"/>
      <c r="G69" s="207"/>
      <c r="H69" s="207"/>
      <c r="I69" s="209"/>
      <c r="J69" s="298"/>
      <c r="K69" s="298"/>
    </row>
    <row r="70" spans="1:13" s="204" customFormat="1" ht="17.399999999999999" customHeight="1" x14ac:dyDescent="0.3">
      <c r="A70" s="199" t="s">
        <v>343</v>
      </c>
      <c r="B70" s="220">
        <v>2600</v>
      </c>
      <c r="C70" s="250" t="s">
        <v>4</v>
      </c>
      <c r="D70" s="201">
        <f>D72+D73+D83</f>
        <v>26784282.670000002</v>
      </c>
      <c r="E70" s="201">
        <f>E72+E73+E83</f>
        <v>26670988.23</v>
      </c>
      <c r="F70" s="201">
        <f>F72+F73+F83</f>
        <v>0</v>
      </c>
      <c r="G70" s="201"/>
      <c r="H70" s="201">
        <f>H72+H73+H83</f>
        <v>113294.44</v>
      </c>
      <c r="I70" s="203"/>
      <c r="J70" s="362"/>
      <c r="K70" s="298"/>
      <c r="M70" s="375"/>
    </row>
    <row r="71" spans="1:13" s="210" customFormat="1" ht="42" customHeight="1" x14ac:dyDescent="0.3">
      <c r="A71" s="215" t="s">
        <v>344</v>
      </c>
      <c r="B71" s="216">
        <v>2610</v>
      </c>
      <c r="C71" s="250" t="s">
        <v>547</v>
      </c>
      <c r="D71" s="207"/>
      <c r="E71" s="207"/>
      <c r="F71" s="207"/>
      <c r="G71" s="207"/>
      <c r="H71" s="207"/>
      <c r="I71" s="209"/>
      <c r="J71" s="298"/>
      <c r="K71" s="298"/>
    </row>
    <row r="72" spans="1:13" s="210" customFormat="1" ht="30.6" customHeight="1" x14ac:dyDescent="0.3">
      <c r="A72" s="215" t="s">
        <v>134</v>
      </c>
      <c r="B72" s="216">
        <v>2630</v>
      </c>
      <c r="C72" s="250">
        <v>243</v>
      </c>
      <c r="D72" s="207">
        <f>SUM(E72:F72)</f>
        <v>0</v>
      </c>
      <c r="E72" s="207">
        <v>0</v>
      </c>
      <c r="F72" s="207"/>
      <c r="G72" s="207"/>
      <c r="H72" s="207"/>
      <c r="I72" s="209"/>
      <c r="J72" s="298"/>
      <c r="K72" s="298"/>
    </row>
    <row r="73" spans="1:13" s="204" customFormat="1" ht="32.25" customHeight="1" x14ac:dyDescent="0.3">
      <c r="A73" s="213" t="s">
        <v>135</v>
      </c>
      <c r="B73" s="532">
        <v>2640</v>
      </c>
      <c r="C73" s="250" t="s">
        <v>4</v>
      </c>
      <c r="D73" s="201">
        <f>SUM(E73:H73)</f>
        <v>18067088.970000003</v>
      </c>
      <c r="E73" s="201">
        <f>SUM(E75:E82)</f>
        <v>17953794.530000001</v>
      </c>
      <c r="F73" s="201">
        <f>SUM(F75:F81)</f>
        <v>0</v>
      </c>
      <c r="G73" s="201"/>
      <c r="H73" s="201">
        <f>SUM(H75:H82)</f>
        <v>113294.44</v>
      </c>
      <c r="I73" s="203"/>
      <c r="J73" s="362"/>
      <c r="K73" s="298"/>
      <c r="M73" s="375"/>
    </row>
    <row r="74" spans="1:13" s="210" customFormat="1" ht="15" customHeight="1" x14ac:dyDescent="0.3">
      <c r="A74" s="215" t="s">
        <v>3</v>
      </c>
      <c r="B74" s="533"/>
      <c r="C74" s="250"/>
      <c r="D74" s="207"/>
      <c r="E74" s="201"/>
      <c r="F74" s="201"/>
      <c r="G74" s="201"/>
      <c r="H74" s="201"/>
      <c r="I74" s="209"/>
      <c r="J74" s="298"/>
      <c r="K74" s="298"/>
    </row>
    <row r="75" spans="1:13" s="204" customFormat="1" ht="15.75" customHeight="1" x14ac:dyDescent="0.3">
      <c r="A75" s="215" t="s">
        <v>345</v>
      </c>
      <c r="B75" s="533"/>
      <c r="C75" s="250">
        <v>244</v>
      </c>
      <c r="D75" s="207">
        <f t="shared" ref="D75:D83" si="3">SUM(E75:F75)</f>
        <v>152658</v>
      </c>
      <c r="E75" s="207">
        <v>152658</v>
      </c>
      <c r="F75" s="201"/>
      <c r="G75" s="201"/>
      <c r="H75" s="201"/>
      <c r="I75" s="203"/>
      <c r="J75" s="298"/>
      <c r="K75" s="298"/>
      <c r="M75" s="375"/>
    </row>
    <row r="76" spans="1:13" s="204" customFormat="1" ht="15.75" customHeight="1" x14ac:dyDescent="0.3">
      <c r="A76" s="215" t="s">
        <v>367</v>
      </c>
      <c r="B76" s="533"/>
      <c r="C76" s="250" t="s">
        <v>487</v>
      </c>
      <c r="D76" s="207">
        <v>0</v>
      </c>
      <c r="E76" s="207">
        <v>0</v>
      </c>
      <c r="F76" s="201"/>
      <c r="G76" s="201"/>
      <c r="H76" s="201"/>
      <c r="I76" s="203"/>
      <c r="J76" s="362"/>
      <c r="K76" s="298"/>
      <c r="M76" s="375"/>
    </row>
    <row r="77" spans="1:13" s="210" customFormat="1" ht="15.75" customHeight="1" x14ac:dyDescent="0.3">
      <c r="A77" s="215" t="s">
        <v>346</v>
      </c>
      <c r="B77" s="533"/>
      <c r="C77" s="250">
        <v>244</v>
      </c>
      <c r="D77" s="207">
        <f t="shared" si="3"/>
        <v>430138.3</v>
      </c>
      <c r="E77" s="207">
        <v>430138.3</v>
      </c>
      <c r="F77" s="201"/>
      <c r="G77" s="201"/>
      <c r="H77" s="201"/>
      <c r="I77" s="209"/>
      <c r="J77" s="298"/>
      <c r="K77" s="298"/>
      <c r="M77" s="375"/>
    </row>
    <row r="78" spans="1:13" s="210" customFormat="1" ht="15.75" customHeight="1" x14ac:dyDescent="0.3">
      <c r="A78" s="215" t="s">
        <v>347</v>
      </c>
      <c r="B78" s="533"/>
      <c r="C78" s="250">
        <v>244</v>
      </c>
      <c r="D78" s="207">
        <f t="shared" si="3"/>
        <v>1315501.3799999999</v>
      </c>
      <c r="E78" s="207">
        <v>1315501.3799999999</v>
      </c>
      <c r="F78" s="207"/>
      <c r="G78" s="201"/>
      <c r="H78" s="201"/>
      <c r="I78" s="209"/>
      <c r="J78" s="298"/>
      <c r="K78" s="298"/>
      <c r="M78" s="375"/>
    </row>
    <row r="79" spans="1:13" s="210" customFormat="1" ht="15.75" customHeight="1" x14ac:dyDescent="0.3">
      <c r="A79" s="215" t="s">
        <v>348</v>
      </c>
      <c r="B79" s="533"/>
      <c r="C79" s="250">
        <v>244</v>
      </c>
      <c r="D79" s="207">
        <f t="shared" si="3"/>
        <v>2083927</v>
      </c>
      <c r="E79" s="207">
        <v>2083927</v>
      </c>
      <c r="F79" s="207"/>
      <c r="G79" s="201"/>
      <c r="H79" s="201"/>
      <c r="I79" s="209"/>
      <c r="J79" s="298"/>
      <c r="K79" s="298"/>
      <c r="M79" s="375"/>
    </row>
    <row r="80" spans="1:13" s="210" customFormat="1" ht="15.75" customHeight="1" x14ac:dyDescent="0.3">
      <c r="A80" s="215" t="s">
        <v>349</v>
      </c>
      <c r="B80" s="533"/>
      <c r="C80" s="250">
        <v>244</v>
      </c>
      <c r="D80" s="207">
        <f t="shared" si="3"/>
        <v>0</v>
      </c>
      <c r="E80" s="207">
        <v>0</v>
      </c>
      <c r="F80" s="201"/>
      <c r="G80" s="201"/>
      <c r="H80" s="201"/>
      <c r="I80" s="209"/>
      <c r="J80" s="298"/>
      <c r="K80" s="298"/>
      <c r="M80" s="375"/>
    </row>
    <row r="81" spans="1:13" s="210" customFormat="1" ht="19.5" customHeight="1" x14ac:dyDescent="0.3">
      <c r="A81" s="215" t="s">
        <v>350</v>
      </c>
      <c r="B81" s="533"/>
      <c r="C81" s="250">
        <v>244</v>
      </c>
      <c r="D81" s="207">
        <f>SUM(E81:H81)</f>
        <v>14084864.289999999</v>
      </c>
      <c r="E81" s="207">
        <v>13971569.85</v>
      </c>
      <c r="F81" s="201"/>
      <c r="G81" s="201"/>
      <c r="H81" s="207">
        <f>107362.44+5932</f>
        <v>113294.44</v>
      </c>
      <c r="I81" s="209"/>
      <c r="J81" s="298"/>
      <c r="K81" s="298"/>
      <c r="M81" s="375"/>
    </row>
    <row r="82" spans="1:13" s="210" customFormat="1" ht="19.5" customHeight="1" x14ac:dyDescent="0.3">
      <c r="A82" s="215" t="s">
        <v>548</v>
      </c>
      <c r="B82" s="365"/>
      <c r="C82" s="250" t="s">
        <v>487</v>
      </c>
      <c r="D82" s="207">
        <f t="shared" si="3"/>
        <v>0</v>
      </c>
      <c r="E82" s="207">
        <v>0</v>
      </c>
      <c r="F82" s="201"/>
      <c r="G82" s="201"/>
      <c r="H82" s="201"/>
      <c r="I82" s="209"/>
      <c r="J82" s="298"/>
      <c r="K82" s="298"/>
      <c r="M82" s="375"/>
    </row>
    <row r="83" spans="1:13" s="210" customFormat="1" ht="19.5" customHeight="1" x14ac:dyDescent="0.3">
      <c r="A83" s="215" t="s">
        <v>368</v>
      </c>
      <c r="B83" s="223">
        <v>2660</v>
      </c>
      <c r="C83" s="250">
        <v>247</v>
      </c>
      <c r="D83" s="201">
        <f t="shared" si="3"/>
        <v>8717193.6999999993</v>
      </c>
      <c r="E83" s="201">
        <f>8717193.7</f>
        <v>8717193.6999999993</v>
      </c>
      <c r="F83" s="201"/>
      <c r="G83" s="201"/>
      <c r="H83" s="201"/>
      <c r="I83" s="209"/>
      <c r="J83" s="298">
        <f>E77+E83</f>
        <v>9147332</v>
      </c>
      <c r="K83" s="298"/>
      <c r="M83" s="375"/>
    </row>
    <row r="84" spans="1:13" s="204" customFormat="1" ht="39" customHeight="1" x14ac:dyDescent="0.3">
      <c r="A84" s="213" t="s">
        <v>136</v>
      </c>
      <c r="B84" s="214">
        <v>2700</v>
      </c>
      <c r="C84" s="201" t="s">
        <v>4</v>
      </c>
      <c r="D84" s="201"/>
      <c r="E84" s="201"/>
      <c r="F84" s="201"/>
      <c r="G84" s="201"/>
      <c r="H84" s="201"/>
      <c r="I84" s="203"/>
      <c r="J84" s="362"/>
      <c r="K84" s="362"/>
      <c r="M84" s="375"/>
    </row>
    <row r="85" spans="1:13" s="204" customFormat="1" ht="14.4" customHeight="1" x14ac:dyDescent="0.3">
      <c r="A85" s="215" t="s">
        <v>3</v>
      </c>
      <c r="B85" s="214"/>
      <c r="C85" s="201"/>
      <c r="D85" s="201"/>
      <c r="E85" s="201"/>
      <c r="F85" s="201"/>
      <c r="G85" s="201"/>
      <c r="H85" s="201"/>
      <c r="I85" s="203"/>
      <c r="J85" s="362"/>
      <c r="K85" s="362"/>
      <c r="M85" s="375"/>
    </row>
    <row r="86" spans="1:13" s="210" customFormat="1" ht="38.25" hidden="1" customHeight="1" x14ac:dyDescent="0.3">
      <c r="A86" s="215" t="s">
        <v>351</v>
      </c>
      <c r="B86" s="216">
        <v>2710</v>
      </c>
      <c r="C86" s="207"/>
      <c r="D86" s="207"/>
      <c r="E86" s="207"/>
      <c r="F86" s="207"/>
      <c r="G86" s="207"/>
      <c r="H86" s="207"/>
      <c r="I86" s="209"/>
      <c r="J86" s="298"/>
      <c r="K86" s="298"/>
      <c r="M86" s="375"/>
    </row>
    <row r="87" spans="1:13" s="210" customFormat="1" ht="41.25" hidden="1" customHeight="1" x14ac:dyDescent="0.3">
      <c r="A87" s="215" t="s">
        <v>138</v>
      </c>
      <c r="B87" s="216">
        <v>2720</v>
      </c>
      <c r="C87" s="207"/>
      <c r="D87" s="207"/>
      <c r="E87" s="207"/>
      <c r="F87" s="207"/>
      <c r="G87" s="207"/>
      <c r="H87" s="207"/>
      <c r="I87" s="209"/>
      <c r="J87" s="298"/>
      <c r="K87" s="298"/>
      <c r="M87" s="375"/>
    </row>
    <row r="88" spans="1:13" s="210" customFormat="1" ht="15.75" customHeight="1" x14ac:dyDescent="0.3">
      <c r="A88" s="213" t="s">
        <v>352</v>
      </c>
      <c r="B88" s="214">
        <v>3000</v>
      </c>
      <c r="C88" s="201" t="s">
        <v>4</v>
      </c>
      <c r="D88" s="201">
        <f>D89</f>
        <v>1484</v>
      </c>
      <c r="E88" s="201"/>
      <c r="F88" s="201"/>
      <c r="G88" s="201"/>
      <c r="H88" s="201">
        <f>H89</f>
        <v>1484</v>
      </c>
      <c r="I88" s="209"/>
      <c r="J88" s="298"/>
      <c r="K88" s="298"/>
      <c r="M88" s="375"/>
    </row>
    <row r="89" spans="1:13" s="210" customFormat="1" ht="26.25" customHeight="1" x14ac:dyDescent="0.3">
      <c r="A89" s="215" t="s">
        <v>353</v>
      </c>
      <c r="B89" s="216">
        <v>3010</v>
      </c>
      <c r="C89" s="249"/>
      <c r="D89" s="207">
        <f>SUM(E89:H89)</f>
        <v>1484</v>
      </c>
      <c r="E89" s="207"/>
      <c r="F89" s="207"/>
      <c r="G89" s="207"/>
      <c r="H89" s="207">
        <v>1484</v>
      </c>
      <c r="I89" s="209"/>
      <c r="J89" s="298"/>
      <c r="K89" s="298">
        <f>7416-1484</f>
        <v>5932</v>
      </c>
      <c r="M89" s="375"/>
    </row>
    <row r="90" spans="1:13" s="210" customFormat="1" ht="14.25" customHeight="1" x14ac:dyDescent="0.3">
      <c r="A90" s="215" t="s">
        <v>140</v>
      </c>
      <c r="B90" s="216">
        <v>3020</v>
      </c>
      <c r="C90" s="249"/>
      <c r="D90" s="207"/>
      <c r="E90" s="207"/>
      <c r="F90" s="207"/>
      <c r="G90" s="207"/>
      <c r="H90" s="207"/>
      <c r="I90" s="209"/>
      <c r="J90" s="298"/>
      <c r="K90" s="298"/>
      <c r="M90" s="375"/>
    </row>
    <row r="91" spans="1:13" s="210" customFormat="1" ht="17.25" customHeight="1" x14ac:dyDescent="0.3">
      <c r="A91" s="215" t="s">
        <v>354</v>
      </c>
      <c r="B91" s="216">
        <v>3030</v>
      </c>
      <c r="C91" s="249"/>
      <c r="D91" s="207"/>
      <c r="E91" s="207"/>
      <c r="F91" s="207"/>
      <c r="G91" s="207"/>
      <c r="H91" s="207"/>
      <c r="I91" s="209"/>
      <c r="J91" s="298"/>
      <c r="K91" s="298"/>
    </row>
    <row r="92" spans="1:13" s="210" customFormat="1" ht="18" customHeight="1" x14ac:dyDescent="0.3">
      <c r="A92" s="213" t="s">
        <v>355</v>
      </c>
      <c r="B92" s="214">
        <v>4000</v>
      </c>
      <c r="C92" s="201" t="s">
        <v>4</v>
      </c>
      <c r="D92" s="201">
        <f t="shared" ref="D92" si="4">SUM(E92:F92)</f>
        <v>0</v>
      </c>
      <c r="E92" s="201">
        <f>E94+E95</f>
        <v>0</v>
      </c>
      <c r="F92" s="201">
        <f>F94+F95</f>
        <v>0</v>
      </c>
      <c r="G92" s="207"/>
      <c r="H92" s="207"/>
      <c r="I92" s="209"/>
      <c r="J92" s="298"/>
      <c r="K92" s="298"/>
    </row>
    <row r="93" spans="1:13" s="210" customFormat="1" ht="19.5" customHeight="1" x14ac:dyDescent="0.3">
      <c r="A93" s="215" t="s">
        <v>3</v>
      </c>
      <c r="B93" s="216"/>
      <c r="C93" s="207"/>
      <c r="D93" s="207"/>
      <c r="E93" s="207"/>
      <c r="F93" s="207"/>
      <c r="G93" s="207"/>
      <c r="H93" s="207"/>
      <c r="I93" s="209"/>
      <c r="J93" s="298"/>
      <c r="K93" s="298"/>
    </row>
    <row r="94" spans="1:13" s="210" customFormat="1" ht="15.75" customHeight="1" x14ac:dyDescent="0.3">
      <c r="A94" s="110" t="s">
        <v>142</v>
      </c>
      <c r="B94" s="216">
        <v>4010</v>
      </c>
      <c r="C94" s="250">
        <v>610</v>
      </c>
      <c r="D94" s="207">
        <f t="shared" ref="D94:D95" si="5">SUM(E94:F94)</f>
        <v>0</v>
      </c>
      <c r="E94" s="207">
        <f>'Р 1'!D122:D122-F94</f>
        <v>0</v>
      </c>
      <c r="F94" s="207">
        <v>0</v>
      </c>
      <c r="G94" s="207"/>
      <c r="H94" s="207"/>
      <c r="I94" s="209"/>
      <c r="J94" s="298"/>
      <c r="K94" s="298"/>
    </row>
    <row r="95" spans="1:13" s="210" customFormat="1" ht="15.75" customHeight="1" x14ac:dyDescent="0.3">
      <c r="A95" s="110"/>
      <c r="B95" s="216"/>
      <c r="C95" s="250"/>
      <c r="D95" s="207">
        <f t="shared" si="5"/>
        <v>0</v>
      </c>
      <c r="E95" s="207">
        <f>'Р 1'!D123</f>
        <v>0</v>
      </c>
      <c r="F95" s="207"/>
      <c r="G95" s="207"/>
      <c r="H95" s="207"/>
      <c r="I95" s="209"/>
      <c r="J95" s="298"/>
      <c r="K95" s="298"/>
    </row>
    <row r="96" spans="1:13" s="204" customFormat="1" ht="18" customHeight="1" x14ac:dyDescent="0.3">
      <c r="A96" s="199" t="s">
        <v>333</v>
      </c>
      <c r="B96" s="200" t="s">
        <v>265</v>
      </c>
      <c r="C96" s="201"/>
      <c r="D96" s="201"/>
      <c r="E96" s="201"/>
      <c r="F96" s="201"/>
      <c r="G96" s="201"/>
      <c r="H96" s="201"/>
      <c r="I96" s="203"/>
      <c r="J96" s="362"/>
      <c r="K96" s="362"/>
    </row>
    <row r="97" spans="1:11" s="204" customFormat="1" ht="15" customHeight="1" x14ac:dyDescent="0.3">
      <c r="A97" s="199" t="s">
        <v>3</v>
      </c>
      <c r="B97" s="220"/>
      <c r="C97" s="201"/>
      <c r="D97" s="201"/>
      <c r="E97" s="201"/>
      <c r="F97" s="201"/>
      <c r="G97" s="201"/>
      <c r="H97" s="201"/>
      <c r="I97" s="203"/>
      <c r="J97" s="362"/>
      <c r="K97" s="362"/>
    </row>
    <row r="98" spans="1:11" s="210" customFormat="1" ht="17.399999999999999" customHeight="1" x14ac:dyDescent="0.3">
      <c r="A98" s="215"/>
      <c r="B98" s="216"/>
      <c r="C98" s="209"/>
      <c r="D98" s="207">
        <f t="shared" ref="D98" si="6">SUM(E98:F98)</f>
        <v>0</v>
      </c>
      <c r="E98" s="253">
        <f>E8+E15-E34-E92</f>
        <v>0</v>
      </c>
      <c r="F98" s="253">
        <f>F8+F21-F34-F92</f>
        <v>0</v>
      </c>
      <c r="G98" s="253">
        <f t="shared" ref="G98" si="7">G8+G15-G34-G92</f>
        <v>0</v>
      </c>
      <c r="H98" s="253">
        <f>H8+H12-H34-H88</f>
        <v>0</v>
      </c>
      <c r="I98" s="209"/>
      <c r="J98" s="298"/>
      <c r="K98" s="298"/>
    </row>
    <row r="99" spans="1:11" s="210" customFormat="1" ht="12" customHeight="1" x14ac:dyDescent="0.3">
      <c r="A99" s="215"/>
      <c r="B99" s="216"/>
      <c r="C99" s="209"/>
      <c r="D99" s="209"/>
      <c r="E99" s="209"/>
      <c r="F99" s="209"/>
      <c r="G99" s="209"/>
      <c r="H99" s="209"/>
      <c r="I99" s="209"/>
      <c r="J99" s="298"/>
      <c r="K99" s="298"/>
    </row>
    <row r="100" spans="1:11" ht="17.25" customHeight="1" x14ac:dyDescent="0.25">
      <c r="C100" s="197"/>
      <c r="D100" s="197"/>
      <c r="E100" s="197"/>
      <c r="F100" s="197"/>
      <c r="G100" s="197"/>
      <c r="H100" s="197"/>
    </row>
    <row r="101" spans="1:11" x14ac:dyDescent="0.25">
      <c r="C101" s="197"/>
      <c r="D101" s="197"/>
      <c r="E101" s="197"/>
      <c r="F101" s="197"/>
      <c r="G101" s="197"/>
      <c r="H101" s="197"/>
    </row>
    <row r="102" spans="1:11" x14ac:dyDescent="0.25">
      <c r="C102" s="197"/>
      <c r="D102" s="197"/>
      <c r="E102" s="197"/>
      <c r="F102" s="197"/>
      <c r="G102" s="197"/>
      <c r="H102" s="197"/>
    </row>
    <row r="103" spans="1:11" x14ac:dyDescent="0.25">
      <c r="C103" s="197"/>
      <c r="D103" s="197"/>
      <c r="E103" s="197"/>
      <c r="F103" s="197"/>
      <c r="G103" s="197"/>
      <c r="H103" s="197"/>
    </row>
  </sheetData>
  <mergeCells count="12">
    <mergeCell ref="H5:I5"/>
    <mergeCell ref="B73:B81"/>
    <mergeCell ref="A1:I1"/>
    <mergeCell ref="A2:I2"/>
    <mergeCell ref="A4:A6"/>
    <mergeCell ref="B4:B6"/>
    <mergeCell ref="C4:C6"/>
    <mergeCell ref="D4:I4"/>
    <mergeCell ref="D5:D6"/>
    <mergeCell ref="E5:E6"/>
    <mergeCell ref="F5:F6"/>
    <mergeCell ref="G5:G6"/>
  </mergeCells>
  <pageMargins left="0.70866141732283472" right="0.70866141732283472" top="0.74803149606299213" bottom="0.74803149606299213" header="0.31496062992125984" footer="0.31496062992125984"/>
  <pageSetup paperSize="9" scale="55" fitToHeight="0" orientation="portrait" r:id="rId1"/>
  <rowBreaks count="1" manualBreakCount="1">
    <brk id="6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56"/>
  <sheetViews>
    <sheetView tabSelected="1" view="pageBreakPreview" topLeftCell="A4" zoomScale="95" zoomScaleNormal="100" zoomScaleSheetLayoutView="95" workbookViewId="0">
      <selection activeCell="G17" sqref="G17:G18"/>
    </sheetView>
  </sheetViews>
  <sheetFormatPr defaultColWidth="9.109375" defaultRowHeight="13.8" x14ac:dyDescent="0.25"/>
  <cols>
    <col min="1" max="1" width="10.88671875" style="17" customWidth="1"/>
    <col min="2" max="2" width="55.33203125" style="17" customWidth="1"/>
    <col min="3" max="4" width="10.109375" style="17" customWidth="1"/>
    <col min="5" max="5" width="15.5546875" style="54" customWidth="1"/>
    <col min="6" max="6" width="9.44140625" style="17" customWidth="1"/>
    <col min="7" max="7" width="15.88671875" style="17" customWidth="1"/>
    <col min="8" max="8" width="16.44140625" style="17" customWidth="1"/>
    <col min="9" max="10" width="16.88671875" style="17" customWidth="1"/>
    <col min="11" max="11" width="5.33203125" style="42" hidden="1" customWidth="1"/>
    <col min="12" max="33" width="0" style="42" hidden="1" customWidth="1"/>
    <col min="34" max="16384" width="9.109375" style="42"/>
  </cols>
  <sheetData>
    <row r="1" spans="1:12" x14ac:dyDescent="0.25">
      <c r="A1" s="546" t="s">
        <v>295</v>
      </c>
      <c r="B1" s="547"/>
      <c r="C1" s="547"/>
      <c r="D1" s="547"/>
      <c r="E1" s="547"/>
      <c r="F1" s="547"/>
      <c r="G1" s="547"/>
      <c r="H1" s="547"/>
      <c r="I1" s="547"/>
      <c r="J1" s="547"/>
      <c r="K1" s="41"/>
    </row>
    <row r="2" spans="1:12" s="17" customFormat="1" ht="14.4" thickBot="1" x14ac:dyDescent="0.3">
      <c r="D2" s="43"/>
      <c r="E2" s="66"/>
      <c r="F2" s="247"/>
      <c r="L2" s="108"/>
    </row>
    <row r="3" spans="1:12" s="17" customFormat="1" ht="15.75" customHeight="1" thickBot="1" x14ac:dyDescent="0.3">
      <c r="A3" s="548" t="s">
        <v>144</v>
      </c>
      <c r="B3" s="548" t="s">
        <v>0</v>
      </c>
      <c r="C3" s="548" t="s">
        <v>145</v>
      </c>
      <c r="D3" s="550" t="s">
        <v>6</v>
      </c>
      <c r="E3" s="550" t="s">
        <v>297</v>
      </c>
      <c r="F3" s="550" t="s">
        <v>298</v>
      </c>
      <c r="G3" s="553" t="s">
        <v>214</v>
      </c>
      <c r="H3" s="554"/>
      <c r="I3" s="554"/>
      <c r="J3" s="555"/>
      <c r="K3" s="107"/>
      <c r="L3" s="109"/>
    </row>
    <row r="4" spans="1:12" s="17" customFormat="1" ht="68.400000000000006" customHeight="1" thickBot="1" x14ac:dyDescent="0.3">
      <c r="A4" s="549"/>
      <c r="B4" s="549"/>
      <c r="C4" s="549"/>
      <c r="D4" s="551"/>
      <c r="E4" s="552"/>
      <c r="F4" s="552"/>
      <c r="G4" s="244" t="s">
        <v>653</v>
      </c>
      <c r="H4" s="113" t="s">
        <v>654</v>
      </c>
      <c r="I4" s="113" t="s">
        <v>655</v>
      </c>
      <c r="J4" s="114" t="s">
        <v>94</v>
      </c>
      <c r="K4" s="107"/>
      <c r="L4" s="108"/>
    </row>
    <row r="5" spans="1:12" s="17" customFormat="1" ht="14.4" thickBot="1" x14ac:dyDescent="0.3">
      <c r="A5" s="246">
        <v>1</v>
      </c>
      <c r="B5" s="248">
        <v>2</v>
      </c>
      <c r="C5" s="248">
        <v>3</v>
      </c>
      <c r="D5" s="69">
        <v>4</v>
      </c>
      <c r="E5" s="115" t="s">
        <v>278</v>
      </c>
      <c r="F5" s="115" t="s">
        <v>299</v>
      </c>
      <c r="G5" s="116">
        <v>5</v>
      </c>
      <c r="H5" s="69">
        <v>6</v>
      </c>
      <c r="I5" s="69">
        <v>7</v>
      </c>
      <c r="J5" s="117">
        <v>8</v>
      </c>
      <c r="K5" s="107"/>
      <c r="L5" s="108"/>
    </row>
    <row r="6" spans="1:12" s="17" customFormat="1" ht="19.2" customHeight="1" thickBot="1" x14ac:dyDescent="0.3">
      <c r="A6" s="245">
        <v>1</v>
      </c>
      <c r="B6" s="44" t="s">
        <v>300</v>
      </c>
      <c r="C6" s="248">
        <v>26000</v>
      </c>
      <c r="D6" s="248" t="s">
        <v>95</v>
      </c>
      <c r="E6" s="69"/>
      <c r="F6" s="18"/>
      <c r="G6" s="158">
        <f>G10+G16</f>
        <v>26670988.230000004</v>
      </c>
      <c r="H6" s="158">
        <f>H10+H16</f>
        <v>22221088.23</v>
      </c>
      <c r="I6" s="158">
        <f t="shared" ref="I6:J6" si="0">I10+I16</f>
        <v>22221088.23</v>
      </c>
      <c r="J6" s="158">
        <f t="shared" si="0"/>
        <v>0</v>
      </c>
    </row>
    <row r="7" spans="1:12" s="17" customFormat="1" ht="16.95" customHeight="1" x14ac:dyDescent="0.25">
      <c r="A7" s="564" t="s">
        <v>64</v>
      </c>
      <c r="B7" s="45" t="s">
        <v>3</v>
      </c>
      <c r="C7" s="566">
        <v>26100</v>
      </c>
      <c r="D7" s="566" t="s">
        <v>95</v>
      </c>
      <c r="E7" s="559"/>
      <c r="F7" s="560"/>
      <c r="G7" s="556"/>
      <c r="H7" s="556"/>
      <c r="I7" s="556"/>
      <c r="J7" s="556"/>
    </row>
    <row r="8" spans="1:12" s="17" customFormat="1" ht="120.6" customHeight="1" thickBot="1" x14ac:dyDescent="0.3">
      <c r="A8" s="565"/>
      <c r="B8" s="18" t="s">
        <v>301</v>
      </c>
      <c r="C8" s="567"/>
      <c r="D8" s="567"/>
      <c r="E8" s="552"/>
      <c r="F8" s="568"/>
      <c r="G8" s="557"/>
      <c r="H8" s="557"/>
      <c r="I8" s="557"/>
      <c r="J8" s="557"/>
    </row>
    <row r="9" spans="1:12" s="17" customFormat="1" ht="54" customHeight="1" thickBot="1" x14ac:dyDescent="0.3">
      <c r="A9" s="245" t="s">
        <v>65</v>
      </c>
      <c r="B9" s="18" t="s">
        <v>302</v>
      </c>
      <c r="C9" s="248">
        <v>26200</v>
      </c>
      <c r="D9" s="248" t="s">
        <v>95</v>
      </c>
      <c r="E9" s="69"/>
      <c r="F9" s="18"/>
      <c r="G9" s="158"/>
      <c r="H9" s="158"/>
      <c r="I9" s="158"/>
      <c r="J9" s="158"/>
    </row>
    <row r="10" spans="1:12" s="17" customFormat="1" ht="50.4" customHeight="1" thickBot="1" x14ac:dyDescent="0.3">
      <c r="A10" s="245" t="s">
        <v>66</v>
      </c>
      <c r="B10" s="64" t="s">
        <v>303</v>
      </c>
      <c r="C10" s="248">
        <v>26300</v>
      </c>
      <c r="D10" s="248" t="s">
        <v>95</v>
      </c>
      <c r="E10" s="69"/>
      <c r="F10" s="18"/>
      <c r="G10" s="158">
        <f>G11</f>
        <v>9280781.6300000008</v>
      </c>
      <c r="H10" s="158">
        <f t="shared" ref="H10:J10" si="1">H11</f>
        <v>0</v>
      </c>
      <c r="I10" s="158">
        <f t="shared" si="1"/>
        <v>0</v>
      </c>
      <c r="J10" s="158">
        <f t="shared" si="1"/>
        <v>0</v>
      </c>
    </row>
    <row r="11" spans="1:12" s="17" customFormat="1" ht="16.2" customHeight="1" x14ac:dyDescent="0.25">
      <c r="A11" s="558" t="s">
        <v>271</v>
      </c>
      <c r="B11" s="86" t="s">
        <v>3</v>
      </c>
      <c r="C11" s="559">
        <v>26310</v>
      </c>
      <c r="D11" s="559" t="s">
        <v>95</v>
      </c>
      <c r="E11" s="559" t="s">
        <v>95</v>
      </c>
      <c r="F11" s="560"/>
      <c r="G11" s="562">
        <v>9280781.6300000008</v>
      </c>
      <c r="H11" s="562"/>
      <c r="I11" s="562"/>
      <c r="J11" s="562"/>
      <c r="K11" s="160"/>
      <c r="L11" s="108"/>
    </row>
    <row r="12" spans="1:12" s="17" customFormat="1" ht="16.2" customHeight="1" thickBot="1" x14ac:dyDescent="0.3">
      <c r="A12" s="552"/>
      <c r="B12" s="19" t="s">
        <v>147</v>
      </c>
      <c r="C12" s="552"/>
      <c r="D12" s="552"/>
      <c r="E12" s="552"/>
      <c r="F12" s="561"/>
      <c r="G12" s="563"/>
      <c r="H12" s="563"/>
      <c r="I12" s="563"/>
      <c r="J12" s="563"/>
      <c r="K12" s="160"/>
      <c r="L12" s="108"/>
    </row>
    <row r="13" spans="1:12" s="17" customFormat="1" ht="16.2" customHeight="1" thickBot="1" x14ac:dyDescent="0.3">
      <c r="A13" s="89"/>
      <c r="B13" s="90" t="s">
        <v>304</v>
      </c>
      <c r="C13" s="69" t="s">
        <v>274</v>
      </c>
      <c r="D13" s="69"/>
      <c r="E13" s="69"/>
      <c r="F13" s="18"/>
      <c r="G13" s="158"/>
      <c r="H13" s="158"/>
      <c r="I13" s="158"/>
      <c r="J13" s="158"/>
      <c r="K13" s="160"/>
      <c r="L13" s="108"/>
    </row>
    <row r="14" spans="1:12" s="17" customFormat="1" ht="16.2" customHeight="1" thickBot="1" x14ac:dyDescent="0.3">
      <c r="A14" s="89"/>
      <c r="B14" s="90" t="s">
        <v>304</v>
      </c>
      <c r="C14" s="69" t="s">
        <v>305</v>
      </c>
      <c r="D14" s="69"/>
      <c r="E14" s="69"/>
      <c r="F14" s="18"/>
      <c r="G14" s="158"/>
      <c r="H14" s="158"/>
      <c r="I14" s="158"/>
      <c r="J14" s="158"/>
      <c r="K14" s="160"/>
      <c r="L14" s="108"/>
    </row>
    <row r="15" spans="1:12" s="17" customFormat="1" ht="24" customHeight="1" thickBot="1" x14ac:dyDescent="0.3">
      <c r="A15" s="91" t="s">
        <v>272</v>
      </c>
      <c r="B15" s="19" t="s">
        <v>273</v>
      </c>
      <c r="C15" s="69">
        <v>26320</v>
      </c>
      <c r="D15" s="69" t="s">
        <v>95</v>
      </c>
      <c r="E15" s="69" t="s">
        <v>95</v>
      </c>
      <c r="F15" s="18"/>
      <c r="G15" s="158"/>
      <c r="H15" s="158"/>
      <c r="I15" s="158"/>
      <c r="J15" s="158"/>
      <c r="K15" s="160"/>
      <c r="L15" s="108"/>
    </row>
    <row r="16" spans="1:12" s="17" customFormat="1" ht="52.95" customHeight="1" thickBot="1" x14ac:dyDescent="0.3">
      <c r="A16" s="245" t="s">
        <v>161</v>
      </c>
      <c r="B16" s="18" t="s">
        <v>306</v>
      </c>
      <c r="C16" s="248">
        <v>26400</v>
      </c>
      <c r="D16" s="248" t="s">
        <v>95</v>
      </c>
      <c r="E16" s="69"/>
      <c r="F16" s="18"/>
      <c r="G16" s="158">
        <f>G17+G22</f>
        <v>17390206.600000001</v>
      </c>
      <c r="H16" s="158">
        <f t="shared" ref="H16:I16" si="2">H17+H22</f>
        <v>22221088.23</v>
      </c>
      <c r="I16" s="158">
        <f t="shared" si="2"/>
        <v>22221088.23</v>
      </c>
      <c r="J16" s="161">
        <v>0</v>
      </c>
      <c r="L16" s="108"/>
    </row>
    <row r="17" spans="1:12" s="17" customFormat="1" ht="14.4" customHeight="1" x14ac:dyDescent="0.25">
      <c r="A17" s="564" t="s">
        <v>162</v>
      </c>
      <c r="B17" s="45" t="s">
        <v>3</v>
      </c>
      <c r="C17" s="566">
        <v>26410</v>
      </c>
      <c r="D17" s="566" t="s">
        <v>95</v>
      </c>
      <c r="E17" s="559"/>
      <c r="F17" s="560"/>
      <c r="G17" s="556">
        <f>справочно!E70-'Р 2 '!G10</f>
        <v>17390206.600000001</v>
      </c>
      <c r="H17" s="556">
        <f>'Р 1'!E83</f>
        <v>22221088.23</v>
      </c>
      <c r="I17" s="556">
        <f>'Р 1'!F83</f>
        <v>22221088.23</v>
      </c>
      <c r="J17" s="556">
        <v>0</v>
      </c>
    </row>
    <row r="18" spans="1:12" s="17" customFormat="1" ht="30.6" customHeight="1" thickBot="1" x14ac:dyDescent="0.3">
      <c r="A18" s="565"/>
      <c r="B18" s="18" t="s">
        <v>146</v>
      </c>
      <c r="C18" s="567"/>
      <c r="D18" s="567"/>
      <c r="E18" s="552"/>
      <c r="F18" s="568"/>
      <c r="G18" s="557"/>
      <c r="H18" s="557"/>
      <c r="I18" s="557"/>
      <c r="J18" s="557"/>
    </row>
    <row r="19" spans="1:12" s="17" customFormat="1" ht="13.95" customHeight="1" x14ac:dyDescent="0.25">
      <c r="A19" s="564" t="s">
        <v>163</v>
      </c>
      <c r="B19" s="45" t="s">
        <v>3</v>
      </c>
      <c r="C19" s="566">
        <v>26411</v>
      </c>
      <c r="D19" s="566" t="s">
        <v>95</v>
      </c>
      <c r="E19" s="559"/>
      <c r="F19" s="560"/>
      <c r="G19" s="556">
        <f>G17</f>
        <v>17390206.600000001</v>
      </c>
      <c r="H19" s="556">
        <f>H17</f>
        <v>22221088.23</v>
      </c>
      <c r="I19" s="556">
        <f>I17</f>
        <v>22221088.23</v>
      </c>
      <c r="J19" s="556">
        <f>J17</f>
        <v>0</v>
      </c>
    </row>
    <row r="20" spans="1:12" s="17" customFormat="1" ht="17.399999999999999" customHeight="1" thickBot="1" x14ac:dyDescent="0.3">
      <c r="A20" s="565"/>
      <c r="B20" s="19" t="s">
        <v>147</v>
      </c>
      <c r="C20" s="567"/>
      <c r="D20" s="567"/>
      <c r="E20" s="552"/>
      <c r="F20" s="568"/>
      <c r="G20" s="557"/>
      <c r="H20" s="557"/>
      <c r="I20" s="557"/>
      <c r="J20" s="557"/>
      <c r="L20" s="65"/>
    </row>
    <row r="21" spans="1:12" s="17" customFormat="1" ht="17.399999999999999" customHeight="1" thickBot="1" x14ac:dyDescent="0.3">
      <c r="A21" s="245" t="s">
        <v>148</v>
      </c>
      <c r="B21" s="18" t="s">
        <v>307</v>
      </c>
      <c r="C21" s="248">
        <v>26412</v>
      </c>
      <c r="D21" s="248" t="s">
        <v>95</v>
      </c>
      <c r="E21" s="69"/>
      <c r="F21" s="18"/>
      <c r="G21" s="158"/>
      <c r="H21" s="158"/>
      <c r="I21" s="158"/>
      <c r="J21" s="158"/>
    </row>
    <row r="22" spans="1:12" s="17" customFormat="1" ht="46.95" customHeight="1" thickBot="1" x14ac:dyDescent="0.3">
      <c r="A22" s="245" t="s">
        <v>164</v>
      </c>
      <c r="B22" s="18" t="s">
        <v>149</v>
      </c>
      <c r="C22" s="248">
        <v>26420</v>
      </c>
      <c r="D22" s="248" t="s">
        <v>95</v>
      </c>
      <c r="E22" s="69"/>
      <c r="F22" s="18"/>
      <c r="G22" s="158">
        <f>справочно!F70</f>
        <v>0</v>
      </c>
      <c r="H22" s="158">
        <v>0</v>
      </c>
      <c r="I22" s="158">
        <v>0</v>
      </c>
      <c r="J22" s="158"/>
    </row>
    <row r="23" spans="1:12" s="17" customFormat="1" ht="15" customHeight="1" x14ac:dyDescent="0.25">
      <c r="A23" s="564" t="s">
        <v>150</v>
      </c>
      <c r="B23" s="45" t="s">
        <v>3</v>
      </c>
      <c r="C23" s="566">
        <v>26421</v>
      </c>
      <c r="D23" s="566" t="s">
        <v>95</v>
      </c>
      <c r="E23" s="559"/>
      <c r="F23" s="560"/>
      <c r="G23" s="556">
        <f>G22</f>
        <v>0</v>
      </c>
      <c r="H23" s="556">
        <v>0</v>
      </c>
      <c r="I23" s="556">
        <v>0</v>
      </c>
      <c r="J23" s="556"/>
    </row>
    <row r="24" spans="1:12" s="17" customFormat="1" ht="15" customHeight="1" thickBot="1" x14ac:dyDescent="0.3">
      <c r="A24" s="565"/>
      <c r="B24" s="18" t="s">
        <v>147</v>
      </c>
      <c r="C24" s="567"/>
      <c r="D24" s="567"/>
      <c r="E24" s="552"/>
      <c r="F24" s="568"/>
      <c r="G24" s="557"/>
      <c r="H24" s="557"/>
      <c r="I24" s="557"/>
      <c r="J24" s="557"/>
    </row>
    <row r="25" spans="1:12" s="17" customFormat="1" ht="15" customHeight="1" thickBot="1" x14ac:dyDescent="0.3">
      <c r="A25" s="89"/>
      <c r="B25" s="90" t="s">
        <v>304</v>
      </c>
      <c r="C25" s="69" t="s">
        <v>275</v>
      </c>
      <c r="D25" s="69" t="s">
        <v>95</v>
      </c>
      <c r="E25" s="67"/>
      <c r="F25" s="18"/>
      <c r="G25" s="158"/>
      <c r="H25" s="158"/>
      <c r="I25" s="158"/>
      <c r="J25" s="158"/>
      <c r="K25" s="68"/>
    </row>
    <row r="26" spans="1:12" s="17" customFormat="1" ht="15" customHeight="1" thickBot="1" x14ac:dyDescent="0.3">
      <c r="A26" s="245" t="s">
        <v>151</v>
      </c>
      <c r="B26" s="18" t="s">
        <v>307</v>
      </c>
      <c r="C26" s="248">
        <v>26422</v>
      </c>
      <c r="D26" s="248" t="s">
        <v>95</v>
      </c>
      <c r="E26" s="69"/>
      <c r="F26" s="18"/>
      <c r="G26" s="158"/>
      <c r="H26" s="158"/>
      <c r="I26" s="158"/>
      <c r="J26" s="158"/>
    </row>
    <row r="27" spans="1:12" s="17" customFormat="1" ht="37.200000000000003" customHeight="1" thickBot="1" x14ac:dyDescent="0.3">
      <c r="A27" s="245" t="s">
        <v>165</v>
      </c>
      <c r="B27" s="18" t="s">
        <v>308</v>
      </c>
      <c r="C27" s="248">
        <v>26430</v>
      </c>
      <c r="D27" s="248" t="s">
        <v>95</v>
      </c>
      <c r="E27" s="69"/>
      <c r="F27" s="18"/>
      <c r="G27" s="158"/>
      <c r="H27" s="158"/>
      <c r="I27" s="158"/>
      <c r="J27" s="158"/>
    </row>
    <row r="28" spans="1:12" s="17" customFormat="1" ht="13.95" customHeight="1" thickBot="1" x14ac:dyDescent="0.3">
      <c r="A28" s="89"/>
      <c r="B28" s="90" t="s">
        <v>304</v>
      </c>
      <c r="C28" s="69" t="s">
        <v>276</v>
      </c>
      <c r="D28" s="69" t="s">
        <v>95</v>
      </c>
      <c r="E28" s="69"/>
      <c r="F28" s="18"/>
      <c r="G28" s="158"/>
      <c r="H28" s="158"/>
      <c r="I28" s="158"/>
      <c r="J28" s="158"/>
      <c r="K28" s="68"/>
    </row>
    <row r="29" spans="1:12" s="17" customFormat="1" ht="13.95" customHeight="1" thickBot="1" x14ac:dyDescent="0.3">
      <c r="A29" s="89"/>
      <c r="B29" s="90" t="s">
        <v>309</v>
      </c>
      <c r="C29" s="69" t="s">
        <v>310</v>
      </c>
      <c r="D29" s="69" t="s">
        <v>95</v>
      </c>
      <c r="E29" s="96"/>
      <c r="F29" s="18"/>
      <c r="G29" s="158"/>
      <c r="H29" s="158"/>
      <c r="I29" s="158"/>
      <c r="J29" s="158"/>
      <c r="K29" s="68"/>
    </row>
    <row r="30" spans="1:12" s="17" customFormat="1" ht="22.95" customHeight="1" thickBot="1" x14ac:dyDescent="0.3">
      <c r="A30" s="245" t="s">
        <v>166</v>
      </c>
      <c r="B30" s="18" t="s">
        <v>152</v>
      </c>
      <c r="C30" s="248">
        <v>26440</v>
      </c>
      <c r="D30" s="248" t="s">
        <v>95</v>
      </c>
      <c r="E30" s="69"/>
      <c r="F30" s="18"/>
      <c r="G30" s="158"/>
      <c r="H30" s="158"/>
      <c r="I30" s="158"/>
      <c r="J30" s="158"/>
    </row>
    <row r="31" spans="1:12" s="17" customFormat="1" ht="13.2" customHeight="1" x14ac:dyDescent="0.25">
      <c r="A31" s="564" t="s">
        <v>153</v>
      </c>
      <c r="B31" s="45" t="s">
        <v>3</v>
      </c>
      <c r="C31" s="566">
        <v>26441</v>
      </c>
      <c r="D31" s="566" t="s">
        <v>95</v>
      </c>
      <c r="E31" s="559"/>
      <c r="F31" s="560"/>
      <c r="G31" s="556"/>
      <c r="H31" s="556"/>
      <c r="I31" s="556"/>
      <c r="J31" s="556"/>
    </row>
    <row r="32" spans="1:12" s="17" customFormat="1" ht="12.6" customHeight="1" thickBot="1" x14ac:dyDescent="0.3">
      <c r="A32" s="565"/>
      <c r="B32" s="97" t="s">
        <v>147</v>
      </c>
      <c r="C32" s="567"/>
      <c r="D32" s="567"/>
      <c r="E32" s="569"/>
      <c r="F32" s="568"/>
      <c r="G32" s="557"/>
      <c r="H32" s="557"/>
      <c r="I32" s="557"/>
      <c r="J32" s="557"/>
    </row>
    <row r="33" spans="1:11" s="17" customFormat="1" ht="21.6" customHeight="1" thickBot="1" x14ac:dyDescent="0.3">
      <c r="A33" s="245" t="s">
        <v>154</v>
      </c>
      <c r="B33" s="44" t="s">
        <v>307</v>
      </c>
      <c r="C33" s="248">
        <v>26442</v>
      </c>
      <c r="D33" s="248" t="s">
        <v>95</v>
      </c>
      <c r="E33" s="69"/>
      <c r="F33" s="18"/>
      <c r="G33" s="158"/>
      <c r="H33" s="158"/>
      <c r="I33" s="158"/>
      <c r="J33" s="158"/>
    </row>
    <row r="34" spans="1:11" s="17" customFormat="1" ht="14.4" customHeight="1" thickBot="1" x14ac:dyDescent="0.3">
      <c r="A34" s="245" t="s">
        <v>167</v>
      </c>
      <c r="B34" s="18" t="s">
        <v>155</v>
      </c>
      <c r="C34" s="248">
        <v>26450</v>
      </c>
      <c r="D34" s="248" t="s">
        <v>95</v>
      </c>
      <c r="E34" s="69"/>
      <c r="F34" s="18"/>
      <c r="G34" s="158"/>
      <c r="H34" s="158"/>
      <c r="I34" s="158"/>
      <c r="J34" s="158"/>
    </row>
    <row r="35" spans="1:11" s="17" customFormat="1" ht="12.6" customHeight="1" x14ac:dyDescent="0.25">
      <c r="A35" s="564" t="s">
        <v>156</v>
      </c>
      <c r="B35" s="45" t="s">
        <v>3</v>
      </c>
      <c r="C35" s="566">
        <v>26451</v>
      </c>
      <c r="D35" s="566" t="s">
        <v>95</v>
      </c>
      <c r="E35" s="559"/>
      <c r="F35" s="560"/>
      <c r="G35" s="556"/>
      <c r="H35" s="556"/>
      <c r="I35" s="556"/>
      <c r="J35" s="556"/>
    </row>
    <row r="36" spans="1:11" s="17" customFormat="1" ht="13.2" customHeight="1" thickBot="1" x14ac:dyDescent="0.3">
      <c r="A36" s="565"/>
      <c r="B36" s="44" t="s">
        <v>147</v>
      </c>
      <c r="C36" s="567"/>
      <c r="D36" s="567"/>
      <c r="E36" s="569"/>
      <c r="F36" s="568"/>
      <c r="G36" s="557"/>
      <c r="H36" s="557"/>
      <c r="I36" s="557"/>
      <c r="J36" s="557"/>
    </row>
    <row r="37" spans="1:11" s="17" customFormat="1" ht="18" customHeight="1" thickBot="1" x14ac:dyDescent="0.3">
      <c r="A37" s="89"/>
      <c r="B37" s="90" t="s">
        <v>304</v>
      </c>
      <c r="C37" s="69" t="s">
        <v>277</v>
      </c>
      <c r="D37" s="69" t="s">
        <v>95</v>
      </c>
      <c r="E37" s="96"/>
      <c r="F37" s="19"/>
      <c r="G37" s="159"/>
      <c r="H37" s="158"/>
      <c r="I37" s="158"/>
      <c r="J37" s="158"/>
      <c r="K37" s="68"/>
    </row>
    <row r="38" spans="1:11" s="17" customFormat="1" ht="18" customHeight="1" thickBot="1" x14ac:dyDescent="0.3">
      <c r="A38" s="89"/>
      <c r="B38" s="90" t="s">
        <v>309</v>
      </c>
      <c r="C38" s="69" t="s">
        <v>318</v>
      </c>
      <c r="D38" s="69" t="s">
        <v>95</v>
      </c>
      <c r="E38" s="96"/>
      <c r="F38" s="19"/>
      <c r="G38" s="159"/>
      <c r="H38" s="158"/>
      <c r="I38" s="158"/>
      <c r="J38" s="158"/>
      <c r="K38" s="68"/>
    </row>
    <row r="39" spans="1:11" s="17" customFormat="1" ht="28.2" customHeight="1" thickBot="1" x14ac:dyDescent="0.3">
      <c r="A39" s="245" t="s">
        <v>157</v>
      </c>
      <c r="B39" s="44" t="s">
        <v>158</v>
      </c>
      <c r="C39" s="248">
        <v>26452</v>
      </c>
      <c r="D39" s="248" t="s">
        <v>95</v>
      </c>
      <c r="E39" s="69"/>
      <c r="F39" s="18"/>
      <c r="G39" s="158"/>
      <c r="H39" s="158"/>
      <c r="I39" s="158"/>
      <c r="J39" s="158"/>
    </row>
    <row r="40" spans="1:11" s="17" customFormat="1" ht="59.4" customHeight="1" thickBot="1" x14ac:dyDescent="0.3">
      <c r="A40" s="246">
        <v>2</v>
      </c>
      <c r="B40" s="98" t="s">
        <v>319</v>
      </c>
      <c r="C40" s="248">
        <v>26500</v>
      </c>
      <c r="D40" s="248" t="s">
        <v>95</v>
      </c>
      <c r="E40" s="69"/>
      <c r="F40" s="18"/>
      <c r="G40" s="158">
        <f>G17+G22</f>
        <v>17390206.600000001</v>
      </c>
      <c r="H40" s="158">
        <f>H17+H22</f>
        <v>22221088.23</v>
      </c>
      <c r="I40" s="158">
        <f>I17+I22</f>
        <v>22221088.23</v>
      </c>
      <c r="J40" s="158"/>
    </row>
    <row r="41" spans="1:11" s="17" customFormat="1" ht="14.4" customHeight="1" x14ac:dyDescent="0.25">
      <c r="A41" s="572"/>
      <c r="B41" s="99" t="s">
        <v>159</v>
      </c>
      <c r="C41" s="574">
        <v>26510</v>
      </c>
      <c r="D41" s="560"/>
      <c r="E41" s="576"/>
      <c r="F41" s="576"/>
      <c r="G41" s="562">
        <f>G40</f>
        <v>17390206.600000001</v>
      </c>
      <c r="H41" s="562">
        <f>H40</f>
        <v>22221088.23</v>
      </c>
      <c r="I41" s="562">
        <f>I40</f>
        <v>22221088.23</v>
      </c>
      <c r="J41" s="556"/>
    </row>
    <row r="42" spans="1:11" s="17" customFormat="1" ht="7.2" customHeight="1" thickBot="1" x14ac:dyDescent="0.3">
      <c r="A42" s="573"/>
      <c r="B42" s="100"/>
      <c r="C42" s="575"/>
      <c r="D42" s="568"/>
      <c r="E42" s="577"/>
      <c r="F42" s="577"/>
      <c r="G42" s="570"/>
      <c r="H42" s="570"/>
      <c r="I42" s="570"/>
      <c r="J42" s="557"/>
    </row>
    <row r="43" spans="1:11" s="17" customFormat="1" ht="56.4" customHeight="1" thickBot="1" x14ac:dyDescent="0.3">
      <c r="A43" s="246">
        <v>3</v>
      </c>
      <c r="B43" s="44" t="s">
        <v>160</v>
      </c>
      <c r="C43" s="248">
        <v>26600</v>
      </c>
      <c r="D43" s="248" t="s">
        <v>95</v>
      </c>
      <c r="E43" s="69"/>
      <c r="F43" s="18"/>
      <c r="G43" s="158"/>
      <c r="H43" s="158"/>
      <c r="I43" s="158"/>
      <c r="J43" s="158"/>
    </row>
    <row r="44" spans="1:11" s="17" customFormat="1" ht="21.75" customHeight="1" thickBot="1" x14ac:dyDescent="0.3">
      <c r="A44" s="560"/>
      <c r="B44" s="248" t="s">
        <v>159</v>
      </c>
      <c r="C44" s="566">
        <v>26610</v>
      </c>
      <c r="D44" s="560"/>
      <c r="E44" s="576"/>
      <c r="F44" s="18"/>
      <c r="G44" s="158"/>
      <c r="H44" s="556"/>
      <c r="I44" s="556"/>
      <c r="J44" s="556"/>
    </row>
    <row r="45" spans="1:11" s="17" customFormat="1" ht="10.199999999999999" customHeight="1" thickBot="1" x14ac:dyDescent="0.3">
      <c r="A45" s="568"/>
      <c r="B45" s="18"/>
      <c r="C45" s="567"/>
      <c r="D45" s="568"/>
      <c r="E45" s="577"/>
      <c r="F45" s="18"/>
      <c r="G45" s="158"/>
      <c r="H45" s="557"/>
      <c r="I45" s="557"/>
      <c r="J45" s="557"/>
    </row>
    <row r="47" spans="1:11" x14ac:dyDescent="0.25">
      <c r="A47" s="17" t="s">
        <v>143</v>
      </c>
    </row>
    <row r="48" spans="1:11" ht="32.25" customHeight="1" x14ac:dyDescent="0.3">
      <c r="A48" s="571" t="s">
        <v>296</v>
      </c>
      <c r="B48" s="571"/>
      <c r="C48" s="571"/>
      <c r="D48" s="571"/>
      <c r="E48" s="571"/>
      <c r="F48" s="571"/>
      <c r="G48" s="571"/>
      <c r="H48" s="571"/>
      <c r="I48" s="571"/>
      <c r="J48" s="571"/>
    </row>
    <row r="49" spans="1:16" ht="105" customHeight="1" x14ac:dyDescent="0.25">
      <c r="A49" s="580" t="s">
        <v>311</v>
      </c>
      <c r="B49" s="580"/>
      <c r="C49" s="580"/>
      <c r="D49" s="580"/>
      <c r="E49" s="580"/>
      <c r="F49" s="580"/>
      <c r="G49" s="580"/>
      <c r="H49" s="580"/>
      <c r="I49" s="580"/>
      <c r="J49" s="580"/>
      <c r="K49" s="92"/>
      <c r="L49" s="93"/>
    </row>
    <row r="50" spans="1:16" ht="66.75" customHeight="1" x14ac:dyDescent="0.25">
      <c r="A50" s="505" t="s">
        <v>312</v>
      </c>
      <c r="B50" s="505"/>
      <c r="C50" s="505"/>
      <c r="D50" s="505"/>
      <c r="E50" s="505"/>
      <c r="F50" s="505"/>
      <c r="G50" s="505"/>
      <c r="H50" s="505"/>
      <c r="I50" s="505"/>
      <c r="J50" s="505"/>
      <c r="K50" s="92"/>
    </row>
    <row r="51" spans="1:16" ht="84" customHeight="1" x14ac:dyDescent="0.25">
      <c r="A51" s="571" t="s">
        <v>313</v>
      </c>
      <c r="B51" s="571"/>
      <c r="C51" s="571"/>
      <c r="D51" s="571"/>
      <c r="E51" s="571"/>
      <c r="F51" s="571"/>
      <c r="G51" s="571"/>
      <c r="H51" s="571"/>
      <c r="I51" s="571"/>
      <c r="J51" s="571"/>
      <c r="K51" s="46"/>
    </row>
    <row r="52" spans="1:16" ht="34.5" customHeight="1" x14ac:dyDescent="0.25">
      <c r="A52" s="571" t="s">
        <v>314</v>
      </c>
      <c r="B52" s="571"/>
      <c r="C52" s="571"/>
      <c r="D52" s="571"/>
      <c r="E52" s="571"/>
      <c r="F52" s="571"/>
      <c r="G52" s="571"/>
      <c r="H52" s="571"/>
      <c r="I52" s="571"/>
      <c r="J52" s="571"/>
      <c r="K52" s="46"/>
    </row>
    <row r="53" spans="1:16" ht="17.25" customHeight="1" x14ac:dyDescent="0.3">
      <c r="A53" s="571" t="s">
        <v>315</v>
      </c>
      <c r="B53" s="571"/>
      <c r="C53" s="571"/>
      <c r="D53" s="571"/>
      <c r="E53" s="571"/>
      <c r="F53" s="571"/>
      <c r="G53" s="571"/>
      <c r="H53" s="571"/>
      <c r="I53" s="571"/>
      <c r="J53" s="571"/>
      <c r="K53" s="578"/>
      <c r="L53" s="579"/>
      <c r="M53" s="579"/>
      <c r="N53" s="579"/>
      <c r="O53" s="579"/>
      <c r="P53" s="579"/>
    </row>
    <row r="54" spans="1:16" ht="19.5" customHeight="1" x14ac:dyDescent="0.25">
      <c r="A54" s="571" t="s">
        <v>316</v>
      </c>
      <c r="B54" s="571"/>
      <c r="C54" s="571"/>
      <c r="D54" s="571"/>
      <c r="E54" s="571"/>
      <c r="F54" s="571"/>
      <c r="G54" s="571"/>
      <c r="H54" s="571"/>
      <c r="I54" s="571"/>
      <c r="J54" s="571"/>
      <c r="K54" s="46"/>
    </row>
    <row r="55" spans="1:16" ht="17.25" customHeight="1" x14ac:dyDescent="0.25">
      <c r="A55" s="571" t="s">
        <v>317</v>
      </c>
      <c r="B55" s="571"/>
      <c r="C55" s="571"/>
      <c r="D55" s="571"/>
      <c r="E55" s="571"/>
      <c r="F55" s="571"/>
      <c r="G55" s="571"/>
      <c r="H55" s="571"/>
      <c r="I55" s="571"/>
      <c r="J55" s="571"/>
      <c r="K55" s="46"/>
    </row>
    <row r="56" spans="1:16" x14ac:dyDescent="0.3">
      <c r="A56" s="94"/>
      <c r="B56" s="94"/>
      <c r="C56" s="94"/>
      <c r="D56" s="94"/>
      <c r="E56" s="95"/>
      <c r="F56" s="94"/>
      <c r="G56" s="94"/>
      <c r="H56" s="94"/>
      <c r="I56" s="94"/>
      <c r="J56" s="94"/>
    </row>
  </sheetData>
  <mergeCells count="96">
    <mergeCell ref="K53:P53"/>
    <mergeCell ref="A54:J54"/>
    <mergeCell ref="A55:J55"/>
    <mergeCell ref="J44:J45"/>
    <mergeCell ref="A48:J48"/>
    <mergeCell ref="A49:J49"/>
    <mergeCell ref="A50:J50"/>
    <mergeCell ref="A51:J51"/>
    <mergeCell ref="A52:J52"/>
    <mergeCell ref="A44:A45"/>
    <mergeCell ref="C44:C45"/>
    <mergeCell ref="D44:D45"/>
    <mergeCell ref="E44:E45"/>
    <mergeCell ref="H44:H45"/>
    <mergeCell ref="I44:I45"/>
    <mergeCell ref="G41:G42"/>
    <mergeCell ref="H41:H42"/>
    <mergeCell ref="I41:I42"/>
    <mergeCell ref="J41:J42"/>
    <mergeCell ref="A53:J53"/>
    <mergeCell ref="A41:A42"/>
    <mergeCell ref="C41:C42"/>
    <mergeCell ref="D41:D42"/>
    <mergeCell ref="E41:E42"/>
    <mergeCell ref="F41:F42"/>
    <mergeCell ref="J31:J32"/>
    <mergeCell ref="A35:A36"/>
    <mergeCell ref="C35:C36"/>
    <mergeCell ref="D35:D36"/>
    <mergeCell ref="E35:E36"/>
    <mergeCell ref="F35:F36"/>
    <mergeCell ref="G35:G36"/>
    <mergeCell ref="H35:H36"/>
    <mergeCell ref="I35:I36"/>
    <mergeCell ref="J35:J36"/>
    <mergeCell ref="G31:G32"/>
    <mergeCell ref="H31:H32"/>
    <mergeCell ref="A31:A32"/>
    <mergeCell ref="C31:C32"/>
    <mergeCell ref="D31:D32"/>
    <mergeCell ref="E31:E32"/>
    <mergeCell ref="A23:A24"/>
    <mergeCell ref="C23:C24"/>
    <mergeCell ref="D23:D24"/>
    <mergeCell ref="E23:E24"/>
    <mergeCell ref="F23:F24"/>
    <mergeCell ref="F31:F32"/>
    <mergeCell ref="G19:G20"/>
    <mergeCell ref="H19:H20"/>
    <mergeCell ref="I19:I20"/>
    <mergeCell ref="I31:I32"/>
    <mergeCell ref="J19:J20"/>
    <mergeCell ref="H23:H24"/>
    <mergeCell ref="I23:I24"/>
    <mergeCell ref="J23:J24"/>
    <mergeCell ref="G23:G24"/>
    <mergeCell ref="A19:A20"/>
    <mergeCell ref="C19:C20"/>
    <mergeCell ref="D19:D20"/>
    <mergeCell ref="E19:E20"/>
    <mergeCell ref="F19:F20"/>
    <mergeCell ref="I11:I12"/>
    <mergeCell ref="J11:J12"/>
    <mergeCell ref="A17:A18"/>
    <mergeCell ref="C17:C18"/>
    <mergeCell ref="D17:D18"/>
    <mergeCell ref="E17:E18"/>
    <mergeCell ref="F17:F18"/>
    <mergeCell ref="G17:G18"/>
    <mergeCell ref="H17:H18"/>
    <mergeCell ref="I17:I18"/>
    <mergeCell ref="J17:J18"/>
    <mergeCell ref="H7:H8"/>
    <mergeCell ref="I7:I8"/>
    <mergeCell ref="J7:J8"/>
    <mergeCell ref="A11:A12"/>
    <mergeCell ref="C11:C12"/>
    <mergeCell ref="D11:D12"/>
    <mergeCell ref="E11:E12"/>
    <mergeCell ref="F11:F12"/>
    <mergeCell ref="G11:G12"/>
    <mergeCell ref="H11:H12"/>
    <mergeCell ref="A7:A8"/>
    <mergeCell ref="C7:C8"/>
    <mergeCell ref="D7:D8"/>
    <mergeCell ref="E7:E8"/>
    <mergeCell ref="F7:F8"/>
    <mergeCell ref="G7:G8"/>
    <mergeCell ref="A1:J1"/>
    <mergeCell ref="A3:A4"/>
    <mergeCell ref="B3:B4"/>
    <mergeCell ref="C3:C4"/>
    <mergeCell ref="D3:D4"/>
    <mergeCell ref="E3:E4"/>
    <mergeCell ref="F3:F4"/>
    <mergeCell ref="G3:J3"/>
  </mergeCells>
  <pageMargins left="0.70866141732283472" right="0.70866141732283472" top="0.74803149606299213" bottom="0.74803149606299213" header="0.31496062992125984" footer="0.31496062992125984"/>
  <pageSetup paperSize="9" scale="73" fitToHeight="0" orientation="landscape" r:id="rId1"/>
  <rowBreaks count="1" manualBreakCount="1">
    <brk id="4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5"/>
  <sheetViews>
    <sheetView view="pageBreakPreview" topLeftCell="A25" zoomScale="95" zoomScaleNormal="100" zoomScaleSheetLayoutView="95" workbookViewId="0">
      <selection activeCell="C6" sqref="C6"/>
    </sheetView>
  </sheetViews>
  <sheetFormatPr defaultColWidth="9.109375" defaultRowHeight="13.8" x14ac:dyDescent="0.25"/>
  <cols>
    <col min="1" max="1" width="49.44140625" style="16" customWidth="1"/>
    <col min="2" max="2" width="9.109375" style="16"/>
    <col min="3" max="6" width="14.5546875" style="16" customWidth="1"/>
    <col min="7" max="7" width="29.88671875" style="16" customWidth="1"/>
    <col min="8" max="16384" width="9.109375" style="16"/>
  </cols>
  <sheetData>
    <row r="1" spans="1:12" ht="42.75" customHeight="1" x14ac:dyDescent="0.25">
      <c r="A1" s="581" t="s">
        <v>657</v>
      </c>
      <c r="B1" s="582"/>
      <c r="C1" s="582"/>
      <c r="D1" s="582"/>
      <c r="E1" s="582"/>
      <c r="F1" s="582"/>
      <c r="H1" s="583"/>
      <c r="I1" s="583"/>
      <c r="J1" s="583"/>
      <c r="K1" s="583"/>
      <c r="L1" s="583"/>
    </row>
    <row r="2" spans="1:12" ht="14.4" thickBot="1" x14ac:dyDescent="0.3">
      <c r="H2" s="583"/>
      <c r="I2" s="583"/>
      <c r="J2" s="583"/>
      <c r="K2" s="583"/>
      <c r="L2" s="583"/>
    </row>
    <row r="3" spans="1:12" ht="55.8" thickBot="1" x14ac:dyDescent="0.3">
      <c r="A3" s="52" t="s">
        <v>0</v>
      </c>
      <c r="B3" s="53" t="s">
        <v>168</v>
      </c>
      <c r="C3" s="53" t="s">
        <v>658</v>
      </c>
      <c r="D3" s="53" t="s">
        <v>659</v>
      </c>
      <c r="E3" s="53" t="s">
        <v>660</v>
      </c>
      <c r="F3" s="53" t="s">
        <v>94</v>
      </c>
      <c r="G3" s="241"/>
      <c r="H3" s="242"/>
      <c r="I3" s="55"/>
    </row>
    <row r="4" spans="1:12" ht="14.4" thickBot="1" x14ac:dyDescent="0.3">
      <c r="A4" s="322">
        <v>1</v>
      </c>
      <c r="B4" s="323">
        <v>2</v>
      </c>
      <c r="C4" s="323">
        <v>4</v>
      </c>
      <c r="D4" s="323">
        <v>5</v>
      </c>
      <c r="E4" s="323">
        <v>6</v>
      </c>
      <c r="F4" s="323">
        <v>7</v>
      </c>
      <c r="G4" s="242"/>
      <c r="H4" s="242"/>
    </row>
    <row r="5" spans="1:12" ht="28.2" customHeight="1" thickBot="1" x14ac:dyDescent="0.3">
      <c r="A5" s="56" t="s">
        <v>24</v>
      </c>
      <c r="B5" s="36" t="s">
        <v>95</v>
      </c>
      <c r="C5" s="36" t="s">
        <v>95</v>
      </c>
      <c r="D5" s="36" t="s">
        <v>95</v>
      </c>
      <c r="E5" s="36" t="s">
        <v>95</v>
      </c>
      <c r="F5" s="36" t="s">
        <v>95</v>
      </c>
      <c r="H5" s="242"/>
    </row>
    <row r="6" spans="1:12" ht="21" customHeight="1" thickBot="1" x14ac:dyDescent="0.3">
      <c r="A6" s="15" t="s">
        <v>210</v>
      </c>
      <c r="B6" s="36" t="s">
        <v>16</v>
      </c>
      <c r="C6" s="162">
        <f>('Р 1'!D46-'Р 1'!I29)/1000</f>
        <v>82000.298399016887</v>
      </c>
      <c r="D6" s="162">
        <f>C6</f>
        <v>82000.298399016887</v>
      </c>
      <c r="E6" s="162">
        <f>C6</f>
        <v>82000.298399016887</v>
      </c>
      <c r="F6" s="14"/>
      <c r="G6" s="16" t="s">
        <v>636</v>
      </c>
    </row>
    <row r="7" spans="1:12" ht="20.100000000000001" customHeight="1" thickBot="1" x14ac:dyDescent="0.3">
      <c r="A7" s="15" t="s">
        <v>33</v>
      </c>
      <c r="B7" s="36" t="s">
        <v>16</v>
      </c>
      <c r="C7" s="162">
        <f>C9+C10+C11+C12+C13</f>
        <v>11346.88128</v>
      </c>
      <c r="D7" s="162">
        <f>D9+D10+D11+D12+D13</f>
        <v>11346.88128</v>
      </c>
      <c r="E7" s="162">
        <f t="shared" ref="E7" si="0">E9+E10+E11+E12+E13</f>
        <v>11346.88128</v>
      </c>
      <c r="F7" s="14"/>
      <c r="G7" s="242"/>
      <c r="H7" s="242"/>
    </row>
    <row r="8" spans="1:12" ht="16.95" customHeight="1" thickBot="1" x14ac:dyDescent="0.3">
      <c r="A8" s="15" t="s">
        <v>3</v>
      </c>
      <c r="B8" s="36" t="s">
        <v>95</v>
      </c>
      <c r="C8" s="163" t="s">
        <v>95</v>
      </c>
      <c r="D8" s="163" t="s">
        <v>95</v>
      </c>
      <c r="E8" s="163" t="s">
        <v>95</v>
      </c>
      <c r="F8" s="36" t="s">
        <v>95</v>
      </c>
      <c r="G8" s="320"/>
      <c r="H8" s="242"/>
    </row>
    <row r="9" spans="1:12" ht="16.95" customHeight="1" thickBot="1" x14ac:dyDescent="0.3">
      <c r="A9" s="15" t="s">
        <v>397</v>
      </c>
      <c r="B9" s="36" t="s">
        <v>16</v>
      </c>
      <c r="C9" s="162">
        <f>((10738*0.75*0.4*2.3*12)+(8108*1*0.4*2.3*12)+(10169*1*0.4*2.3*12))/1000</f>
        <v>290.68871999999999</v>
      </c>
      <c r="D9" s="162">
        <f t="shared" ref="D9:D15" si="1">C9</f>
        <v>290.68871999999999</v>
      </c>
      <c r="E9" s="162">
        <f t="shared" ref="E9:E15" si="2">C9</f>
        <v>290.68871999999999</v>
      </c>
      <c r="F9" s="14"/>
      <c r="G9" s="242"/>
      <c r="H9" s="242"/>
    </row>
    <row r="10" spans="1:12" ht="16.95" customHeight="1" thickBot="1" x14ac:dyDescent="0.3">
      <c r="A10" s="15" t="s">
        <v>400</v>
      </c>
      <c r="B10" s="36" t="s">
        <v>16</v>
      </c>
      <c r="C10" s="162">
        <f>13803*0.2*2.3*12/1000</f>
        <v>76.19256</v>
      </c>
      <c r="D10" s="162">
        <f t="shared" si="1"/>
        <v>76.19256</v>
      </c>
      <c r="E10" s="162">
        <f t="shared" si="2"/>
        <v>76.19256</v>
      </c>
      <c r="F10" s="14"/>
      <c r="G10" s="321"/>
      <c r="H10" s="242"/>
    </row>
    <row r="11" spans="1:12" ht="16.95" customHeight="1" thickBot="1" x14ac:dyDescent="0.3">
      <c r="A11" s="15" t="s">
        <v>398</v>
      </c>
      <c r="B11" s="36" t="s">
        <v>16</v>
      </c>
      <c r="C11" s="169">
        <v>0</v>
      </c>
      <c r="D11" s="162">
        <f t="shared" si="1"/>
        <v>0</v>
      </c>
      <c r="E11" s="162">
        <f t="shared" si="2"/>
        <v>0</v>
      </c>
      <c r="F11" s="14"/>
      <c r="G11" s="242"/>
      <c r="H11" s="242"/>
    </row>
    <row r="12" spans="1:12" ht="30" customHeight="1" thickBot="1" x14ac:dyDescent="0.3">
      <c r="A12" s="15" t="s">
        <v>399</v>
      </c>
      <c r="B12" s="36" t="s">
        <v>16</v>
      </c>
      <c r="C12" s="162">
        <f>(20000*48/1000)+(10000*2/1000)</f>
        <v>980</v>
      </c>
      <c r="D12" s="162">
        <f t="shared" si="1"/>
        <v>980</v>
      </c>
      <c r="E12" s="162">
        <f t="shared" si="2"/>
        <v>980</v>
      </c>
      <c r="F12" s="14"/>
      <c r="G12" s="242"/>
      <c r="H12" s="242"/>
    </row>
    <row r="13" spans="1:12" ht="20.100000000000001" customHeight="1" thickBot="1" x14ac:dyDescent="0.3">
      <c r="A13" s="15" t="s">
        <v>401</v>
      </c>
      <c r="B13" s="36" t="s">
        <v>16</v>
      </c>
      <c r="C13" s="169">
        <v>10000</v>
      </c>
      <c r="D13" s="169">
        <f t="shared" si="1"/>
        <v>10000</v>
      </c>
      <c r="E13" s="169">
        <f t="shared" si="2"/>
        <v>10000</v>
      </c>
      <c r="F13" s="14"/>
    </row>
    <row r="14" spans="1:12" ht="48" customHeight="1" thickBot="1" x14ac:dyDescent="0.3">
      <c r="A14" s="15" t="s">
        <v>207</v>
      </c>
      <c r="B14" s="36" t="s">
        <v>16</v>
      </c>
      <c r="C14" s="169">
        <f>6776.3</f>
        <v>6776.3</v>
      </c>
      <c r="D14" s="162">
        <f t="shared" si="1"/>
        <v>6776.3</v>
      </c>
      <c r="E14" s="162">
        <f t="shared" si="2"/>
        <v>6776.3</v>
      </c>
      <c r="F14" s="14"/>
      <c r="G14" s="16" t="s">
        <v>693</v>
      </c>
    </row>
    <row r="15" spans="1:12" ht="20.100000000000001" customHeight="1" thickBot="1" x14ac:dyDescent="0.3">
      <c r="A15" s="15" t="s">
        <v>33</v>
      </c>
      <c r="B15" s="36" t="s">
        <v>16</v>
      </c>
      <c r="C15" s="169">
        <v>0</v>
      </c>
      <c r="D15" s="169">
        <f t="shared" si="1"/>
        <v>0</v>
      </c>
      <c r="E15" s="169">
        <f t="shared" si="2"/>
        <v>0</v>
      </c>
      <c r="F15" s="14"/>
    </row>
    <row r="16" spans="1:12" ht="30.75" customHeight="1" thickBot="1" x14ac:dyDescent="0.3">
      <c r="A16" s="15" t="s">
        <v>19</v>
      </c>
      <c r="B16" s="36" t="s">
        <v>16</v>
      </c>
      <c r="C16" s="162">
        <f>C6-C14</f>
        <v>75223.998399016884</v>
      </c>
      <c r="D16" s="162">
        <f t="shared" ref="D16:E16" si="3">D6-D14</f>
        <v>75223.998399016884</v>
      </c>
      <c r="E16" s="162">
        <f t="shared" si="3"/>
        <v>75223.998399016884</v>
      </c>
      <c r="F16" s="14"/>
    </row>
    <row r="17" spans="1:9" ht="20.100000000000001" customHeight="1" thickBot="1" x14ac:dyDescent="0.3">
      <c r="A17" s="15" t="s">
        <v>33</v>
      </c>
      <c r="B17" s="36" t="s">
        <v>16</v>
      </c>
      <c r="C17" s="162">
        <f>C7-C15</f>
        <v>11346.88128</v>
      </c>
      <c r="D17" s="162">
        <f t="shared" ref="D17:E17" si="4">D7-D15</f>
        <v>11346.88128</v>
      </c>
      <c r="E17" s="162">
        <f t="shared" si="4"/>
        <v>11346.88128</v>
      </c>
      <c r="F17" s="14"/>
    </row>
    <row r="18" spans="1:9" ht="59.25" customHeight="1" thickBot="1" x14ac:dyDescent="0.3">
      <c r="A18" s="15" t="s">
        <v>169</v>
      </c>
      <c r="B18" s="36" t="s">
        <v>16</v>
      </c>
      <c r="C18" s="162">
        <f>C20+C21+C22</f>
        <v>46913.85</v>
      </c>
      <c r="D18" s="162">
        <f t="shared" ref="D18:E18" si="5">D20+D21+D22</f>
        <v>46913.85</v>
      </c>
      <c r="E18" s="162">
        <f t="shared" si="5"/>
        <v>46913.85</v>
      </c>
      <c r="F18" s="14"/>
    </row>
    <row r="19" spans="1:9" ht="15.6" customHeight="1" thickBot="1" x14ac:dyDescent="0.3">
      <c r="A19" s="15" t="s">
        <v>20</v>
      </c>
      <c r="B19" s="36" t="s">
        <v>95</v>
      </c>
      <c r="C19" s="163" t="s">
        <v>95</v>
      </c>
      <c r="D19" s="163" t="s">
        <v>95</v>
      </c>
      <c r="E19" s="163" t="s">
        <v>95</v>
      </c>
      <c r="F19" s="36" t="s">
        <v>95</v>
      </c>
    </row>
    <row r="20" spans="1:9" ht="15.6" customHeight="1" thickBot="1" x14ac:dyDescent="0.3">
      <c r="A20" s="15" t="s">
        <v>394</v>
      </c>
      <c r="B20" s="36" t="s">
        <v>16</v>
      </c>
      <c r="C20" s="162">
        <f>84075*C33*12/1000</f>
        <v>45400.5</v>
      </c>
      <c r="D20" s="162">
        <f>C20</f>
        <v>45400.5</v>
      </c>
      <c r="E20" s="162">
        <f>C20</f>
        <v>45400.5</v>
      </c>
      <c r="F20" s="14"/>
      <c r="G20" s="16" t="s">
        <v>693</v>
      </c>
      <c r="I20" s="157"/>
    </row>
    <row r="21" spans="1:9" ht="15.6" customHeight="1" thickBot="1" x14ac:dyDescent="0.3">
      <c r="A21" s="15" t="s">
        <v>395</v>
      </c>
      <c r="B21" s="36" t="s">
        <v>16</v>
      </c>
      <c r="C21" s="162"/>
      <c r="D21" s="162"/>
      <c r="E21" s="162"/>
      <c r="F21" s="14"/>
    </row>
    <row r="22" spans="1:9" ht="15.6" customHeight="1" thickBot="1" x14ac:dyDescent="0.3">
      <c r="A22" s="15" t="s">
        <v>396</v>
      </c>
      <c r="B22" s="36" t="s">
        <v>16</v>
      </c>
      <c r="C22" s="162">
        <f>84075*1.5*12/1000</f>
        <v>1513.35</v>
      </c>
      <c r="D22" s="162">
        <f>C22</f>
        <v>1513.35</v>
      </c>
      <c r="E22" s="162">
        <f>C22</f>
        <v>1513.35</v>
      </c>
      <c r="F22" s="14"/>
      <c r="G22" s="16" t="s">
        <v>693</v>
      </c>
    </row>
    <row r="23" spans="1:9" ht="37.200000000000003" customHeight="1" thickBot="1" x14ac:dyDescent="0.3">
      <c r="A23" s="15" t="s">
        <v>21</v>
      </c>
      <c r="B23" s="36" t="s">
        <v>15</v>
      </c>
      <c r="C23" s="276">
        <v>94.25</v>
      </c>
      <c r="D23" s="276">
        <f>C23</f>
        <v>94.25</v>
      </c>
      <c r="E23" s="276">
        <f>C23</f>
        <v>94.25</v>
      </c>
      <c r="F23" s="14"/>
    </row>
    <row r="24" spans="1:9" ht="13.2" customHeight="1" thickBot="1" x14ac:dyDescent="0.3">
      <c r="A24" s="15" t="s">
        <v>3</v>
      </c>
      <c r="B24" s="14"/>
      <c r="C24" s="36"/>
      <c r="D24" s="36"/>
      <c r="E24" s="36"/>
      <c r="F24" s="14"/>
    </row>
    <row r="25" spans="1:9" ht="45" customHeight="1" thickBot="1" x14ac:dyDescent="0.3">
      <c r="A25" s="15" t="s">
        <v>208</v>
      </c>
      <c r="B25" s="36" t="s">
        <v>15</v>
      </c>
      <c r="C25" s="36">
        <v>5</v>
      </c>
      <c r="D25" s="36">
        <v>5</v>
      </c>
      <c r="E25" s="36">
        <v>5</v>
      </c>
      <c r="F25" s="14"/>
    </row>
    <row r="26" spans="1:9" ht="34.200000000000003" customHeight="1" thickBot="1" x14ac:dyDescent="0.3">
      <c r="A26" s="15" t="s">
        <v>22</v>
      </c>
      <c r="B26" s="36" t="s">
        <v>15</v>
      </c>
      <c r="C26" s="36">
        <f>C23-C25</f>
        <v>89.25</v>
      </c>
      <c r="D26" s="36">
        <f t="shared" ref="D26:E26" si="6">D23-D25</f>
        <v>89.25</v>
      </c>
      <c r="E26" s="36">
        <f t="shared" si="6"/>
        <v>89.25</v>
      </c>
      <c r="F26" s="14"/>
    </row>
    <row r="27" spans="1:9" ht="45" customHeight="1" thickBot="1" x14ac:dyDescent="0.3">
      <c r="A27" s="15" t="s">
        <v>170</v>
      </c>
      <c r="B27" s="36" t="s">
        <v>15</v>
      </c>
      <c r="C27" s="36">
        <f>C23</f>
        <v>94.25</v>
      </c>
      <c r="D27" s="36">
        <f t="shared" ref="D27:E27" si="7">D23</f>
        <v>94.25</v>
      </c>
      <c r="E27" s="36">
        <f t="shared" si="7"/>
        <v>94.25</v>
      </c>
      <c r="F27" s="14"/>
    </row>
    <row r="28" spans="1:9" ht="14.4" customHeight="1" thickBot="1" x14ac:dyDescent="0.3">
      <c r="A28" s="15" t="s">
        <v>3</v>
      </c>
      <c r="B28" s="36" t="s">
        <v>95</v>
      </c>
      <c r="C28" s="36" t="s">
        <v>95</v>
      </c>
      <c r="D28" s="36" t="s">
        <v>95</v>
      </c>
      <c r="E28" s="36" t="s">
        <v>95</v>
      </c>
      <c r="F28" s="36" t="s">
        <v>95</v>
      </c>
    </row>
    <row r="29" spans="1:9" ht="62.4" customHeight="1" thickBot="1" x14ac:dyDescent="0.3">
      <c r="A29" s="15" t="s">
        <v>209</v>
      </c>
      <c r="B29" s="36" t="s">
        <v>15</v>
      </c>
      <c r="C29" s="36">
        <v>5</v>
      </c>
      <c r="D29" s="36">
        <v>5</v>
      </c>
      <c r="E29" s="36">
        <v>5</v>
      </c>
      <c r="F29" s="14"/>
    </row>
    <row r="30" spans="1:9" ht="50.25" customHeight="1" thickBot="1" x14ac:dyDescent="0.3">
      <c r="A30" s="15" t="s">
        <v>171</v>
      </c>
      <c r="B30" s="36" t="s">
        <v>15</v>
      </c>
      <c r="C30" s="36">
        <f>C27-C29</f>
        <v>89.25</v>
      </c>
      <c r="D30" s="36">
        <f t="shared" ref="D30:E30" si="8">D27-D29</f>
        <v>89.25</v>
      </c>
      <c r="E30" s="36">
        <f t="shared" si="8"/>
        <v>89.25</v>
      </c>
      <c r="F30" s="14"/>
    </row>
    <row r="31" spans="1:9" ht="43.2" customHeight="1" thickBot="1" x14ac:dyDescent="0.3">
      <c r="A31" s="15" t="s">
        <v>172</v>
      </c>
      <c r="B31" s="36" t="s">
        <v>15</v>
      </c>
      <c r="C31" s="276">
        <f>C33+C34+C35</f>
        <v>46.5</v>
      </c>
      <c r="D31" s="276">
        <f t="shared" ref="D31:E31" si="9">D33+D34+D35</f>
        <v>46.5</v>
      </c>
      <c r="E31" s="276">
        <f t="shared" si="9"/>
        <v>46.5</v>
      </c>
      <c r="F31" s="14"/>
    </row>
    <row r="32" spans="1:9" ht="20.100000000000001" customHeight="1" thickBot="1" x14ac:dyDescent="0.3">
      <c r="A32" s="15" t="s">
        <v>20</v>
      </c>
      <c r="B32" s="36" t="s">
        <v>95</v>
      </c>
      <c r="C32" s="36" t="s">
        <v>95</v>
      </c>
      <c r="D32" s="36" t="s">
        <v>95</v>
      </c>
      <c r="E32" s="36" t="s">
        <v>95</v>
      </c>
      <c r="F32" s="36" t="s">
        <v>95</v>
      </c>
    </row>
    <row r="33" spans="1:7" ht="20.100000000000001" customHeight="1" thickBot="1" x14ac:dyDescent="0.3">
      <c r="A33" s="15" t="s">
        <v>394</v>
      </c>
      <c r="B33" s="36" t="s">
        <v>15</v>
      </c>
      <c r="C33" s="276">
        <v>45</v>
      </c>
      <c r="D33" s="276">
        <f>C33</f>
        <v>45</v>
      </c>
      <c r="E33" s="276">
        <f>C33</f>
        <v>45</v>
      </c>
      <c r="F33" s="14"/>
    </row>
    <row r="34" spans="1:7" ht="20.100000000000001" customHeight="1" thickBot="1" x14ac:dyDescent="0.3">
      <c r="A34" s="15" t="s">
        <v>395</v>
      </c>
      <c r="B34" s="36" t="s">
        <v>15</v>
      </c>
      <c r="C34" s="36"/>
      <c r="D34" s="36"/>
      <c r="E34" s="36"/>
      <c r="F34" s="14"/>
    </row>
    <row r="35" spans="1:7" ht="20.100000000000001" customHeight="1" thickBot="1" x14ac:dyDescent="0.3">
      <c r="A35" s="15" t="s">
        <v>396</v>
      </c>
      <c r="B35" s="36" t="s">
        <v>15</v>
      </c>
      <c r="C35" s="36">
        <v>1.5</v>
      </c>
      <c r="D35" s="36">
        <f>C35</f>
        <v>1.5</v>
      </c>
      <c r="E35" s="36">
        <f>C35</f>
        <v>1.5</v>
      </c>
      <c r="F35" s="14"/>
    </row>
    <row r="36" spans="1:7" ht="60.6" customHeight="1" thickBot="1" x14ac:dyDescent="0.3">
      <c r="A36" s="15" t="s">
        <v>32</v>
      </c>
      <c r="B36" s="36" t="s">
        <v>95</v>
      </c>
      <c r="C36" s="36" t="s">
        <v>95</v>
      </c>
      <c r="D36" s="36" t="s">
        <v>95</v>
      </c>
      <c r="E36" s="36" t="s">
        <v>95</v>
      </c>
      <c r="F36" s="36" t="s">
        <v>95</v>
      </c>
    </row>
    <row r="37" spans="1:7" ht="20.100000000000001" customHeight="1" thickBot="1" x14ac:dyDescent="0.3">
      <c r="A37" s="15" t="s">
        <v>394</v>
      </c>
      <c r="B37" s="36" t="s">
        <v>17</v>
      </c>
      <c r="C37" s="163">
        <v>84075</v>
      </c>
      <c r="D37" s="163">
        <f>C37</f>
        <v>84075</v>
      </c>
      <c r="E37" s="163">
        <f>C37</f>
        <v>84075</v>
      </c>
      <c r="F37" s="14"/>
    </row>
    <row r="38" spans="1:7" ht="20.100000000000001" customHeight="1" thickBot="1" x14ac:dyDescent="0.3">
      <c r="A38" s="15" t="s">
        <v>395</v>
      </c>
      <c r="B38" s="36" t="s">
        <v>17</v>
      </c>
      <c r="C38" s="163"/>
      <c r="D38" s="163"/>
      <c r="E38" s="163"/>
      <c r="F38" s="14"/>
    </row>
    <row r="39" spans="1:7" ht="20.100000000000001" customHeight="1" thickBot="1" x14ac:dyDescent="0.3">
      <c r="A39" s="15" t="s">
        <v>396</v>
      </c>
      <c r="B39" s="36" t="s">
        <v>17</v>
      </c>
      <c r="C39" s="163">
        <f>C37</f>
        <v>84075</v>
      </c>
      <c r="D39" s="163">
        <f>C39</f>
        <v>84075</v>
      </c>
      <c r="E39" s="163">
        <f>C39</f>
        <v>84075</v>
      </c>
      <c r="F39" s="14"/>
    </row>
    <row r="40" spans="1:7" ht="31.2" customHeight="1" thickBot="1" x14ac:dyDescent="0.3">
      <c r="A40" s="15" t="s">
        <v>173</v>
      </c>
      <c r="B40" s="36" t="s">
        <v>95</v>
      </c>
      <c r="C40" s="36" t="s">
        <v>95</v>
      </c>
      <c r="D40" s="36" t="s">
        <v>95</v>
      </c>
      <c r="E40" s="36" t="s">
        <v>95</v>
      </c>
      <c r="F40" s="36" t="s">
        <v>95</v>
      </c>
    </row>
    <row r="41" spans="1:7" ht="48.75" customHeight="1" thickBot="1" x14ac:dyDescent="0.3">
      <c r="A41" s="15" t="s">
        <v>174</v>
      </c>
      <c r="B41" s="36" t="s">
        <v>95</v>
      </c>
      <c r="C41" s="36" t="s">
        <v>95</v>
      </c>
      <c r="D41" s="36" t="s">
        <v>95</v>
      </c>
      <c r="E41" s="36" t="s">
        <v>95</v>
      </c>
      <c r="F41" s="36" t="s">
        <v>95</v>
      </c>
    </row>
    <row r="42" spans="1:7" ht="15.6" customHeight="1" thickBot="1" x14ac:dyDescent="0.3">
      <c r="A42" s="15" t="s">
        <v>394</v>
      </c>
      <c r="B42" s="36" t="s">
        <v>17</v>
      </c>
      <c r="C42" s="296">
        <f>C20/12/C33*1000</f>
        <v>84075</v>
      </c>
      <c r="D42" s="324">
        <f>D20/D33/12*1000</f>
        <v>84075</v>
      </c>
      <c r="E42" s="324">
        <f>E20/E33/12*1000</f>
        <v>84075</v>
      </c>
      <c r="F42" s="14"/>
      <c r="G42" s="157">
        <f>C20/C33/12*1000</f>
        <v>84075</v>
      </c>
    </row>
    <row r="43" spans="1:7" ht="15.6" customHeight="1" thickBot="1" x14ac:dyDescent="0.3">
      <c r="A43" s="15" t="s">
        <v>395</v>
      </c>
      <c r="B43" s="36" t="s">
        <v>17</v>
      </c>
      <c r="C43" s="276"/>
      <c r="D43" s="36"/>
      <c r="E43" s="36"/>
      <c r="F43" s="14"/>
    </row>
    <row r="44" spans="1:7" ht="15.6" customHeight="1" thickBot="1" x14ac:dyDescent="0.3">
      <c r="A44" s="15" t="s">
        <v>396</v>
      </c>
      <c r="B44" s="36" t="s">
        <v>17</v>
      </c>
      <c r="C44" s="296">
        <f>C22/12/C35*1000</f>
        <v>84075</v>
      </c>
      <c r="D44" s="324">
        <f>D22/D35/12*1000</f>
        <v>84075</v>
      </c>
      <c r="E44" s="324">
        <f>E22/E35/12*1000</f>
        <v>84075</v>
      </c>
      <c r="F44" s="14"/>
      <c r="G44" s="157">
        <f>C22/C35/12*1000</f>
        <v>84075</v>
      </c>
    </row>
    <row r="45" spans="1:7" ht="49.2" customHeight="1" thickBot="1" x14ac:dyDescent="0.3">
      <c r="A45" s="15" t="s">
        <v>23</v>
      </c>
      <c r="B45" s="36" t="s">
        <v>18</v>
      </c>
      <c r="C45" s="164">
        <f>(C14/C25/12)/(C16/C26/12)*100</f>
        <v>160.79570027426357</v>
      </c>
      <c r="D45" s="164">
        <f t="shared" ref="D45:E45" si="10">(D14/D25/12)/(D16/D26/12)*100</f>
        <v>160.79570027426357</v>
      </c>
      <c r="E45" s="164">
        <f t="shared" si="10"/>
        <v>160.79570027426357</v>
      </c>
      <c r="F45" s="14"/>
    </row>
    <row r="46" spans="1:7" ht="62.4" customHeight="1" thickBot="1" x14ac:dyDescent="0.3">
      <c r="A46" s="15" t="s">
        <v>175</v>
      </c>
      <c r="B46" s="36" t="s">
        <v>95</v>
      </c>
      <c r="C46" s="36" t="s">
        <v>95</v>
      </c>
      <c r="D46" s="36" t="s">
        <v>95</v>
      </c>
      <c r="E46" s="36" t="s">
        <v>95</v>
      </c>
      <c r="F46" s="36" t="s">
        <v>95</v>
      </c>
    </row>
    <row r="47" spans="1:7" ht="42.6" customHeight="1" thickBot="1" x14ac:dyDescent="0.3">
      <c r="A47" s="15" t="s">
        <v>174</v>
      </c>
      <c r="B47" s="36" t="s">
        <v>95</v>
      </c>
      <c r="C47" s="36" t="s">
        <v>95</v>
      </c>
      <c r="D47" s="36" t="s">
        <v>95</v>
      </c>
      <c r="E47" s="36" t="s">
        <v>95</v>
      </c>
      <c r="F47" s="36" t="s">
        <v>95</v>
      </c>
    </row>
    <row r="48" spans="1:7" ht="16.95" customHeight="1" thickBot="1" x14ac:dyDescent="0.3">
      <c r="A48" s="15" t="s">
        <v>394</v>
      </c>
      <c r="B48" s="36" t="s">
        <v>18</v>
      </c>
      <c r="C48" s="165">
        <f>C42/C37*100</f>
        <v>100</v>
      </c>
      <c r="D48" s="165">
        <f t="shared" ref="D48:E48" si="11">D42/D37*100</f>
        <v>100</v>
      </c>
      <c r="E48" s="165">
        <f t="shared" si="11"/>
        <v>100</v>
      </c>
      <c r="F48" s="36"/>
    </row>
    <row r="49" spans="1:6" ht="16.95" customHeight="1" thickBot="1" x14ac:dyDescent="0.3">
      <c r="A49" s="15" t="s">
        <v>395</v>
      </c>
      <c r="B49" s="36" t="s">
        <v>18</v>
      </c>
      <c r="C49" s="165"/>
      <c r="D49" s="165"/>
      <c r="E49" s="165"/>
      <c r="F49" s="36"/>
    </row>
    <row r="50" spans="1:6" ht="16.95" customHeight="1" thickBot="1" x14ac:dyDescent="0.3">
      <c r="A50" s="15" t="s">
        <v>396</v>
      </c>
      <c r="B50" s="36" t="s">
        <v>18</v>
      </c>
      <c r="C50" s="166">
        <f>C44/C39*100</f>
        <v>100</v>
      </c>
      <c r="D50" s="166">
        <f t="shared" ref="D50:E50" si="12">D44/D39*100</f>
        <v>100</v>
      </c>
      <c r="E50" s="166">
        <f t="shared" si="12"/>
        <v>100</v>
      </c>
      <c r="F50" s="14"/>
    </row>
    <row r="51" spans="1:6" ht="28.2" thickBot="1" x14ac:dyDescent="0.3">
      <c r="A51" s="56" t="s">
        <v>25</v>
      </c>
      <c r="B51" s="36" t="s">
        <v>95</v>
      </c>
      <c r="C51" s="36" t="s">
        <v>95</v>
      </c>
      <c r="D51" s="36" t="s">
        <v>95</v>
      </c>
      <c r="E51" s="36" t="s">
        <v>95</v>
      </c>
      <c r="F51" s="36" t="s">
        <v>95</v>
      </c>
    </row>
    <row r="52" spans="1:6" ht="49.5" customHeight="1" thickBot="1" x14ac:dyDescent="0.3">
      <c r="A52" s="15" t="s">
        <v>176</v>
      </c>
      <c r="B52" s="36" t="s">
        <v>177</v>
      </c>
      <c r="C52" s="162">
        <v>7882.4</v>
      </c>
      <c r="D52" s="162">
        <v>7882.4</v>
      </c>
      <c r="E52" s="162">
        <v>7882.4</v>
      </c>
      <c r="F52" s="162">
        <v>7882.4</v>
      </c>
    </row>
    <row r="53" spans="1:6" ht="14.4" customHeight="1" thickBot="1" x14ac:dyDescent="0.3">
      <c r="A53" s="15" t="s">
        <v>3</v>
      </c>
      <c r="B53" s="14"/>
      <c r="C53" s="162"/>
      <c r="D53" s="162"/>
      <c r="E53" s="162"/>
      <c r="F53" s="162"/>
    </row>
    <row r="54" spans="1:6" ht="28.2" thickBot="1" x14ac:dyDescent="0.3">
      <c r="A54" s="15" t="s">
        <v>26</v>
      </c>
      <c r="B54" s="36" t="s">
        <v>177</v>
      </c>
      <c r="C54" s="162">
        <f>C52-C55</f>
        <v>5565.2999999999993</v>
      </c>
      <c r="D54" s="162">
        <f t="shared" ref="D54:F54" si="13">D52-D55</f>
        <v>5565.2999999999993</v>
      </c>
      <c r="E54" s="162">
        <f t="shared" si="13"/>
        <v>5565.2999999999993</v>
      </c>
      <c r="F54" s="162">
        <f t="shared" si="13"/>
        <v>5565.2999999999993</v>
      </c>
    </row>
    <row r="55" spans="1:6" ht="42" thickBot="1" x14ac:dyDescent="0.3">
      <c r="A55" s="15" t="s">
        <v>178</v>
      </c>
      <c r="B55" s="36" t="s">
        <v>177</v>
      </c>
      <c r="C55" s="162">
        <v>2317.1</v>
      </c>
      <c r="D55" s="162">
        <v>2317.1</v>
      </c>
      <c r="E55" s="162">
        <v>2317.1</v>
      </c>
      <c r="F55" s="162">
        <v>2317.1</v>
      </c>
    </row>
    <row r="56" spans="1:6" ht="28.2" thickBot="1" x14ac:dyDescent="0.3">
      <c r="A56" s="15" t="s">
        <v>27</v>
      </c>
      <c r="B56" s="36" t="s">
        <v>177</v>
      </c>
      <c r="C56" s="162">
        <v>0</v>
      </c>
      <c r="D56" s="162">
        <v>0</v>
      </c>
      <c r="E56" s="162">
        <v>0</v>
      </c>
      <c r="F56" s="162">
        <v>0</v>
      </c>
    </row>
    <row r="57" spans="1:6" ht="28.2" thickBot="1" x14ac:dyDescent="0.3">
      <c r="A57" s="15" t="s">
        <v>28</v>
      </c>
      <c r="B57" s="36" t="s">
        <v>16</v>
      </c>
      <c r="C57" s="162">
        <f>справочно!D78/1000</f>
        <v>1315.5013799999999</v>
      </c>
      <c r="D57" s="162">
        <f>'Р 1'!E93/1000</f>
        <v>800.47540000000004</v>
      </c>
      <c r="E57" s="162">
        <f>'Р 1'!F93/1000</f>
        <v>800.47540000000004</v>
      </c>
      <c r="F57" s="162">
        <f>E57</f>
        <v>800.47540000000004</v>
      </c>
    </row>
    <row r="58" spans="1:6" ht="15.6" customHeight="1" thickBot="1" x14ac:dyDescent="0.3">
      <c r="A58" s="15" t="s">
        <v>3</v>
      </c>
      <c r="B58" s="14"/>
      <c r="C58" s="14"/>
      <c r="D58" s="14"/>
      <c r="E58" s="14"/>
      <c r="F58" s="14"/>
    </row>
    <row r="59" spans="1:6" ht="42" thickBot="1" x14ac:dyDescent="0.3">
      <c r="A59" s="15" t="s">
        <v>29</v>
      </c>
      <c r="B59" s="36" t="s">
        <v>16</v>
      </c>
      <c r="C59" s="162">
        <v>0</v>
      </c>
      <c r="D59" s="162">
        <v>0</v>
      </c>
      <c r="E59" s="162">
        <v>0</v>
      </c>
      <c r="F59" s="162">
        <v>0</v>
      </c>
    </row>
    <row r="60" spans="1:6" ht="55.8" thickBot="1" x14ac:dyDescent="0.3">
      <c r="A60" s="15" t="s">
        <v>179</v>
      </c>
      <c r="B60" s="36" t="s">
        <v>30</v>
      </c>
      <c r="C60" s="14">
        <v>2.5000000000000001E-2</v>
      </c>
      <c r="D60" s="14">
        <v>2.5000000000000001E-2</v>
      </c>
      <c r="E60" s="14">
        <v>2.5000000000000001E-2</v>
      </c>
      <c r="F60" s="14">
        <v>2.5000000000000001E-2</v>
      </c>
    </row>
    <row r="61" spans="1:6" ht="61.95" customHeight="1" thickBot="1" x14ac:dyDescent="0.3">
      <c r="A61" s="15" t="s">
        <v>180</v>
      </c>
      <c r="B61" s="36" t="s">
        <v>30</v>
      </c>
      <c r="C61" s="14">
        <v>0.02</v>
      </c>
      <c r="D61" s="14">
        <v>0.02</v>
      </c>
      <c r="E61" s="14">
        <v>0.02</v>
      </c>
      <c r="F61" s="14">
        <v>0.02</v>
      </c>
    </row>
    <row r="62" spans="1:6" ht="69.599999999999994" thickBot="1" x14ac:dyDescent="0.3">
      <c r="A62" s="15" t="s">
        <v>31</v>
      </c>
      <c r="B62" s="36" t="s">
        <v>30</v>
      </c>
      <c r="C62" s="14"/>
      <c r="D62" s="14"/>
      <c r="E62" s="14"/>
      <c r="F62" s="14"/>
    </row>
    <row r="63" spans="1:6" ht="12.6" customHeight="1" thickBot="1" x14ac:dyDescent="0.3">
      <c r="A63" s="15" t="s">
        <v>3</v>
      </c>
      <c r="B63" s="15" t="s">
        <v>30</v>
      </c>
      <c r="C63" s="14"/>
      <c r="D63" s="14"/>
      <c r="E63" s="14"/>
      <c r="F63" s="14"/>
    </row>
    <row r="64" spans="1:6" ht="12.6" customHeight="1" thickBot="1" x14ac:dyDescent="0.3">
      <c r="A64" s="15" t="s">
        <v>42</v>
      </c>
      <c r="B64" s="15" t="s">
        <v>30</v>
      </c>
      <c r="C64" s="14"/>
      <c r="D64" s="14"/>
      <c r="E64" s="14"/>
      <c r="F64" s="14"/>
    </row>
    <row r="65" spans="1:6" ht="12.6" customHeight="1" thickBot="1" x14ac:dyDescent="0.3">
      <c r="A65" s="15" t="s">
        <v>184</v>
      </c>
      <c r="B65" s="15" t="s">
        <v>30</v>
      </c>
      <c r="C65" s="14"/>
      <c r="D65" s="14"/>
      <c r="E65" s="14"/>
      <c r="F65" s="14"/>
    </row>
  </sheetData>
  <mergeCells count="2">
    <mergeCell ref="A1:F1"/>
    <mergeCell ref="H1:L2"/>
  </mergeCells>
  <pageMargins left="0.7" right="0.7" top="0.75" bottom="0.75" header="0.3" footer="0.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9"/>
  <sheetViews>
    <sheetView view="pageBreakPreview" topLeftCell="A4" zoomScale="96" zoomScaleNormal="100" zoomScaleSheetLayoutView="96" workbookViewId="0">
      <selection activeCell="A20" sqref="A20"/>
    </sheetView>
  </sheetViews>
  <sheetFormatPr defaultColWidth="9.109375" defaultRowHeight="13.8" x14ac:dyDescent="0.25"/>
  <cols>
    <col min="1" max="1" width="40.6640625" style="16" customWidth="1"/>
    <col min="2" max="2" width="17.44140625" style="16" customWidth="1"/>
    <col min="3" max="3" width="23" style="16" customWidth="1"/>
    <col min="4" max="4" width="40.33203125" style="16" customWidth="1"/>
    <col min="5" max="5" width="7.5546875" style="16" customWidth="1"/>
    <col min="6" max="16384" width="9.109375" style="16"/>
  </cols>
  <sheetData>
    <row r="1" spans="1:8" ht="42.75" customHeight="1" x14ac:dyDescent="0.25">
      <c r="A1" s="584" t="s">
        <v>661</v>
      </c>
      <c r="B1" s="584"/>
      <c r="C1" s="584"/>
      <c r="D1" s="584"/>
    </row>
    <row r="2" spans="1:8" ht="14.4" thickBot="1" x14ac:dyDescent="0.3"/>
    <row r="3" spans="1:8" ht="96" customHeight="1" thickBot="1" x14ac:dyDescent="0.3">
      <c r="A3" s="52" t="s">
        <v>34</v>
      </c>
      <c r="B3" s="53" t="s">
        <v>35</v>
      </c>
      <c r="C3" s="53" t="s">
        <v>37</v>
      </c>
      <c r="D3" s="53" t="s">
        <v>181</v>
      </c>
    </row>
    <row r="4" spans="1:8" ht="53.4" customHeight="1" thickBot="1" x14ac:dyDescent="0.3">
      <c r="A4" s="15" t="s">
        <v>40</v>
      </c>
      <c r="B4" s="14"/>
      <c r="C4" s="14"/>
      <c r="D4" s="14"/>
    </row>
    <row r="5" spans="1:8" ht="50.4" customHeight="1" thickBot="1" x14ac:dyDescent="0.3">
      <c r="A5" s="15" t="s">
        <v>452</v>
      </c>
      <c r="B5" s="14" t="s">
        <v>662</v>
      </c>
      <c r="C5" s="14" t="s">
        <v>453</v>
      </c>
      <c r="D5" s="171" t="s">
        <v>551</v>
      </c>
    </row>
    <row r="6" spans="1:8" ht="42.6" customHeight="1" thickBot="1" x14ac:dyDescent="0.3">
      <c r="A6" s="15" t="s">
        <v>38</v>
      </c>
      <c r="B6" s="14"/>
      <c r="C6" s="14"/>
      <c r="D6" s="14"/>
    </row>
    <row r="7" spans="1:8" ht="22.95" hidden="1" customHeight="1" thickBot="1" x14ac:dyDescent="0.3">
      <c r="A7" s="15"/>
      <c r="B7" s="14"/>
      <c r="C7" s="14"/>
      <c r="D7" s="14"/>
    </row>
    <row r="8" spans="1:8" ht="43.2" customHeight="1" thickBot="1" x14ac:dyDescent="0.3">
      <c r="A8" s="15" t="s">
        <v>39</v>
      </c>
      <c r="B8" s="14"/>
      <c r="C8" s="14"/>
      <c r="D8" s="14"/>
    </row>
    <row r="9" spans="1:8" ht="45" customHeight="1" thickBot="1" x14ac:dyDescent="0.3">
      <c r="A9" s="15" t="s">
        <v>454</v>
      </c>
      <c r="B9" s="14" t="s">
        <v>662</v>
      </c>
      <c r="C9" s="14" t="s">
        <v>453</v>
      </c>
      <c r="D9" s="172" t="s">
        <v>552</v>
      </c>
      <c r="G9" s="16">
        <f>20+65+40</f>
        <v>125</v>
      </c>
    </row>
    <row r="10" spans="1:8" ht="39.6" customHeight="1" thickBot="1" x14ac:dyDescent="0.3">
      <c r="A10" s="15" t="s">
        <v>41</v>
      </c>
      <c r="B10" s="14"/>
      <c r="C10" s="14"/>
      <c r="D10" s="14"/>
    </row>
    <row r="11" spans="1:8" ht="30.6" customHeight="1" thickBot="1" x14ac:dyDescent="0.3">
      <c r="A11" s="15" t="s">
        <v>457</v>
      </c>
      <c r="B11" s="14" t="s">
        <v>662</v>
      </c>
      <c r="C11" s="14" t="s">
        <v>455</v>
      </c>
      <c r="D11" s="171" t="s">
        <v>456</v>
      </c>
    </row>
    <row r="12" spans="1:8" ht="14.4" thickBot="1" x14ac:dyDescent="0.3">
      <c r="A12" s="15" t="s">
        <v>36</v>
      </c>
      <c r="B12" s="36" t="s">
        <v>95</v>
      </c>
      <c r="C12" s="36" t="s">
        <v>95</v>
      </c>
      <c r="D12" s="36">
        <f>20+65+40+88</f>
        <v>213</v>
      </c>
    </row>
    <row r="14" spans="1:8" x14ac:dyDescent="0.25">
      <c r="A14" s="16" t="s">
        <v>461</v>
      </c>
      <c r="D14" s="16" t="s">
        <v>458</v>
      </c>
    </row>
    <row r="15" spans="1:8" s="173" customFormat="1" ht="15.6" customHeight="1" x14ac:dyDescent="0.25">
      <c r="A15" s="173" t="s">
        <v>465</v>
      </c>
      <c r="E15" s="174"/>
      <c r="F15" s="174"/>
      <c r="G15" s="174"/>
      <c r="H15" s="174"/>
    </row>
    <row r="16" spans="1:8" ht="9.6" customHeight="1" x14ac:dyDescent="0.25">
      <c r="E16" s="280"/>
      <c r="F16" s="280"/>
      <c r="G16" s="63"/>
      <c r="H16" s="63"/>
    </row>
    <row r="17" spans="1:8" x14ac:dyDescent="0.25">
      <c r="A17" s="16" t="s">
        <v>462</v>
      </c>
      <c r="C17" s="16" t="s">
        <v>459</v>
      </c>
      <c r="D17" s="58" t="s">
        <v>460</v>
      </c>
      <c r="E17" s="280"/>
      <c r="F17" s="280"/>
      <c r="G17" s="63"/>
      <c r="H17" s="63"/>
    </row>
    <row r="18" spans="1:8" s="173" customFormat="1" ht="12" x14ac:dyDescent="0.25">
      <c r="A18" s="173" t="s">
        <v>464</v>
      </c>
      <c r="E18" s="281"/>
      <c r="F18" s="281"/>
      <c r="G18" s="174"/>
      <c r="H18" s="174"/>
    </row>
    <row r="19" spans="1:8" ht="23.4" customHeight="1" x14ac:dyDescent="0.25">
      <c r="A19" s="16" t="s">
        <v>698</v>
      </c>
      <c r="E19" s="280"/>
      <c r="F19" s="280"/>
      <c r="G19" s="63"/>
      <c r="H19" s="63"/>
    </row>
    <row r="21" spans="1:8" x14ac:dyDescent="0.25">
      <c r="A21" s="54" t="s">
        <v>259</v>
      </c>
      <c r="B21" s="16" t="s">
        <v>206</v>
      </c>
    </row>
    <row r="22" spans="1:8" ht="27" customHeight="1" x14ac:dyDescent="0.25">
      <c r="A22" s="175"/>
    </row>
    <row r="23" spans="1:8" s="173" customFormat="1" ht="12" x14ac:dyDescent="0.25">
      <c r="A23" s="173" t="s">
        <v>182</v>
      </c>
    </row>
    <row r="24" spans="1:8" s="173" customFormat="1" ht="12" x14ac:dyDescent="0.25">
      <c r="A24" s="173" t="s">
        <v>183</v>
      </c>
    </row>
    <row r="25" spans="1:8" ht="39.6" customHeight="1" x14ac:dyDescent="0.25">
      <c r="A25" s="16" t="s">
        <v>572</v>
      </c>
    </row>
    <row r="26" spans="1:8" s="173" customFormat="1" ht="12" x14ac:dyDescent="0.25">
      <c r="A26" s="173" t="s">
        <v>463</v>
      </c>
    </row>
    <row r="27" spans="1:8" x14ac:dyDescent="0.25">
      <c r="A27" s="16" t="str">
        <f>A19</f>
        <v>"      " _________________ 20       г.</v>
      </c>
    </row>
    <row r="29" spans="1:8" ht="43.5" customHeight="1" x14ac:dyDescent="0.25">
      <c r="A29" s="585" t="s">
        <v>262</v>
      </c>
      <c r="B29" s="585"/>
      <c r="C29" s="585"/>
      <c r="D29" s="585"/>
    </row>
  </sheetData>
  <mergeCells count="2">
    <mergeCell ref="A1:D1"/>
    <mergeCell ref="A29:D29"/>
  </mergeCells>
  <pageMargins left="0.7" right="0.7" top="0.75" bottom="0.75" header="0.3" footer="0.3"/>
  <pageSetup paperSize="9"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F107"/>
  <sheetViews>
    <sheetView view="pageBreakPreview" topLeftCell="A29" zoomScale="80" zoomScaleNormal="100" zoomScaleSheetLayoutView="80" workbookViewId="0">
      <selection activeCell="DD102" sqref="DD102"/>
    </sheetView>
  </sheetViews>
  <sheetFormatPr defaultColWidth="0.88671875" defaultRowHeight="13.8" x14ac:dyDescent="0.25"/>
  <cols>
    <col min="1" max="97" width="1.109375" style="9" customWidth="1"/>
    <col min="98" max="104" width="0.88671875" style="9"/>
    <col min="105" max="105" width="3" style="9" bestFit="1" customWidth="1"/>
    <col min="106" max="106" width="0.88671875" style="9"/>
    <col min="107" max="107" width="6.5546875" style="9" customWidth="1"/>
    <col min="108" max="108" width="18.88671875" style="9" customWidth="1"/>
    <col min="109" max="109" width="23.5546875" style="9" customWidth="1"/>
    <col min="110" max="110" width="18.33203125" style="9" customWidth="1"/>
    <col min="111" max="111" width="17.5546875" style="9" customWidth="1"/>
    <col min="112" max="112" width="19.109375" style="9" customWidth="1"/>
    <col min="113" max="248" width="0.88671875" style="9"/>
    <col min="249" max="249" width="1" style="9" customWidth="1"/>
    <col min="250" max="504" width="0.88671875" style="9"/>
    <col min="505" max="505" width="7.5546875" style="9" customWidth="1"/>
    <col min="506" max="760" width="0.88671875" style="9"/>
    <col min="761" max="761" width="7.5546875" style="9" customWidth="1"/>
    <col min="762" max="1016" width="0.88671875" style="9"/>
    <col min="1017" max="1017" width="7.5546875" style="9" customWidth="1"/>
    <col min="1018" max="1272" width="0.88671875" style="9"/>
    <col min="1273" max="1273" width="7.5546875" style="9" customWidth="1"/>
    <col min="1274" max="1528" width="0.88671875" style="9"/>
    <col min="1529" max="1529" width="7.5546875" style="9" customWidth="1"/>
    <col min="1530" max="1784" width="0.88671875" style="9"/>
    <col min="1785" max="1785" width="7.5546875" style="9" customWidth="1"/>
    <col min="1786" max="2040" width="0.88671875" style="9"/>
    <col min="2041" max="2041" width="7.5546875" style="9" customWidth="1"/>
    <col min="2042" max="2296" width="0.88671875" style="9"/>
    <col min="2297" max="2297" width="7.5546875" style="9" customWidth="1"/>
    <col min="2298" max="2552" width="0.88671875" style="9"/>
    <col min="2553" max="2553" width="7.5546875" style="9" customWidth="1"/>
    <col min="2554" max="2808" width="0.88671875" style="9"/>
    <col min="2809" max="2809" width="7.5546875" style="9" customWidth="1"/>
    <col min="2810" max="3064" width="0.88671875" style="9"/>
    <col min="3065" max="3065" width="7.5546875" style="9" customWidth="1"/>
    <col min="3066" max="3320" width="0.88671875" style="9"/>
    <col min="3321" max="3321" width="7.5546875" style="9" customWidth="1"/>
    <col min="3322" max="3576" width="0.88671875" style="9"/>
    <col min="3577" max="3577" width="7.5546875" style="9" customWidth="1"/>
    <col min="3578" max="3832" width="0.88671875" style="9"/>
    <col min="3833" max="3833" width="7.5546875" style="9" customWidth="1"/>
    <col min="3834" max="4088" width="0.88671875" style="9"/>
    <col min="4089" max="4089" width="7.5546875" style="9" customWidth="1"/>
    <col min="4090" max="4344" width="0.88671875" style="9"/>
    <col min="4345" max="4345" width="7.5546875" style="9" customWidth="1"/>
    <col min="4346" max="4600" width="0.88671875" style="9"/>
    <col min="4601" max="4601" width="7.5546875" style="9" customWidth="1"/>
    <col min="4602" max="4856" width="0.88671875" style="9"/>
    <col min="4857" max="4857" width="7.5546875" style="9" customWidth="1"/>
    <col min="4858" max="5112" width="0.88671875" style="9"/>
    <col min="5113" max="5113" width="7.5546875" style="9" customWidth="1"/>
    <col min="5114" max="5368" width="0.88671875" style="9"/>
    <col min="5369" max="5369" width="7.5546875" style="9" customWidth="1"/>
    <col min="5370" max="5624" width="0.88671875" style="9"/>
    <col min="5625" max="5625" width="7.5546875" style="9" customWidth="1"/>
    <col min="5626" max="5880" width="0.88671875" style="9"/>
    <col min="5881" max="5881" width="7.5546875" style="9" customWidth="1"/>
    <col min="5882" max="6136" width="0.88671875" style="9"/>
    <col min="6137" max="6137" width="7.5546875" style="9" customWidth="1"/>
    <col min="6138" max="6392" width="0.88671875" style="9"/>
    <col min="6393" max="6393" width="7.5546875" style="9" customWidth="1"/>
    <col min="6394" max="6648" width="0.88671875" style="9"/>
    <col min="6649" max="6649" width="7.5546875" style="9" customWidth="1"/>
    <col min="6650" max="6904" width="0.88671875" style="9"/>
    <col min="6905" max="6905" width="7.5546875" style="9" customWidth="1"/>
    <col min="6906" max="7160" width="0.88671875" style="9"/>
    <col min="7161" max="7161" width="7.5546875" style="9" customWidth="1"/>
    <col min="7162" max="7416" width="0.88671875" style="9"/>
    <col min="7417" max="7417" width="7.5546875" style="9" customWidth="1"/>
    <col min="7418" max="7672" width="0.88671875" style="9"/>
    <col min="7673" max="7673" width="7.5546875" style="9" customWidth="1"/>
    <col min="7674" max="7928" width="0.88671875" style="9"/>
    <col min="7929" max="7929" width="7.5546875" style="9" customWidth="1"/>
    <col min="7930" max="8184" width="0.88671875" style="9"/>
    <col min="8185" max="8185" width="7.5546875" style="9" customWidth="1"/>
    <col min="8186" max="8440" width="0.88671875" style="9"/>
    <col min="8441" max="8441" width="7.5546875" style="9" customWidth="1"/>
    <col min="8442" max="8696" width="0.88671875" style="9"/>
    <col min="8697" max="8697" width="7.5546875" style="9" customWidth="1"/>
    <col min="8698" max="8952" width="0.88671875" style="9"/>
    <col min="8953" max="8953" width="7.5546875" style="9" customWidth="1"/>
    <col min="8954" max="9208" width="0.88671875" style="9"/>
    <col min="9209" max="9209" width="7.5546875" style="9" customWidth="1"/>
    <col min="9210" max="9464" width="0.88671875" style="9"/>
    <col min="9465" max="9465" width="7.5546875" style="9" customWidth="1"/>
    <col min="9466" max="9720" width="0.88671875" style="9"/>
    <col min="9721" max="9721" width="7.5546875" style="9" customWidth="1"/>
    <col min="9722" max="9976" width="0.88671875" style="9"/>
    <col min="9977" max="9977" width="7.5546875" style="9" customWidth="1"/>
    <col min="9978" max="10232" width="0.88671875" style="9"/>
    <col min="10233" max="10233" width="7.5546875" style="9" customWidth="1"/>
    <col min="10234" max="10488" width="0.88671875" style="9"/>
    <col min="10489" max="10489" width="7.5546875" style="9" customWidth="1"/>
    <col min="10490" max="10744" width="0.88671875" style="9"/>
    <col min="10745" max="10745" width="7.5546875" style="9" customWidth="1"/>
    <col min="10746" max="11000" width="0.88671875" style="9"/>
    <col min="11001" max="11001" width="7.5546875" style="9" customWidth="1"/>
    <col min="11002" max="11256" width="0.88671875" style="9"/>
    <col min="11257" max="11257" width="7.5546875" style="9" customWidth="1"/>
    <col min="11258" max="11512" width="0.88671875" style="9"/>
    <col min="11513" max="11513" width="7.5546875" style="9" customWidth="1"/>
    <col min="11514" max="11768" width="0.88671875" style="9"/>
    <col min="11769" max="11769" width="7.5546875" style="9" customWidth="1"/>
    <col min="11770" max="12024" width="0.88671875" style="9"/>
    <col min="12025" max="12025" width="7.5546875" style="9" customWidth="1"/>
    <col min="12026" max="12280" width="0.88671875" style="9"/>
    <col min="12281" max="12281" width="7.5546875" style="9" customWidth="1"/>
    <col min="12282" max="12536" width="0.88671875" style="9"/>
    <col min="12537" max="12537" width="7.5546875" style="9" customWidth="1"/>
    <col min="12538" max="12792" width="0.88671875" style="9"/>
    <col min="12793" max="12793" width="7.5546875" style="9" customWidth="1"/>
    <col min="12794" max="13048" width="0.88671875" style="9"/>
    <col min="13049" max="13049" width="7.5546875" style="9" customWidth="1"/>
    <col min="13050" max="13304" width="0.88671875" style="9"/>
    <col min="13305" max="13305" width="7.5546875" style="9" customWidth="1"/>
    <col min="13306" max="13560" width="0.88671875" style="9"/>
    <col min="13561" max="13561" width="7.5546875" style="9" customWidth="1"/>
    <col min="13562" max="13816" width="0.88671875" style="9"/>
    <col min="13817" max="13817" width="7.5546875" style="9" customWidth="1"/>
    <col min="13818" max="14072" width="0.88671875" style="9"/>
    <col min="14073" max="14073" width="7.5546875" style="9" customWidth="1"/>
    <col min="14074" max="14328" width="0.88671875" style="9"/>
    <col min="14329" max="14329" width="7.5546875" style="9" customWidth="1"/>
    <col min="14330" max="14584" width="0.88671875" style="9"/>
    <col min="14585" max="14585" width="7.5546875" style="9" customWidth="1"/>
    <col min="14586" max="14840" width="0.88671875" style="9"/>
    <col min="14841" max="14841" width="7.5546875" style="9" customWidth="1"/>
    <col min="14842" max="15096" width="0.88671875" style="9"/>
    <col min="15097" max="15097" width="7.5546875" style="9" customWidth="1"/>
    <col min="15098" max="15352" width="0.88671875" style="9"/>
    <col min="15353" max="15353" width="7.5546875" style="9" customWidth="1"/>
    <col min="15354" max="15608" width="0.88671875" style="9"/>
    <col min="15609" max="15609" width="7.5546875" style="9" customWidth="1"/>
    <col min="15610" max="15864" width="0.88671875" style="9"/>
    <col min="15865" max="15865" width="7.5546875" style="9" customWidth="1"/>
    <col min="15866" max="16120" width="0.88671875" style="9"/>
    <col min="16121" max="16121" width="7.5546875" style="9" customWidth="1"/>
    <col min="16122" max="16384" width="0.88671875" style="9"/>
  </cols>
  <sheetData>
    <row r="1" spans="1:109" ht="103.95" hidden="1" customHeight="1" x14ac:dyDescent="0.25">
      <c r="BE1" s="62"/>
      <c r="BF1" s="586" t="s">
        <v>320</v>
      </c>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62"/>
      <c r="CU1" s="62"/>
      <c r="CV1" s="62"/>
      <c r="CW1" s="62"/>
      <c r="CX1" s="62"/>
      <c r="CY1" s="62"/>
      <c r="CZ1" s="62"/>
      <c r="DA1" s="62"/>
      <c r="DB1" s="62"/>
      <c r="DC1" s="62"/>
      <c r="DD1" s="62"/>
      <c r="DE1" s="62"/>
    </row>
    <row r="2" spans="1:109" ht="6.6" customHeight="1" x14ac:dyDescent="0.25"/>
    <row r="3" spans="1:109" s="26" customFormat="1" ht="48.75" customHeight="1" x14ac:dyDescent="0.3">
      <c r="A3" s="605" t="s">
        <v>683</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605"/>
      <c r="CD3" s="605"/>
      <c r="CE3" s="605"/>
      <c r="CF3" s="605"/>
      <c r="CG3" s="605"/>
      <c r="CH3" s="605"/>
      <c r="CI3" s="605"/>
      <c r="CJ3" s="605"/>
      <c r="CK3" s="605"/>
      <c r="CL3" s="605"/>
      <c r="CM3" s="605"/>
      <c r="CN3" s="605"/>
      <c r="CO3" s="605"/>
      <c r="CP3" s="605"/>
      <c r="CQ3" s="605"/>
      <c r="CR3" s="605"/>
      <c r="CS3" s="605"/>
    </row>
    <row r="4" spans="1:109" ht="6" customHeight="1" x14ac:dyDescent="0.25"/>
    <row r="5" spans="1:109" ht="15.6" x14ac:dyDescent="0.3">
      <c r="A5" s="630" t="s">
        <v>217</v>
      </c>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630"/>
      <c r="BX5" s="630"/>
      <c r="BY5" s="630"/>
      <c r="BZ5" s="630"/>
      <c r="CA5" s="630"/>
      <c r="CB5" s="630"/>
      <c r="CC5" s="630"/>
      <c r="CD5" s="630"/>
      <c r="CE5" s="630"/>
      <c r="CF5" s="630"/>
      <c r="CG5" s="630"/>
      <c r="CH5" s="630"/>
      <c r="CI5" s="630"/>
      <c r="CJ5" s="630"/>
      <c r="CK5" s="630"/>
      <c r="CL5" s="630"/>
      <c r="CM5" s="630"/>
      <c r="CN5" s="630"/>
      <c r="CO5" s="630"/>
      <c r="CP5" s="630"/>
      <c r="CQ5" s="630"/>
      <c r="CR5" s="630"/>
      <c r="CS5" s="630"/>
    </row>
    <row r="6" spans="1:109" ht="7.95" customHeight="1" x14ac:dyDescent="0.25"/>
    <row r="7" spans="1:109" s="48" customFormat="1" ht="15.6" x14ac:dyDescent="0.3">
      <c r="A7" s="627" t="s">
        <v>218</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7"/>
      <c r="BL7" s="627"/>
      <c r="BM7" s="627"/>
      <c r="BN7" s="627"/>
      <c r="BO7" s="627"/>
      <c r="BP7" s="627"/>
      <c r="BQ7" s="627"/>
      <c r="BR7" s="627"/>
      <c r="BS7" s="627"/>
      <c r="BT7" s="627"/>
      <c r="BU7" s="627"/>
      <c r="BV7" s="627"/>
      <c r="BW7" s="627"/>
      <c r="BX7" s="627"/>
      <c r="BY7" s="627"/>
      <c r="BZ7" s="627"/>
      <c r="CA7" s="627"/>
      <c r="CB7" s="627"/>
      <c r="CC7" s="627"/>
      <c r="CD7" s="627"/>
      <c r="CE7" s="627"/>
      <c r="CF7" s="627"/>
      <c r="CG7" s="627"/>
      <c r="CH7" s="627"/>
      <c r="CI7" s="627"/>
      <c r="CJ7" s="627"/>
      <c r="CK7" s="627"/>
      <c r="CL7" s="627"/>
      <c r="CM7" s="627"/>
      <c r="CN7" s="627"/>
      <c r="CO7" s="627"/>
      <c r="CP7" s="627"/>
      <c r="CQ7" s="627"/>
      <c r="CR7" s="627"/>
      <c r="CS7" s="627"/>
    </row>
    <row r="8" spans="1:109" ht="6" customHeight="1" x14ac:dyDescent="0.25"/>
    <row r="9" spans="1:109" s="48" customFormat="1" ht="15.6" x14ac:dyDescent="0.3">
      <c r="A9" s="627" t="s">
        <v>231</v>
      </c>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row>
    <row r="10" spans="1:109" s="48" customFormat="1" ht="12" customHeight="1" x14ac:dyDescent="0.3">
      <c r="A10" s="34"/>
      <c r="B10" s="34"/>
      <c r="C10" s="34"/>
      <c r="D10" s="34"/>
      <c r="E10" s="34"/>
      <c r="F10" s="34"/>
      <c r="G10" s="34"/>
      <c r="H10" s="34"/>
      <c r="I10" s="34"/>
      <c r="J10" s="34"/>
      <c r="K10" s="34"/>
      <c r="L10" s="34"/>
      <c r="M10" s="34"/>
      <c r="N10" s="34"/>
      <c r="O10" s="34"/>
      <c r="P10" s="34"/>
      <c r="Q10" s="34"/>
      <c r="R10" s="34"/>
      <c r="S10" s="34"/>
      <c r="T10" s="34"/>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row>
    <row r="11" spans="1:109" s="20" customFormat="1" ht="81.599999999999994" customHeight="1" x14ac:dyDescent="0.3">
      <c r="A11" s="619" t="s">
        <v>229</v>
      </c>
      <c r="B11" s="619"/>
      <c r="C11" s="619"/>
      <c r="D11" s="619"/>
      <c r="E11" s="619"/>
      <c r="F11" s="619" t="s">
        <v>0</v>
      </c>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31" t="s">
        <v>245</v>
      </c>
      <c r="AW11" s="632"/>
      <c r="AX11" s="632"/>
      <c r="AY11" s="632"/>
      <c r="AZ11" s="632"/>
      <c r="BA11" s="632"/>
      <c r="BB11" s="632"/>
      <c r="BC11" s="632"/>
      <c r="BD11" s="632"/>
      <c r="BE11" s="632"/>
      <c r="BF11" s="632"/>
      <c r="BG11" s="632"/>
      <c r="BH11" s="632"/>
      <c r="BI11" s="632"/>
      <c r="BJ11" s="632"/>
      <c r="BK11" s="632"/>
      <c r="BL11" s="633"/>
      <c r="BM11" s="631" t="s">
        <v>211</v>
      </c>
      <c r="BN11" s="632"/>
      <c r="BO11" s="632"/>
      <c r="BP11" s="632"/>
      <c r="BQ11" s="632"/>
      <c r="BR11" s="632"/>
      <c r="BS11" s="632"/>
      <c r="BT11" s="632"/>
      <c r="BU11" s="632"/>
      <c r="BV11" s="632"/>
      <c r="BW11" s="632"/>
      <c r="BX11" s="632"/>
      <c r="BY11" s="632"/>
      <c r="BZ11" s="632"/>
      <c r="CA11" s="632"/>
      <c r="CB11" s="632"/>
      <c r="CC11" s="633"/>
      <c r="CD11" s="631" t="s">
        <v>212</v>
      </c>
      <c r="CE11" s="632"/>
      <c r="CF11" s="632"/>
      <c r="CG11" s="632"/>
      <c r="CH11" s="632"/>
      <c r="CI11" s="632"/>
      <c r="CJ11" s="632"/>
      <c r="CK11" s="632"/>
      <c r="CL11" s="632"/>
      <c r="CM11" s="632"/>
      <c r="CN11" s="632"/>
      <c r="CO11" s="632"/>
      <c r="CP11" s="632"/>
      <c r="CQ11" s="632"/>
      <c r="CR11" s="632"/>
      <c r="CS11" s="633"/>
    </row>
    <row r="12" spans="1:109" s="21" customFormat="1" x14ac:dyDescent="0.3">
      <c r="A12" s="620">
        <v>1</v>
      </c>
      <c r="B12" s="620"/>
      <c r="C12" s="620"/>
      <c r="D12" s="620"/>
      <c r="E12" s="620"/>
      <c r="F12" s="620">
        <v>2</v>
      </c>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v>3</v>
      </c>
      <c r="AW12" s="620"/>
      <c r="AX12" s="620"/>
      <c r="AY12" s="620"/>
      <c r="AZ12" s="620"/>
      <c r="BA12" s="620"/>
      <c r="BB12" s="620"/>
      <c r="BC12" s="620"/>
      <c r="BD12" s="620"/>
      <c r="BE12" s="620"/>
      <c r="BF12" s="620"/>
      <c r="BG12" s="620"/>
      <c r="BH12" s="620"/>
      <c r="BI12" s="620"/>
      <c r="BJ12" s="620"/>
      <c r="BK12" s="620"/>
      <c r="BL12" s="620"/>
      <c r="BM12" s="620">
        <v>4</v>
      </c>
      <c r="BN12" s="620"/>
      <c r="BO12" s="620"/>
      <c r="BP12" s="620"/>
      <c r="BQ12" s="620"/>
      <c r="BR12" s="620"/>
      <c r="BS12" s="620"/>
      <c r="BT12" s="620"/>
      <c r="BU12" s="620"/>
      <c r="BV12" s="620"/>
      <c r="BW12" s="620"/>
      <c r="BX12" s="620"/>
      <c r="BY12" s="620"/>
      <c r="BZ12" s="620"/>
      <c r="CA12" s="620"/>
      <c r="CB12" s="620"/>
      <c r="CC12" s="620"/>
      <c r="CD12" s="620">
        <v>5</v>
      </c>
      <c r="CE12" s="620"/>
      <c r="CF12" s="620"/>
      <c r="CG12" s="620"/>
      <c r="CH12" s="620"/>
      <c r="CI12" s="620"/>
      <c r="CJ12" s="620"/>
      <c r="CK12" s="620"/>
      <c r="CL12" s="620"/>
      <c r="CM12" s="620"/>
      <c r="CN12" s="620"/>
      <c r="CO12" s="620"/>
      <c r="CP12" s="620"/>
      <c r="CQ12" s="620"/>
      <c r="CR12" s="620"/>
      <c r="CS12" s="620"/>
    </row>
    <row r="13" spans="1:109" s="22" customFormat="1" ht="12" customHeight="1" x14ac:dyDescent="0.3">
      <c r="A13" s="613"/>
      <c r="B13" s="614"/>
      <c r="C13" s="614"/>
      <c r="D13" s="614"/>
      <c r="E13" s="615"/>
      <c r="F13" s="616"/>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8"/>
      <c r="AV13" s="606"/>
      <c r="AW13" s="607"/>
      <c r="AX13" s="607"/>
      <c r="AY13" s="607"/>
      <c r="AZ13" s="607"/>
      <c r="BA13" s="607"/>
      <c r="BB13" s="607"/>
      <c r="BC13" s="607"/>
      <c r="BD13" s="607"/>
      <c r="BE13" s="607"/>
      <c r="BF13" s="607"/>
      <c r="BG13" s="607"/>
      <c r="BH13" s="607"/>
      <c r="BI13" s="607"/>
      <c r="BJ13" s="607"/>
      <c r="BK13" s="607"/>
      <c r="BL13" s="608"/>
      <c r="BM13" s="606"/>
      <c r="BN13" s="607"/>
      <c r="BO13" s="607"/>
      <c r="BP13" s="607"/>
      <c r="BQ13" s="607"/>
      <c r="BR13" s="607"/>
      <c r="BS13" s="607"/>
      <c r="BT13" s="607"/>
      <c r="BU13" s="607"/>
      <c r="BV13" s="607"/>
      <c r="BW13" s="607"/>
      <c r="BX13" s="607"/>
      <c r="BY13" s="607"/>
      <c r="BZ13" s="607"/>
      <c r="CA13" s="607"/>
      <c r="CB13" s="607"/>
      <c r="CC13" s="608"/>
      <c r="CD13" s="606"/>
      <c r="CE13" s="607"/>
      <c r="CF13" s="607"/>
      <c r="CG13" s="607"/>
      <c r="CH13" s="607"/>
      <c r="CI13" s="607"/>
      <c r="CJ13" s="607"/>
      <c r="CK13" s="607"/>
      <c r="CL13" s="607"/>
      <c r="CM13" s="607"/>
      <c r="CN13" s="607"/>
      <c r="CO13" s="607"/>
      <c r="CP13" s="607"/>
      <c r="CQ13" s="607"/>
      <c r="CR13" s="607"/>
      <c r="CS13" s="608"/>
    </row>
    <row r="14" spans="1:109" s="22" customFormat="1" ht="15" customHeight="1" x14ac:dyDescent="0.3">
      <c r="A14" s="621" t="s">
        <v>52</v>
      </c>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3"/>
      <c r="AV14" s="606" t="s">
        <v>4</v>
      </c>
      <c r="AW14" s="607"/>
      <c r="AX14" s="607"/>
      <c r="AY14" s="607"/>
      <c r="AZ14" s="607"/>
      <c r="BA14" s="607"/>
      <c r="BB14" s="607"/>
      <c r="BC14" s="607"/>
      <c r="BD14" s="607"/>
      <c r="BE14" s="607"/>
      <c r="BF14" s="607"/>
      <c r="BG14" s="607"/>
      <c r="BH14" s="607"/>
      <c r="BI14" s="607"/>
      <c r="BJ14" s="607"/>
      <c r="BK14" s="607"/>
      <c r="BL14" s="608"/>
      <c r="BM14" s="606"/>
      <c r="BN14" s="607"/>
      <c r="BO14" s="607"/>
      <c r="BP14" s="607"/>
      <c r="BQ14" s="607"/>
      <c r="BR14" s="607"/>
      <c r="BS14" s="607"/>
      <c r="BT14" s="607"/>
      <c r="BU14" s="607"/>
      <c r="BV14" s="607"/>
      <c r="BW14" s="607"/>
      <c r="BX14" s="607"/>
      <c r="BY14" s="607"/>
      <c r="BZ14" s="607"/>
      <c r="CA14" s="607"/>
      <c r="CB14" s="607"/>
      <c r="CC14" s="608"/>
      <c r="CD14" s="606"/>
      <c r="CE14" s="607"/>
      <c r="CF14" s="607"/>
      <c r="CG14" s="607"/>
      <c r="CH14" s="607"/>
      <c r="CI14" s="607"/>
      <c r="CJ14" s="607"/>
      <c r="CK14" s="607"/>
      <c r="CL14" s="607"/>
      <c r="CM14" s="607"/>
      <c r="CN14" s="607"/>
      <c r="CO14" s="607"/>
      <c r="CP14" s="607"/>
      <c r="CQ14" s="607"/>
      <c r="CR14" s="607"/>
      <c r="CS14" s="608"/>
    </row>
    <row r="15" spans="1:109" ht="12" customHeight="1" x14ac:dyDescent="0.25"/>
    <row r="16" spans="1:109" s="48" customFormat="1" ht="15.6" x14ac:dyDescent="0.3">
      <c r="A16" s="627" t="s">
        <v>227</v>
      </c>
      <c r="B16" s="627"/>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7"/>
      <c r="BW16" s="627"/>
      <c r="BX16" s="627"/>
      <c r="BY16" s="627"/>
      <c r="BZ16" s="627"/>
      <c r="CA16" s="627"/>
      <c r="CB16" s="627"/>
      <c r="CC16" s="627"/>
      <c r="CD16" s="627"/>
      <c r="CE16" s="627"/>
      <c r="CF16" s="627"/>
      <c r="CG16" s="627"/>
      <c r="CH16" s="627"/>
      <c r="CI16" s="627"/>
      <c r="CJ16" s="627"/>
      <c r="CK16" s="627"/>
      <c r="CL16" s="627"/>
      <c r="CM16" s="627"/>
      <c r="CN16" s="627"/>
      <c r="CO16" s="627"/>
      <c r="CP16" s="627"/>
      <c r="CQ16" s="627"/>
      <c r="CR16" s="627"/>
      <c r="CS16" s="627"/>
    </row>
    <row r="17" spans="1:110" s="48" customFormat="1" ht="3" customHeight="1"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row>
    <row r="18" spans="1:110" s="48" customFormat="1" ht="15.6" x14ac:dyDescent="0.3">
      <c r="A18" s="627" t="s">
        <v>231</v>
      </c>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09" t="s">
        <v>466</v>
      </c>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row>
    <row r="19" spans="1:110" s="48" customFormat="1" ht="10.199999999999999" customHeight="1" x14ac:dyDescent="0.3">
      <c r="A19" s="47"/>
      <c r="B19" s="47"/>
      <c r="C19" s="47"/>
      <c r="D19" s="47"/>
      <c r="E19" s="47"/>
      <c r="F19" s="47"/>
      <c r="G19" s="47"/>
      <c r="H19" s="47"/>
      <c r="I19" s="47"/>
      <c r="J19" s="47"/>
      <c r="K19" s="47"/>
      <c r="L19" s="47"/>
      <c r="M19" s="47"/>
      <c r="N19" s="47"/>
      <c r="O19" s="47"/>
      <c r="P19" s="47"/>
      <c r="Q19" s="47"/>
      <c r="R19" s="47"/>
      <c r="S19" s="47"/>
      <c r="T19" s="4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row>
    <row r="20" spans="1:110" s="48" customFormat="1" ht="27" customHeight="1" x14ac:dyDescent="0.25">
      <c r="A20" s="628" t="s">
        <v>263</v>
      </c>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c r="AW20" s="628"/>
      <c r="AX20" s="628"/>
      <c r="AY20" s="628"/>
      <c r="AZ20" s="628"/>
      <c r="BA20" s="628"/>
      <c r="BB20" s="628"/>
      <c r="BC20" s="628"/>
      <c r="BD20" s="628"/>
      <c r="BE20" s="628"/>
      <c r="BF20" s="628"/>
      <c r="BG20" s="628"/>
      <c r="BH20" s="628"/>
      <c r="BI20" s="628"/>
      <c r="BJ20" s="628"/>
      <c r="BK20" s="628"/>
      <c r="BL20" s="628"/>
      <c r="BM20" s="628"/>
      <c r="BN20" s="628"/>
      <c r="BO20" s="628"/>
      <c r="BP20" s="628"/>
      <c r="BQ20" s="628"/>
      <c r="BR20" s="628"/>
      <c r="BS20" s="628"/>
      <c r="BT20" s="628"/>
      <c r="BU20" s="628"/>
      <c r="BV20" s="628"/>
      <c r="BW20" s="628"/>
      <c r="BX20" s="628"/>
      <c r="BY20" s="628"/>
      <c r="BZ20" s="628"/>
      <c r="CA20" s="628"/>
      <c r="CB20" s="628"/>
      <c r="CC20" s="628"/>
      <c r="CD20" s="628"/>
      <c r="CE20" s="628"/>
      <c r="CF20" s="628"/>
      <c r="CG20" s="628"/>
      <c r="CH20" s="628"/>
      <c r="CI20" s="628"/>
      <c r="CJ20" s="628"/>
      <c r="CK20" s="628"/>
      <c r="CL20" s="628"/>
      <c r="CM20" s="628"/>
      <c r="CN20" s="628"/>
      <c r="CO20" s="628"/>
      <c r="CP20" s="628"/>
      <c r="CQ20" s="628"/>
      <c r="CR20" s="628"/>
      <c r="CS20" s="628"/>
    </row>
    <row r="21" spans="1:110" s="48" customFormat="1" ht="6" customHeight="1" x14ac:dyDescent="0.3">
      <c r="A21" s="47"/>
      <c r="B21" s="47"/>
      <c r="C21" s="47"/>
      <c r="D21" s="47"/>
      <c r="E21" s="47"/>
      <c r="F21" s="47"/>
      <c r="G21" s="47"/>
      <c r="H21" s="47"/>
      <c r="I21" s="47"/>
      <c r="J21" s="47"/>
      <c r="K21" s="47"/>
      <c r="L21" s="47"/>
      <c r="M21" s="47"/>
      <c r="N21" s="47"/>
      <c r="O21" s="47"/>
      <c r="P21" s="47"/>
      <c r="Q21" s="47"/>
      <c r="R21" s="47"/>
      <c r="S21" s="47"/>
      <c r="T21" s="4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row>
    <row r="22" spans="1:110" s="20" customFormat="1" ht="33" customHeight="1" x14ac:dyDescent="0.3">
      <c r="A22" s="619" t="s">
        <v>229</v>
      </c>
      <c r="B22" s="619"/>
      <c r="C22" s="619"/>
      <c r="D22" s="619"/>
      <c r="E22" s="619"/>
      <c r="F22" s="619" t="s">
        <v>0</v>
      </c>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24" t="s">
        <v>258</v>
      </c>
      <c r="AW22" s="625"/>
      <c r="AX22" s="625"/>
      <c r="AY22" s="625"/>
      <c r="AZ22" s="625"/>
      <c r="BA22" s="625"/>
      <c r="BB22" s="625"/>
      <c r="BC22" s="625"/>
      <c r="BD22" s="625"/>
      <c r="BE22" s="625"/>
      <c r="BF22" s="625"/>
      <c r="BG22" s="625"/>
      <c r="BH22" s="625"/>
      <c r="BI22" s="625"/>
      <c r="BJ22" s="625"/>
      <c r="BK22" s="625"/>
      <c r="BL22" s="625"/>
      <c r="BM22" s="625"/>
      <c r="BN22" s="625"/>
      <c r="BO22" s="625"/>
      <c r="BP22" s="625"/>
      <c r="BQ22" s="625"/>
      <c r="BR22" s="625"/>
      <c r="BS22" s="625"/>
      <c r="BT22" s="625"/>
      <c r="BU22" s="625"/>
      <c r="BV22" s="625"/>
      <c r="BW22" s="625"/>
      <c r="BX22" s="625"/>
      <c r="BY22" s="625"/>
      <c r="BZ22" s="625"/>
      <c r="CA22" s="625"/>
      <c r="CB22" s="625"/>
      <c r="CC22" s="625"/>
      <c r="CD22" s="625"/>
      <c r="CE22" s="625"/>
      <c r="CF22" s="625"/>
      <c r="CG22" s="625"/>
      <c r="CH22" s="625"/>
      <c r="CI22" s="625"/>
      <c r="CJ22" s="625"/>
      <c r="CK22" s="625"/>
      <c r="CL22" s="625"/>
      <c r="CM22" s="625"/>
      <c r="CN22" s="625"/>
      <c r="CO22" s="625"/>
      <c r="CP22" s="625"/>
      <c r="CQ22" s="625"/>
      <c r="CR22" s="625"/>
      <c r="CS22" s="626"/>
    </row>
    <row r="23" spans="1:110" s="21" customFormat="1" x14ac:dyDescent="0.3">
      <c r="A23" s="620">
        <v>1</v>
      </c>
      <c r="B23" s="620"/>
      <c r="C23" s="620"/>
      <c r="D23" s="620"/>
      <c r="E23" s="620"/>
      <c r="F23" s="620">
        <v>2</v>
      </c>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588">
        <v>3</v>
      </c>
      <c r="AW23" s="589"/>
      <c r="AX23" s="589"/>
      <c r="AY23" s="589"/>
      <c r="AZ23" s="589"/>
      <c r="BA23" s="589"/>
      <c r="BB23" s="589"/>
      <c r="BC23" s="589"/>
      <c r="BD23" s="589"/>
      <c r="BE23" s="589"/>
      <c r="BF23" s="589"/>
      <c r="BG23" s="589"/>
      <c r="BH23" s="589"/>
      <c r="BI23" s="589"/>
      <c r="BJ23" s="589"/>
      <c r="BK23" s="589"/>
      <c r="BL23" s="589"/>
      <c r="BM23" s="589"/>
      <c r="BN23" s="589"/>
      <c r="BO23" s="589"/>
      <c r="BP23" s="589"/>
      <c r="BQ23" s="589"/>
      <c r="BR23" s="589"/>
      <c r="BS23" s="589"/>
      <c r="BT23" s="589"/>
      <c r="BU23" s="589"/>
      <c r="BV23" s="589"/>
      <c r="BW23" s="589"/>
      <c r="BX23" s="589"/>
      <c r="BY23" s="589"/>
      <c r="BZ23" s="589"/>
      <c r="CA23" s="589"/>
      <c r="CB23" s="589"/>
      <c r="CC23" s="589"/>
      <c r="CD23" s="589"/>
      <c r="CE23" s="589"/>
      <c r="CF23" s="589"/>
      <c r="CG23" s="589"/>
      <c r="CH23" s="589"/>
      <c r="CI23" s="589"/>
      <c r="CJ23" s="589"/>
      <c r="CK23" s="589"/>
      <c r="CL23" s="589"/>
      <c r="CM23" s="589"/>
      <c r="CN23" s="589"/>
      <c r="CO23" s="589"/>
      <c r="CP23" s="589"/>
      <c r="CQ23" s="589"/>
      <c r="CR23" s="589"/>
      <c r="CS23" s="590"/>
      <c r="DC23" s="21" t="s">
        <v>467</v>
      </c>
    </row>
    <row r="24" spans="1:110" s="22" customFormat="1" ht="41.4" customHeight="1" x14ac:dyDescent="0.3">
      <c r="A24" s="597" t="s">
        <v>63</v>
      </c>
      <c r="B24" s="597"/>
      <c r="C24" s="597"/>
      <c r="D24" s="597"/>
      <c r="E24" s="597"/>
      <c r="F24" s="616" t="s">
        <v>604</v>
      </c>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8"/>
      <c r="AV24" s="610">
        <v>15000000</v>
      </c>
      <c r="AW24" s="611"/>
      <c r="AX24" s="611"/>
      <c r="AY24" s="611"/>
      <c r="AZ24" s="611"/>
      <c r="BA24" s="611"/>
      <c r="BB24" s="611"/>
      <c r="BC24" s="611"/>
      <c r="BD24" s="611"/>
      <c r="BE24" s="611"/>
      <c r="BF24" s="611"/>
      <c r="BG24" s="611"/>
      <c r="BH24" s="611"/>
      <c r="BI24" s="611"/>
      <c r="BJ24" s="611"/>
      <c r="BK24" s="611"/>
      <c r="BL24" s="611"/>
      <c r="BM24" s="611"/>
      <c r="BN24" s="611"/>
      <c r="BO24" s="611"/>
      <c r="BP24" s="611"/>
      <c r="BQ24" s="611"/>
      <c r="BR24" s="611"/>
      <c r="BS24" s="611"/>
      <c r="BT24" s="611"/>
      <c r="BU24" s="611"/>
      <c r="BV24" s="611"/>
      <c r="BW24" s="611"/>
      <c r="BX24" s="611"/>
      <c r="BY24" s="611"/>
      <c r="BZ24" s="611"/>
      <c r="CA24" s="611"/>
      <c r="CB24" s="611"/>
      <c r="CC24" s="611"/>
      <c r="CD24" s="611"/>
      <c r="CE24" s="611"/>
      <c r="CF24" s="611"/>
      <c r="CG24" s="611"/>
      <c r="CH24" s="611"/>
      <c r="CI24" s="611"/>
      <c r="CJ24" s="611"/>
      <c r="CK24" s="611"/>
      <c r="CL24" s="611"/>
      <c r="CM24" s="611"/>
      <c r="CN24" s="611"/>
      <c r="CO24" s="611"/>
      <c r="CP24" s="611"/>
      <c r="CQ24" s="611"/>
      <c r="CR24" s="611"/>
      <c r="CS24" s="612"/>
      <c r="DC24" s="22">
        <v>31</v>
      </c>
      <c r="DD24" s="176">
        <f>DC24*$DD$34/$DC$34</f>
        <v>14988199.581818182</v>
      </c>
      <c r="DE24" s="22" t="s">
        <v>605</v>
      </c>
      <c r="DF24" s="176"/>
    </row>
    <row r="25" spans="1:110" s="22" customFormat="1" ht="46.2" customHeight="1" x14ac:dyDescent="0.3">
      <c r="A25" s="597" t="s">
        <v>67</v>
      </c>
      <c r="B25" s="597"/>
      <c r="C25" s="597"/>
      <c r="D25" s="597"/>
      <c r="E25" s="597"/>
      <c r="F25" s="616" t="s">
        <v>606</v>
      </c>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8"/>
      <c r="AV25" s="610">
        <v>28550000</v>
      </c>
      <c r="AW25" s="611"/>
      <c r="AX25" s="611"/>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1"/>
      <c r="BZ25" s="611"/>
      <c r="CA25" s="611"/>
      <c r="CB25" s="611"/>
      <c r="CC25" s="611"/>
      <c r="CD25" s="611"/>
      <c r="CE25" s="611"/>
      <c r="CF25" s="611"/>
      <c r="CG25" s="611"/>
      <c r="CH25" s="611"/>
      <c r="CI25" s="611"/>
      <c r="CJ25" s="611"/>
      <c r="CK25" s="611"/>
      <c r="CL25" s="611"/>
      <c r="CM25" s="611"/>
      <c r="CN25" s="611"/>
      <c r="CO25" s="611"/>
      <c r="CP25" s="611"/>
      <c r="CQ25" s="611"/>
      <c r="CR25" s="611"/>
      <c r="CS25" s="612"/>
      <c r="DC25" s="22">
        <v>59</v>
      </c>
      <c r="DD25" s="176">
        <f t="shared" ref="DD25:DD31" si="0">DC25*$DD$34/$DC$34</f>
        <v>28525928.236363638</v>
      </c>
      <c r="DE25" s="22" t="s">
        <v>607</v>
      </c>
      <c r="DF25" s="176"/>
    </row>
    <row r="26" spans="1:110" s="22" customFormat="1" ht="46.95" customHeight="1" x14ac:dyDescent="0.3">
      <c r="A26" s="597" t="s">
        <v>68</v>
      </c>
      <c r="B26" s="597"/>
      <c r="C26" s="597"/>
      <c r="D26" s="597"/>
      <c r="E26" s="597"/>
      <c r="F26" s="598" t="s">
        <v>608</v>
      </c>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610">
        <v>7400000</v>
      </c>
      <c r="AW26" s="611"/>
      <c r="AX26" s="611"/>
      <c r="AY26" s="611"/>
      <c r="AZ26" s="611"/>
      <c r="BA26" s="611"/>
      <c r="BB26" s="611"/>
      <c r="BC26" s="611"/>
      <c r="BD26" s="611"/>
      <c r="BE26" s="611"/>
      <c r="BF26" s="611"/>
      <c r="BG26" s="611"/>
      <c r="BH26" s="611"/>
      <c r="BI26" s="611"/>
      <c r="BJ26" s="611"/>
      <c r="BK26" s="611"/>
      <c r="BL26" s="611"/>
      <c r="BM26" s="611"/>
      <c r="BN26" s="611"/>
      <c r="BO26" s="611"/>
      <c r="BP26" s="611"/>
      <c r="BQ26" s="611"/>
      <c r="BR26" s="611"/>
      <c r="BS26" s="611"/>
      <c r="BT26" s="611"/>
      <c r="BU26" s="611"/>
      <c r="BV26" s="611"/>
      <c r="BW26" s="611"/>
      <c r="BX26" s="611"/>
      <c r="BY26" s="611"/>
      <c r="BZ26" s="611"/>
      <c r="CA26" s="611"/>
      <c r="CB26" s="611"/>
      <c r="CC26" s="611"/>
      <c r="CD26" s="611"/>
      <c r="CE26" s="611"/>
      <c r="CF26" s="611"/>
      <c r="CG26" s="611"/>
      <c r="CH26" s="611"/>
      <c r="CI26" s="611"/>
      <c r="CJ26" s="611"/>
      <c r="CK26" s="611"/>
      <c r="CL26" s="611"/>
      <c r="CM26" s="611"/>
      <c r="CN26" s="611"/>
      <c r="CO26" s="611"/>
      <c r="CP26" s="611"/>
      <c r="CQ26" s="611"/>
      <c r="CR26" s="611"/>
      <c r="CS26" s="612"/>
      <c r="DC26" s="22">
        <v>16</v>
      </c>
      <c r="DD26" s="176">
        <f t="shared" si="0"/>
        <v>7735844.9454545453</v>
      </c>
      <c r="DE26" s="22" t="s">
        <v>609</v>
      </c>
      <c r="DF26" s="176"/>
    </row>
    <row r="27" spans="1:110" s="22" customFormat="1" ht="16.2" customHeight="1" x14ac:dyDescent="0.3">
      <c r="A27" s="597" t="s">
        <v>327</v>
      </c>
      <c r="B27" s="597"/>
      <c r="C27" s="597"/>
      <c r="D27" s="597"/>
      <c r="E27" s="597"/>
      <c r="F27" s="598" t="s">
        <v>599</v>
      </c>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610">
        <v>2900000</v>
      </c>
      <c r="AW27" s="611"/>
      <c r="AX27" s="611"/>
      <c r="AY27" s="611"/>
      <c r="AZ27" s="611"/>
      <c r="BA27" s="611"/>
      <c r="BB27" s="611"/>
      <c r="BC27" s="611"/>
      <c r="BD27" s="611"/>
      <c r="BE27" s="611"/>
      <c r="BF27" s="611"/>
      <c r="BG27" s="611"/>
      <c r="BH27" s="611"/>
      <c r="BI27" s="611"/>
      <c r="BJ27" s="611"/>
      <c r="BK27" s="611"/>
      <c r="BL27" s="611"/>
      <c r="BM27" s="611"/>
      <c r="BN27" s="611"/>
      <c r="BO27" s="611"/>
      <c r="BP27" s="611"/>
      <c r="BQ27" s="611"/>
      <c r="BR27" s="611"/>
      <c r="BS27" s="611"/>
      <c r="BT27" s="611"/>
      <c r="BU27" s="611"/>
      <c r="BV27" s="611"/>
      <c r="BW27" s="611"/>
      <c r="BX27" s="611"/>
      <c r="BY27" s="611"/>
      <c r="BZ27" s="611"/>
      <c r="CA27" s="611"/>
      <c r="CB27" s="611"/>
      <c r="CC27" s="611"/>
      <c r="CD27" s="611"/>
      <c r="CE27" s="611"/>
      <c r="CF27" s="611"/>
      <c r="CG27" s="611"/>
      <c r="CH27" s="611"/>
      <c r="CI27" s="611"/>
      <c r="CJ27" s="611"/>
      <c r="CK27" s="611"/>
      <c r="CL27" s="611"/>
      <c r="CM27" s="611"/>
      <c r="CN27" s="611"/>
      <c r="CO27" s="611"/>
      <c r="CP27" s="611"/>
      <c r="CQ27" s="611"/>
      <c r="CR27" s="611"/>
      <c r="CS27" s="612"/>
      <c r="DC27" s="22">
        <v>6</v>
      </c>
      <c r="DD27" s="176">
        <f t="shared" si="0"/>
        <v>2900941.8545454545</v>
      </c>
      <c r="DE27" s="22" t="s">
        <v>610</v>
      </c>
      <c r="DF27" s="176"/>
    </row>
    <row r="28" spans="1:110" s="22" customFormat="1" ht="15" customHeight="1" x14ac:dyDescent="0.3">
      <c r="A28" s="597" t="s">
        <v>328</v>
      </c>
      <c r="B28" s="597"/>
      <c r="C28" s="597"/>
      <c r="D28" s="597"/>
      <c r="E28" s="597"/>
      <c r="F28" s="598" t="s">
        <v>468</v>
      </c>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610">
        <v>6300000</v>
      </c>
      <c r="AW28" s="611"/>
      <c r="AX28" s="611"/>
      <c r="AY28" s="611"/>
      <c r="AZ28" s="611"/>
      <c r="BA28" s="611"/>
      <c r="BB28" s="611"/>
      <c r="BC28" s="611"/>
      <c r="BD28" s="611"/>
      <c r="BE28" s="611"/>
      <c r="BF28" s="611"/>
      <c r="BG28" s="611"/>
      <c r="BH28" s="611"/>
      <c r="BI28" s="611"/>
      <c r="BJ28" s="611"/>
      <c r="BK28" s="611"/>
      <c r="BL28" s="611"/>
      <c r="BM28" s="611"/>
      <c r="BN28" s="611"/>
      <c r="BO28" s="611"/>
      <c r="BP28" s="611"/>
      <c r="BQ28" s="611"/>
      <c r="BR28" s="611"/>
      <c r="BS28" s="611"/>
      <c r="BT28" s="611"/>
      <c r="BU28" s="611"/>
      <c r="BV28" s="611"/>
      <c r="BW28" s="611"/>
      <c r="BX28" s="611"/>
      <c r="BY28" s="611"/>
      <c r="BZ28" s="611"/>
      <c r="CA28" s="611"/>
      <c r="CB28" s="611"/>
      <c r="CC28" s="611"/>
      <c r="CD28" s="611"/>
      <c r="CE28" s="611"/>
      <c r="CF28" s="611"/>
      <c r="CG28" s="611"/>
      <c r="CH28" s="611"/>
      <c r="CI28" s="611"/>
      <c r="CJ28" s="611"/>
      <c r="CK28" s="611"/>
      <c r="CL28" s="611"/>
      <c r="CM28" s="611"/>
      <c r="CN28" s="611"/>
      <c r="CO28" s="611"/>
      <c r="CP28" s="611"/>
      <c r="CQ28" s="611"/>
      <c r="CR28" s="611"/>
      <c r="CS28" s="612"/>
      <c r="DC28" s="22">
        <v>13</v>
      </c>
      <c r="DD28" s="176">
        <f t="shared" si="0"/>
        <v>6285374.0181818185</v>
      </c>
      <c r="DE28" s="22" t="s">
        <v>611</v>
      </c>
      <c r="DF28" s="176"/>
    </row>
    <row r="29" spans="1:110" s="22" customFormat="1" ht="15" customHeight="1" x14ac:dyDescent="0.3">
      <c r="A29" s="597" t="s">
        <v>329</v>
      </c>
      <c r="B29" s="597"/>
      <c r="C29" s="597"/>
      <c r="D29" s="597"/>
      <c r="E29" s="597"/>
      <c r="F29" s="598" t="s">
        <v>469</v>
      </c>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610">
        <v>970000</v>
      </c>
      <c r="AW29" s="611"/>
      <c r="AX29" s="611"/>
      <c r="AY29" s="611"/>
      <c r="AZ29" s="611"/>
      <c r="BA29" s="611"/>
      <c r="BB29" s="611"/>
      <c r="BC29" s="611"/>
      <c r="BD29" s="611"/>
      <c r="BE29" s="611"/>
      <c r="BF29" s="611"/>
      <c r="BG29" s="611"/>
      <c r="BH29" s="611"/>
      <c r="BI29" s="611"/>
      <c r="BJ29" s="611"/>
      <c r="BK29" s="611"/>
      <c r="BL29" s="611"/>
      <c r="BM29" s="611"/>
      <c r="BN29" s="611"/>
      <c r="BO29" s="611"/>
      <c r="BP29" s="611"/>
      <c r="BQ29" s="611"/>
      <c r="BR29" s="611"/>
      <c r="BS29" s="611"/>
      <c r="BT29" s="611"/>
      <c r="BU29" s="611"/>
      <c r="BV29" s="611"/>
      <c r="BW29" s="611"/>
      <c r="BX29" s="611"/>
      <c r="BY29" s="611"/>
      <c r="BZ29" s="611"/>
      <c r="CA29" s="611"/>
      <c r="CB29" s="611"/>
      <c r="CC29" s="611"/>
      <c r="CD29" s="611"/>
      <c r="CE29" s="611"/>
      <c r="CF29" s="611"/>
      <c r="CG29" s="611"/>
      <c r="CH29" s="611"/>
      <c r="CI29" s="611"/>
      <c r="CJ29" s="611"/>
      <c r="CK29" s="611"/>
      <c r="CL29" s="611"/>
      <c r="CM29" s="611"/>
      <c r="CN29" s="611"/>
      <c r="CO29" s="611"/>
      <c r="CP29" s="611"/>
      <c r="CQ29" s="611"/>
      <c r="CR29" s="611"/>
      <c r="CS29" s="612"/>
      <c r="DC29" s="22">
        <v>2</v>
      </c>
      <c r="DD29" s="176">
        <f t="shared" si="0"/>
        <v>966980.61818181816</v>
      </c>
      <c r="DE29" s="22" t="s">
        <v>612</v>
      </c>
      <c r="DF29" s="176"/>
    </row>
    <row r="30" spans="1:110" s="22" customFormat="1" ht="15" customHeight="1" x14ac:dyDescent="0.3">
      <c r="A30" s="597" t="s">
        <v>330</v>
      </c>
      <c r="B30" s="597"/>
      <c r="C30" s="597"/>
      <c r="D30" s="597"/>
      <c r="E30" s="597"/>
      <c r="F30" s="598" t="s">
        <v>600</v>
      </c>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610">
        <v>28500000</v>
      </c>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c r="CD30" s="611"/>
      <c r="CE30" s="611"/>
      <c r="CF30" s="611"/>
      <c r="CG30" s="611"/>
      <c r="CH30" s="611"/>
      <c r="CI30" s="611"/>
      <c r="CJ30" s="611"/>
      <c r="CK30" s="611"/>
      <c r="CL30" s="611"/>
      <c r="CM30" s="611"/>
      <c r="CN30" s="611"/>
      <c r="CO30" s="611"/>
      <c r="CP30" s="611"/>
      <c r="CQ30" s="611"/>
      <c r="CR30" s="611"/>
      <c r="CS30" s="612"/>
      <c r="DC30" s="22">
        <v>59</v>
      </c>
      <c r="DD30" s="176">
        <f t="shared" si="0"/>
        <v>28525928.236363638</v>
      </c>
      <c r="DE30" s="22" t="s">
        <v>602</v>
      </c>
      <c r="DF30" s="176"/>
    </row>
    <row r="31" spans="1:110" s="22" customFormat="1" ht="15" customHeight="1" x14ac:dyDescent="0.3">
      <c r="A31" s="613" t="s">
        <v>331</v>
      </c>
      <c r="B31" s="614"/>
      <c r="C31" s="614"/>
      <c r="D31" s="614"/>
      <c r="E31" s="615"/>
      <c r="F31" s="598" t="s">
        <v>470</v>
      </c>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610">
        <v>24200000</v>
      </c>
      <c r="AW31" s="611"/>
      <c r="AX31" s="611"/>
      <c r="AY31" s="611"/>
      <c r="AZ31" s="611"/>
      <c r="BA31" s="611"/>
      <c r="BB31" s="611"/>
      <c r="BC31" s="611"/>
      <c r="BD31" s="611"/>
      <c r="BE31" s="611"/>
      <c r="BF31" s="611"/>
      <c r="BG31" s="611"/>
      <c r="BH31" s="611"/>
      <c r="BI31" s="611"/>
      <c r="BJ31" s="611"/>
      <c r="BK31" s="611"/>
      <c r="BL31" s="611"/>
      <c r="BM31" s="611"/>
      <c r="BN31" s="611"/>
      <c r="BO31" s="611"/>
      <c r="BP31" s="611"/>
      <c r="BQ31" s="611"/>
      <c r="BR31" s="611"/>
      <c r="BS31" s="611"/>
      <c r="BT31" s="611"/>
      <c r="BU31" s="611"/>
      <c r="BV31" s="611"/>
      <c r="BW31" s="611"/>
      <c r="BX31" s="611"/>
      <c r="BY31" s="611"/>
      <c r="BZ31" s="611"/>
      <c r="CA31" s="611"/>
      <c r="CB31" s="611"/>
      <c r="CC31" s="611"/>
      <c r="CD31" s="611"/>
      <c r="CE31" s="611"/>
      <c r="CF31" s="611"/>
      <c r="CG31" s="611"/>
      <c r="CH31" s="611"/>
      <c r="CI31" s="611"/>
      <c r="CJ31" s="611"/>
      <c r="CK31" s="611"/>
      <c r="CL31" s="611"/>
      <c r="CM31" s="611"/>
      <c r="CN31" s="611"/>
      <c r="CO31" s="611"/>
      <c r="CP31" s="611"/>
      <c r="CQ31" s="611"/>
      <c r="CR31" s="611"/>
      <c r="CS31" s="612"/>
      <c r="DC31" s="22">
        <v>50</v>
      </c>
      <c r="DD31" s="176">
        <f t="shared" si="0"/>
        <v>24174515.454545453</v>
      </c>
      <c r="DE31" s="22" t="s">
        <v>603</v>
      </c>
      <c r="DF31" s="176"/>
    </row>
    <row r="32" spans="1:110" s="22" customFormat="1" ht="47.4" customHeight="1" x14ac:dyDescent="0.3">
      <c r="A32" s="613" t="s">
        <v>364</v>
      </c>
      <c r="B32" s="614"/>
      <c r="C32" s="614"/>
      <c r="D32" s="614"/>
      <c r="E32" s="615"/>
      <c r="F32" s="598" t="s">
        <v>471</v>
      </c>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598"/>
      <c r="AL32" s="598"/>
      <c r="AM32" s="598"/>
      <c r="AN32" s="598"/>
      <c r="AO32" s="598"/>
      <c r="AP32" s="598"/>
      <c r="AQ32" s="598"/>
      <c r="AR32" s="598"/>
      <c r="AS32" s="598"/>
      <c r="AT32" s="598"/>
      <c r="AU32" s="598"/>
      <c r="AV32" s="610">
        <f>14000000+289835</f>
        <v>14289835</v>
      </c>
      <c r="AW32" s="611"/>
      <c r="AX32" s="611"/>
      <c r="AY32" s="611"/>
      <c r="AZ32" s="611"/>
      <c r="BA32" s="611"/>
      <c r="BB32" s="611"/>
      <c r="BC32" s="611"/>
      <c r="BD32" s="611"/>
      <c r="BE32" s="611"/>
      <c r="BF32" s="611"/>
      <c r="BG32" s="611"/>
      <c r="BH32" s="611"/>
      <c r="BI32" s="611"/>
      <c r="BJ32" s="611"/>
      <c r="BK32" s="611"/>
      <c r="BL32" s="611"/>
      <c r="BM32" s="611"/>
      <c r="BN32" s="611"/>
      <c r="BO32" s="611"/>
      <c r="BP32" s="611"/>
      <c r="BQ32" s="611"/>
      <c r="BR32" s="611"/>
      <c r="BS32" s="611"/>
      <c r="BT32" s="611"/>
      <c r="BU32" s="611"/>
      <c r="BV32" s="611"/>
      <c r="BW32" s="611"/>
      <c r="BX32" s="611"/>
      <c r="BY32" s="611"/>
      <c r="BZ32" s="611"/>
      <c r="CA32" s="611"/>
      <c r="CB32" s="611"/>
      <c r="CC32" s="611"/>
      <c r="CD32" s="611"/>
      <c r="CE32" s="611"/>
      <c r="CF32" s="611"/>
      <c r="CG32" s="611"/>
      <c r="CH32" s="611"/>
      <c r="CI32" s="611"/>
      <c r="CJ32" s="611"/>
      <c r="CK32" s="611"/>
      <c r="CL32" s="611"/>
      <c r="CM32" s="611"/>
      <c r="CN32" s="611"/>
      <c r="CO32" s="611"/>
      <c r="CP32" s="611"/>
      <c r="CQ32" s="611"/>
      <c r="CR32" s="611"/>
      <c r="CS32" s="612"/>
      <c r="DC32" s="22">
        <v>29</v>
      </c>
      <c r="DD32" s="176">
        <f>DC32*$DD$34/$DC$34</f>
        <v>14021218.963636363</v>
      </c>
      <c r="DE32" s="176"/>
      <c r="DF32" s="176"/>
    </row>
    <row r="33" spans="1:110" s="22" customFormat="1" ht="47.4" customHeight="1" x14ac:dyDescent="0.3">
      <c r="A33" s="613" t="s">
        <v>438</v>
      </c>
      <c r="B33" s="614"/>
      <c r="C33" s="614"/>
      <c r="D33" s="614"/>
      <c r="E33" s="615"/>
      <c r="F33" s="598" t="s">
        <v>601</v>
      </c>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610">
        <v>4850000</v>
      </c>
      <c r="AW33" s="611"/>
      <c r="AX33" s="611"/>
      <c r="AY33" s="611"/>
      <c r="AZ33" s="611"/>
      <c r="BA33" s="611"/>
      <c r="BB33" s="611"/>
      <c r="BC33" s="611"/>
      <c r="BD33" s="611"/>
      <c r="BE33" s="611"/>
      <c r="BF33" s="611"/>
      <c r="BG33" s="611"/>
      <c r="BH33" s="611"/>
      <c r="BI33" s="611"/>
      <c r="BJ33" s="611"/>
      <c r="BK33" s="611"/>
      <c r="BL33" s="611"/>
      <c r="BM33" s="611"/>
      <c r="BN33" s="611"/>
      <c r="BO33" s="611"/>
      <c r="BP33" s="611"/>
      <c r="BQ33" s="611"/>
      <c r="BR33" s="611"/>
      <c r="BS33" s="611"/>
      <c r="BT33" s="611"/>
      <c r="BU33" s="611"/>
      <c r="BV33" s="611"/>
      <c r="BW33" s="611"/>
      <c r="BX33" s="611"/>
      <c r="BY33" s="611"/>
      <c r="BZ33" s="611"/>
      <c r="CA33" s="611"/>
      <c r="CB33" s="611"/>
      <c r="CC33" s="611"/>
      <c r="CD33" s="611"/>
      <c r="CE33" s="611"/>
      <c r="CF33" s="611"/>
      <c r="CG33" s="611"/>
      <c r="CH33" s="611"/>
      <c r="CI33" s="611"/>
      <c r="CJ33" s="611"/>
      <c r="CK33" s="611"/>
      <c r="CL33" s="611"/>
      <c r="CM33" s="611"/>
      <c r="CN33" s="611"/>
      <c r="CO33" s="611"/>
      <c r="CP33" s="611"/>
      <c r="CQ33" s="611"/>
      <c r="CR33" s="611"/>
      <c r="CS33" s="612"/>
      <c r="DC33" s="22">
        <v>10</v>
      </c>
      <c r="DD33" s="176">
        <f>DC33*$DD$34/$DC$34</f>
        <v>4834903.0909090908</v>
      </c>
      <c r="DE33" s="176"/>
      <c r="DF33" s="176"/>
    </row>
    <row r="34" spans="1:110" s="22" customFormat="1" ht="15" customHeight="1" x14ac:dyDescent="0.3">
      <c r="A34" s="597" t="s">
        <v>439</v>
      </c>
      <c r="B34" s="597"/>
      <c r="C34" s="597"/>
      <c r="D34" s="597"/>
      <c r="E34" s="597"/>
      <c r="F34" s="598" t="s">
        <v>472</v>
      </c>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610">
        <f>479065+28700</f>
        <v>507765</v>
      </c>
      <c r="AW34" s="611"/>
      <c r="AX34" s="611"/>
      <c r="AY34" s="611"/>
      <c r="AZ34" s="611"/>
      <c r="BA34" s="611"/>
      <c r="BB34" s="611"/>
      <c r="BC34" s="611"/>
      <c r="BD34" s="611"/>
      <c r="BE34" s="611"/>
      <c r="BF34" s="611"/>
      <c r="BG34" s="611"/>
      <c r="BH34" s="611"/>
      <c r="BI34" s="611"/>
      <c r="BJ34" s="611"/>
      <c r="BK34" s="611"/>
      <c r="BL34" s="611"/>
      <c r="BM34" s="611"/>
      <c r="BN34" s="611"/>
      <c r="BO34" s="611"/>
      <c r="BP34" s="611"/>
      <c r="BQ34" s="611"/>
      <c r="BR34" s="611"/>
      <c r="BS34" s="611"/>
      <c r="BT34" s="611"/>
      <c r="BU34" s="611"/>
      <c r="BV34" s="611"/>
      <c r="BW34" s="611"/>
      <c r="BX34" s="611"/>
      <c r="BY34" s="611"/>
      <c r="BZ34" s="611"/>
      <c r="CA34" s="611"/>
      <c r="CB34" s="611"/>
      <c r="CC34" s="611"/>
      <c r="CD34" s="611"/>
      <c r="CE34" s="611"/>
      <c r="CF34" s="611"/>
      <c r="CG34" s="611"/>
      <c r="CH34" s="611"/>
      <c r="CI34" s="611"/>
      <c r="CJ34" s="611"/>
      <c r="CK34" s="611"/>
      <c r="CL34" s="611"/>
      <c r="CM34" s="611"/>
      <c r="CN34" s="611"/>
      <c r="CO34" s="611"/>
      <c r="CP34" s="611"/>
      <c r="CQ34" s="611"/>
      <c r="CR34" s="611"/>
      <c r="CS34" s="612"/>
      <c r="DC34" s="22">
        <f>SUM(DC24:DC33)</f>
        <v>275</v>
      </c>
      <c r="DD34" s="176">
        <f>DD35-AV34</f>
        <v>132959835</v>
      </c>
      <c r="DE34" s="294"/>
    </row>
    <row r="35" spans="1:110" s="22" customFormat="1" ht="15" customHeight="1" x14ac:dyDescent="0.3">
      <c r="A35" s="597"/>
      <c r="B35" s="597"/>
      <c r="C35" s="597"/>
      <c r="D35" s="597"/>
      <c r="E35" s="597"/>
      <c r="F35" s="639" t="s">
        <v>52</v>
      </c>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40"/>
      <c r="AV35" s="641">
        <f>SUM(AV24:CS34)</f>
        <v>133467600</v>
      </c>
      <c r="AW35" s="642"/>
      <c r="AX35" s="642"/>
      <c r="AY35" s="642"/>
      <c r="AZ35" s="642"/>
      <c r="BA35" s="642"/>
      <c r="BB35" s="642"/>
      <c r="BC35" s="642"/>
      <c r="BD35" s="642"/>
      <c r="BE35" s="642"/>
      <c r="BF35" s="642"/>
      <c r="BG35" s="642"/>
      <c r="BH35" s="642"/>
      <c r="BI35" s="642"/>
      <c r="BJ35" s="642"/>
      <c r="BK35" s="642"/>
      <c r="BL35" s="642"/>
      <c r="BM35" s="642"/>
      <c r="BN35" s="642"/>
      <c r="BO35" s="642"/>
      <c r="BP35" s="642"/>
      <c r="BQ35" s="642"/>
      <c r="BR35" s="642"/>
      <c r="BS35" s="642"/>
      <c r="BT35" s="642"/>
      <c r="BU35" s="642"/>
      <c r="BV35" s="642"/>
      <c r="BW35" s="642"/>
      <c r="BX35" s="642"/>
      <c r="BY35" s="642"/>
      <c r="BZ35" s="642"/>
      <c r="CA35" s="642"/>
      <c r="CB35" s="642"/>
      <c r="CC35" s="642"/>
      <c r="CD35" s="642"/>
      <c r="CE35" s="642"/>
      <c r="CF35" s="642"/>
      <c r="CG35" s="642"/>
      <c r="CH35" s="642"/>
      <c r="CI35" s="642"/>
      <c r="CJ35" s="642"/>
      <c r="CK35" s="642"/>
      <c r="CL35" s="642"/>
      <c r="CM35" s="642"/>
      <c r="CN35" s="642"/>
      <c r="CO35" s="642"/>
      <c r="CP35" s="642"/>
      <c r="CQ35" s="642"/>
      <c r="CR35" s="642"/>
      <c r="CS35" s="643"/>
      <c r="DD35" s="177">
        <v>133467600</v>
      </c>
      <c r="DE35" s="176">
        <f>DD35-AV35</f>
        <v>0</v>
      </c>
      <c r="DF35" s="176"/>
    </row>
    <row r="36" spans="1:110" s="22" customFormat="1" ht="7.2" customHeight="1" x14ac:dyDescent="0.3">
      <c r="A36" s="23"/>
      <c r="B36" s="23"/>
      <c r="C36" s="23"/>
      <c r="D36" s="23"/>
      <c r="E36" s="23"/>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row>
    <row r="37" spans="1:110" s="27" customFormat="1" ht="32.4" customHeight="1" x14ac:dyDescent="0.3">
      <c r="A37" s="593" t="s">
        <v>576</v>
      </c>
      <c r="B37" s="593"/>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3"/>
      <c r="BX37" s="593"/>
      <c r="BY37" s="593"/>
      <c r="BZ37" s="593"/>
      <c r="CA37" s="593"/>
      <c r="CB37" s="593"/>
      <c r="CC37" s="593"/>
      <c r="CD37" s="593"/>
      <c r="CE37" s="593"/>
      <c r="CF37" s="593"/>
      <c r="CG37" s="593"/>
      <c r="CH37" s="593"/>
      <c r="CI37" s="593"/>
      <c r="CJ37" s="593"/>
      <c r="CK37" s="593"/>
      <c r="CL37" s="593"/>
      <c r="CM37" s="593"/>
      <c r="CN37" s="593"/>
      <c r="CO37" s="593"/>
      <c r="CP37" s="593"/>
      <c r="CQ37" s="593"/>
      <c r="CR37" s="593"/>
      <c r="CS37" s="593"/>
      <c r="DC37" s="27">
        <f>DC24+DC25+DC26</f>
        <v>106</v>
      </c>
    </row>
    <row r="38" spans="1:110" s="27" customFormat="1" ht="7.2" customHeight="1" x14ac:dyDescent="0.3">
      <c r="A38" s="29"/>
      <c r="B38" s="29"/>
      <c r="C38" s="29"/>
      <c r="D38" s="29"/>
      <c r="E38" s="29"/>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DC38" s="27">
        <f>DC27+DC28+DC29+DC30+DC32</f>
        <v>109</v>
      </c>
    </row>
    <row r="39" spans="1:110" s="20" customFormat="1" ht="60" customHeight="1" x14ac:dyDescent="0.3">
      <c r="A39" s="619" t="s">
        <v>229</v>
      </c>
      <c r="B39" s="619"/>
      <c r="C39" s="619"/>
      <c r="D39" s="619"/>
      <c r="E39" s="619"/>
      <c r="F39" s="619" t="s">
        <v>213</v>
      </c>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t="s">
        <v>249</v>
      </c>
      <c r="AW39" s="619"/>
      <c r="AX39" s="619"/>
      <c r="AY39" s="619"/>
      <c r="AZ39" s="619"/>
      <c r="BA39" s="619"/>
      <c r="BB39" s="619"/>
      <c r="BC39" s="619"/>
      <c r="BD39" s="619"/>
      <c r="BE39" s="619"/>
      <c r="BF39" s="619"/>
      <c r="BG39" s="619"/>
      <c r="BH39" s="619"/>
      <c r="BI39" s="619"/>
      <c r="BJ39" s="619"/>
      <c r="BK39" s="619"/>
      <c r="BL39" s="619"/>
      <c r="BM39" s="619" t="s">
        <v>250</v>
      </c>
      <c r="BN39" s="619"/>
      <c r="BO39" s="619"/>
      <c r="BP39" s="619"/>
      <c r="BQ39" s="619"/>
      <c r="BR39" s="619"/>
      <c r="BS39" s="619"/>
      <c r="BT39" s="619"/>
      <c r="BU39" s="619"/>
      <c r="BV39" s="619"/>
      <c r="BW39" s="619"/>
      <c r="BX39" s="619"/>
      <c r="BY39" s="619"/>
      <c r="BZ39" s="619"/>
      <c r="CA39" s="619"/>
      <c r="CB39" s="619"/>
      <c r="CC39" s="619"/>
      <c r="CD39" s="619" t="s">
        <v>212</v>
      </c>
      <c r="CE39" s="619"/>
      <c r="CF39" s="619"/>
      <c r="CG39" s="619"/>
      <c r="CH39" s="619"/>
      <c r="CI39" s="619"/>
      <c r="CJ39" s="619"/>
      <c r="CK39" s="619"/>
      <c r="CL39" s="619"/>
      <c r="CM39" s="619"/>
      <c r="CN39" s="619"/>
      <c r="CO39" s="619"/>
      <c r="CP39" s="619"/>
      <c r="CQ39" s="619"/>
      <c r="CR39" s="619"/>
      <c r="CS39" s="619"/>
    </row>
    <row r="40" spans="1:110" s="21" customFormat="1" x14ac:dyDescent="0.3">
      <c r="A40" s="620">
        <v>1</v>
      </c>
      <c r="B40" s="620"/>
      <c r="C40" s="620"/>
      <c r="D40" s="620"/>
      <c r="E40" s="620"/>
      <c r="F40" s="620">
        <v>2</v>
      </c>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v>3</v>
      </c>
      <c r="AW40" s="620"/>
      <c r="AX40" s="620"/>
      <c r="AY40" s="620"/>
      <c r="AZ40" s="620"/>
      <c r="BA40" s="620"/>
      <c r="BB40" s="620"/>
      <c r="BC40" s="620"/>
      <c r="BD40" s="620"/>
      <c r="BE40" s="620"/>
      <c r="BF40" s="620"/>
      <c r="BG40" s="620"/>
      <c r="BH40" s="620"/>
      <c r="BI40" s="620"/>
      <c r="BJ40" s="620"/>
      <c r="BK40" s="620"/>
      <c r="BL40" s="620"/>
      <c r="BM40" s="620">
        <v>4</v>
      </c>
      <c r="BN40" s="620"/>
      <c r="BO40" s="620"/>
      <c r="BP40" s="620"/>
      <c r="BQ40" s="620"/>
      <c r="BR40" s="620"/>
      <c r="BS40" s="620"/>
      <c r="BT40" s="620"/>
      <c r="BU40" s="620"/>
      <c r="BV40" s="620"/>
      <c r="BW40" s="620"/>
      <c r="BX40" s="620"/>
      <c r="BY40" s="620"/>
      <c r="BZ40" s="620"/>
      <c r="CA40" s="620"/>
      <c r="CB40" s="620"/>
      <c r="CC40" s="620"/>
      <c r="CD40" s="620">
        <v>5</v>
      </c>
      <c r="CE40" s="620"/>
      <c r="CF40" s="620"/>
      <c r="CG40" s="620"/>
      <c r="CH40" s="620"/>
      <c r="CI40" s="620"/>
      <c r="CJ40" s="620"/>
      <c r="CK40" s="620"/>
      <c r="CL40" s="620"/>
      <c r="CM40" s="620"/>
      <c r="CN40" s="620"/>
      <c r="CO40" s="620"/>
      <c r="CP40" s="620"/>
      <c r="CQ40" s="620"/>
      <c r="CR40" s="620"/>
      <c r="CS40" s="620"/>
    </row>
    <row r="41" spans="1:110" s="22" customFormat="1" ht="10.8" customHeight="1" x14ac:dyDescent="0.3">
      <c r="A41" s="597" t="s">
        <v>63</v>
      </c>
      <c r="B41" s="597"/>
      <c r="C41" s="597"/>
      <c r="D41" s="597"/>
      <c r="E41" s="597"/>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c r="AU41" s="598"/>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29"/>
      <c r="BW41" s="629"/>
      <c r="BX41" s="629"/>
      <c r="BY41" s="629"/>
      <c r="BZ41" s="629"/>
      <c r="CA41" s="629"/>
      <c r="CB41" s="629"/>
      <c r="CC41" s="629"/>
      <c r="CD41" s="634"/>
      <c r="CE41" s="634"/>
      <c r="CF41" s="634"/>
      <c r="CG41" s="634"/>
      <c r="CH41" s="634"/>
      <c r="CI41" s="634"/>
      <c r="CJ41" s="634"/>
      <c r="CK41" s="634"/>
      <c r="CL41" s="634"/>
      <c r="CM41" s="634"/>
      <c r="CN41" s="634"/>
      <c r="CO41" s="634"/>
      <c r="CP41" s="634"/>
      <c r="CQ41" s="634"/>
      <c r="CR41" s="634"/>
      <c r="CS41" s="634"/>
    </row>
    <row r="42" spans="1:110" s="22" customFormat="1" ht="15" customHeight="1" x14ac:dyDescent="0.3">
      <c r="A42" s="597"/>
      <c r="B42" s="597"/>
      <c r="C42" s="597"/>
      <c r="D42" s="597"/>
      <c r="E42" s="597"/>
      <c r="F42" s="622" t="s">
        <v>52</v>
      </c>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c r="AO42" s="622"/>
      <c r="AP42" s="622"/>
      <c r="AQ42" s="622"/>
      <c r="AR42" s="622"/>
      <c r="AS42" s="622"/>
      <c r="AT42" s="622"/>
      <c r="AU42" s="623"/>
      <c r="AV42" s="629" t="s">
        <v>4</v>
      </c>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29"/>
      <c r="BW42" s="629"/>
      <c r="BX42" s="629"/>
      <c r="BY42" s="629"/>
      <c r="BZ42" s="629"/>
      <c r="CA42" s="629"/>
      <c r="CB42" s="629"/>
      <c r="CC42" s="629"/>
      <c r="CD42" s="635">
        <f>CD41</f>
        <v>0</v>
      </c>
      <c r="CE42" s="635"/>
      <c r="CF42" s="635"/>
      <c r="CG42" s="635"/>
      <c r="CH42" s="635"/>
      <c r="CI42" s="635"/>
      <c r="CJ42" s="635"/>
      <c r="CK42" s="635"/>
      <c r="CL42" s="635"/>
      <c r="CM42" s="635"/>
      <c r="CN42" s="635"/>
      <c r="CO42" s="635"/>
      <c r="CP42" s="635"/>
      <c r="CQ42" s="635"/>
      <c r="CR42" s="635"/>
      <c r="CS42" s="635"/>
    </row>
    <row r="43" spans="1:110" s="22" customFormat="1" ht="9" customHeight="1" x14ac:dyDescent="0.3">
      <c r="A43" s="23"/>
      <c r="B43" s="23"/>
      <c r="C43" s="23"/>
      <c r="D43" s="23"/>
      <c r="E43" s="23"/>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row>
    <row r="44" spans="1:110" s="47" customFormat="1" ht="15.6" x14ac:dyDescent="0.3">
      <c r="A44" s="627" t="s">
        <v>228</v>
      </c>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627"/>
      <c r="BV44" s="627"/>
      <c r="BW44" s="627"/>
      <c r="BX44" s="627"/>
      <c r="BY44" s="627"/>
      <c r="BZ44" s="627"/>
      <c r="CA44" s="627"/>
      <c r="CB44" s="627"/>
      <c r="CC44" s="627"/>
      <c r="CD44" s="627"/>
      <c r="CE44" s="627"/>
      <c r="CF44" s="627"/>
      <c r="CG44" s="627"/>
      <c r="CH44" s="627"/>
      <c r="CI44" s="627"/>
      <c r="CJ44" s="627"/>
      <c r="CK44" s="627"/>
      <c r="CL44" s="627"/>
      <c r="CM44" s="627"/>
      <c r="CN44" s="627"/>
      <c r="CO44" s="627"/>
      <c r="CP44" s="627"/>
      <c r="CQ44" s="627"/>
      <c r="CR44" s="627"/>
      <c r="CS44" s="627"/>
    </row>
    <row r="45" spans="1:110" s="26" customFormat="1" ht="1.95" customHeight="1" x14ac:dyDescent="0.3"/>
    <row r="46" spans="1:110" s="48" customFormat="1" ht="15.6" x14ac:dyDescent="0.3">
      <c r="A46" s="627" t="s">
        <v>231</v>
      </c>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row>
    <row r="47" spans="1:110" ht="6" customHeight="1" x14ac:dyDescent="0.25"/>
    <row r="48" spans="1:110" ht="46.5" customHeight="1" x14ac:dyDescent="0.25">
      <c r="A48" s="631" t="s">
        <v>47</v>
      </c>
      <c r="B48" s="632"/>
      <c r="C48" s="632"/>
      <c r="D48" s="632"/>
      <c r="E48" s="633"/>
      <c r="F48" s="631" t="s">
        <v>0</v>
      </c>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3"/>
      <c r="AV48" s="631" t="s">
        <v>233</v>
      </c>
      <c r="AW48" s="632"/>
      <c r="AX48" s="632"/>
      <c r="AY48" s="632"/>
      <c r="AZ48" s="632"/>
      <c r="BA48" s="632"/>
      <c r="BB48" s="632"/>
      <c r="BC48" s="632"/>
      <c r="BD48" s="632"/>
      <c r="BE48" s="632"/>
      <c r="BF48" s="632"/>
      <c r="BG48" s="632"/>
      <c r="BH48" s="632"/>
      <c r="BI48" s="632"/>
      <c r="BJ48" s="632"/>
      <c r="BK48" s="632"/>
      <c r="BL48" s="633"/>
      <c r="BM48" s="624" t="s">
        <v>254</v>
      </c>
      <c r="BN48" s="625"/>
      <c r="BO48" s="625"/>
      <c r="BP48" s="625"/>
      <c r="BQ48" s="625"/>
      <c r="BR48" s="625"/>
      <c r="BS48" s="625"/>
      <c r="BT48" s="625"/>
      <c r="BU48" s="625"/>
      <c r="BV48" s="625"/>
      <c r="BW48" s="625"/>
      <c r="BX48" s="625"/>
      <c r="BY48" s="625"/>
      <c r="BZ48" s="625"/>
      <c r="CA48" s="625"/>
      <c r="CB48" s="625"/>
      <c r="CC48" s="626"/>
      <c r="CD48" s="631" t="s">
        <v>212</v>
      </c>
      <c r="CE48" s="632"/>
      <c r="CF48" s="632"/>
      <c r="CG48" s="632"/>
      <c r="CH48" s="632"/>
      <c r="CI48" s="632"/>
      <c r="CJ48" s="632"/>
      <c r="CK48" s="632"/>
      <c r="CL48" s="632"/>
      <c r="CM48" s="632"/>
      <c r="CN48" s="632"/>
      <c r="CO48" s="632"/>
      <c r="CP48" s="632"/>
      <c r="CQ48" s="632"/>
      <c r="CR48" s="632"/>
      <c r="CS48" s="633"/>
    </row>
    <row r="49" spans="1:97" s="21" customFormat="1" x14ac:dyDescent="0.3">
      <c r="A49" s="620">
        <v>1</v>
      </c>
      <c r="B49" s="620"/>
      <c r="C49" s="620"/>
      <c r="D49" s="620"/>
      <c r="E49" s="620"/>
      <c r="F49" s="620">
        <v>2</v>
      </c>
      <c r="G49" s="620"/>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v>3</v>
      </c>
      <c r="AW49" s="620"/>
      <c r="AX49" s="620"/>
      <c r="AY49" s="620"/>
      <c r="AZ49" s="620"/>
      <c r="BA49" s="620"/>
      <c r="BB49" s="620"/>
      <c r="BC49" s="620"/>
      <c r="BD49" s="620"/>
      <c r="BE49" s="620"/>
      <c r="BF49" s="620"/>
      <c r="BG49" s="620"/>
      <c r="BH49" s="620"/>
      <c r="BI49" s="620"/>
      <c r="BJ49" s="620"/>
      <c r="BK49" s="620"/>
      <c r="BL49" s="620"/>
      <c r="BM49" s="620">
        <v>4</v>
      </c>
      <c r="BN49" s="620"/>
      <c r="BO49" s="620"/>
      <c r="BP49" s="620"/>
      <c r="BQ49" s="620"/>
      <c r="BR49" s="620"/>
      <c r="BS49" s="620"/>
      <c r="BT49" s="620"/>
      <c r="BU49" s="620"/>
      <c r="BV49" s="620"/>
      <c r="BW49" s="620"/>
      <c r="BX49" s="620"/>
      <c r="BY49" s="620"/>
      <c r="BZ49" s="620"/>
      <c r="CA49" s="620"/>
      <c r="CB49" s="620"/>
      <c r="CC49" s="620"/>
      <c r="CD49" s="620">
        <v>5</v>
      </c>
      <c r="CE49" s="620"/>
      <c r="CF49" s="620"/>
      <c r="CG49" s="620"/>
      <c r="CH49" s="620"/>
      <c r="CI49" s="620"/>
      <c r="CJ49" s="620"/>
      <c r="CK49" s="620"/>
      <c r="CL49" s="620"/>
      <c r="CM49" s="620"/>
      <c r="CN49" s="620"/>
      <c r="CO49" s="620"/>
      <c r="CP49" s="620"/>
      <c r="CQ49" s="620"/>
      <c r="CR49" s="620"/>
      <c r="CS49" s="620"/>
    </row>
    <row r="50" spans="1:97" s="22" customFormat="1" ht="15" customHeight="1" x14ac:dyDescent="0.3">
      <c r="A50" s="597"/>
      <c r="B50" s="597"/>
      <c r="C50" s="597"/>
      <c r="D50" s="597"/>
      <c r="E50" s="597"/>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29"/>
      <c r="BW50" s="629"/>
      <c r="BX50" s="629"/>
      <c r="BY50" s="629"/>
      <c r="BZ50" s="629"/>
      <c r="CA50" s="629"/>
      <c r="CB50" s="629"/>
      <c r="CC50" s="629"/>
      <c r="CD50" s="629"/>
      <c r="CE50" s="629"/>
      <c r="CF50" s="629"/>
      <c r="CG50" s="629"/>
      <c r="CH50" s="629"/>
      <c r="CI50" s="629"/>
      <c r="CJ50" s="629"/>
      <c r="CK50" s="629"/>
      <c r="CL50" s="629"/>
      <c r="CM50" s="629"/>
      <c r="CN50" s="629"/>
      <c r="CO50" s="629"/>
      <c r="CP50" s="629"/>
      <c r="CQ50" s="629"/>
      <c r="CR50" s="629"/>
      <c r="CS50" s="629"/>
    </row>
    <row r="51" spans="1:97" s="22" customFormat="1" ht="15" customHeight="1" x14ac:dyDescent="0.3">
      <c r="A51" s="597"/>
      <c r="B51" s="597"/>
      <c r="C51" s="597"/>
      <c r="D51" s="597"/>
      <c r="E51" s="597"/>
      <c r="F51" s="622" t="s">
        <v>52</v>
      </c>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c r="AO51" s="622"/>
      <c r="AP51" s="622"/>
      <c r="AQ51" s="622"/>
      <c r="AR51" s="622"/>
      <c r="AS51" s="622"/>
      <c r="AT51" s="622"/>
      <c r="AU51" s="623"/>
      <c r="AV51" s="629" t="s">
        <v>4</v>
      </c>
      <c r="AW51" s="629"/>
      <c r="AX51" s="629"/>
      <c r="AY51" s="629"/>
      <c r="AZ51" s="629"/>
      <c r="BA51" s="629"/>
      <c r="BB51" s="629"/>
      <c r="BC51" s="629"/>
      <c r="BD51" s="629"/>
      <c r="BE51" s="629"/>
      <c r="BF51" s="629"/>
      <c r="BG51" s="629"/>
      <c r="BH51" s="629"/>
      <c r="BI51" s="629"/>
      <c r="BJ51" s="629"/>
      <c r="BK51" s="629"/>
      <c r="BL51" s="629"/>
      <c r="BM51" s="629" t="s">
        <v>4</v>
      </c>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row>
    <row r="52" spans="1:97" s="22" customFormat="1" ht="15" customHeight="1" x14ac:dyDescent="0.3">
      <c r="A52" s="23"/>
      <c r="B52" s="23"/>
      <c r="C52" s="23"/>
      <c r="D52" s="23"/>
      <c r="E52" s="23"/>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row>
    <row r="53" spans="1:97" s="47" customFormat="1" ht="15" customHeight="1" x14ac:dyDescent="0.3">
      <c r="A53" s="627" t="s">
        <v>246</v>
      </c>
      <c r="B53" s="627"/>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627"/>
      <c r="AN53" s="627"/>
      <c r="AO53" s="627"/>
      <c r="AP53" s="627"/>
      <c r="AQ53" s="627"/>
      <c r="AR53" s="627"/>
      <c r="AS53" s="627"/>
      <c r="AT53" s="627"/>
      <c r="AU53" s="627"/>
      <c r="AV53" s="627"/>
      <c r="AW53" s="627"/>
      <c r="AX53" s="627"/>
      <c r="AY53" s="627"/>
      <c r="AZ53" s="627"/>
      <c r="BA53" s="627"/>
      <c r="BB53" s="627"/>
      <c r="BC53" s="627"/>
      <c r="BD53" s="627"/>
      <c r="BE53" s="627"/>
      <c r="BF53" s="627"/>
      <c r="BG53" s="627"/>
      <c r="BH53" s="627"/>
      <c r="BI53" s="627"/>
      <c r="BJ53" s="627"/>
      <c r="BK53" s="627"/>
      <c r="BL53" s="627"/>
      <c r="BM53" s="627"/>
      <c r="BN53" s="627"/>
      <c r="BO53" s="627"/>
      <c r="BP53" s="627"/>
      <c r="BQ53" s="627"/>
      <c r="BR53" s="627"/>
      <c r="BS53" s="627"/>
      <c r="BT53" s="627"/>
      <c r="BU53" s="627"/>
      <c r="BV53" s="627"/>
      <c r="BW53" s="627"/>
      <c r="BX53" s="627"/>
      <c r="BY53" s="627"/>
      <c r="BZ53" s="627"/>
      <c r="CA53" s="627"/>
      <c r="CB53" s="627"/>
      <c r="CC53" s="627"/>
      <c r="CD53" s="627"/>
      <c r="CE53" s="627"/>
      <c r="CF53" s="627"/>
      <c r="CG53" s="627"/>
      <c r="CH53" s="627"/>
      <c r="CI53" s="627"/>
      <c r="CJ53" s="627"/>
      <c r="CK53" s="627"/>
      <c r="CL53" s="627"/>
      <c r="CM53" s="627"/>
      <c r="CN53" s="627"/>
      <c r="CO53" s="627"/>
      <c r="CP53" s="627"/>
      <c r="CQ53" s="627"/>
      <c r="CR53" s="627"/>
      <c r="CS53" s="627"/>
    </row>
    <row r="54" spans="1:97" s="26" customFormat="1" ht="6" customHeight="1" x14ac:dyDescent="0.3"/>
    <row r="55" spans="1:97" s="48" customFormat="1" ht="15.6" x14ac:dyDescent="0.3">
      <c r="A55" s="627" t="s">
        <v>231</v>
      </c>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09" t="s">
        <v>473</v>
      </c>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row>
    <row r="56" spans="1:97" ht="10.5" customHeight="1" x14ac:dyDescent="0.25"/>
    <row r="57" spans="1:97" s="20" customFormat="1" ht="49.2" customHeight="1" x14ac:dyDescent="0.3">
      <c r="A57" s="619" t="s">
        <v>229</v>
      </c>
      <c r="B57" s="619"/>
      <c r="C57" s="619"/>
      <c r="D57" s="619"/>
      <c r="E57" s="619"/>
      <c r="F57" s="619" t="s">
        <v>232</v>
      </c>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31" t="s">
        <v>89</v>
      </c>
      <c r="AW57" s="632"/>
      <c r="AX57" s="632"/>
      <c r="AY57" s="632"/>
      <c r="AZ57" s="632"/>
      <c r="BA57" s="632"/>
      <c r="BB57" s="632"/>
      <c r="BC57" s="632"/>
      <c r="BD57" s="632"/>
      <c r="BE57" s="632"/>
      <c r="BF57" s="632"/>
      <c r="BG57" s="632"/>
      <c r="BH57" s="632"/>
      <c r="BI57" s="632"/>
      <c r="BJ57" s="632"/>
      <c r="BK57" s="632"/>
      <c r="BL57" s="633"/>
      <c r="BM57" s="631" t="s">
        <v>216</v>
      </c>
      <c r="BN57" s="632"/>
      <c r="BO57" s="632"/>
      <c r="BP57" s="632"/>
      <c r="BQ57" s="632"/>
      <c r="BR57" s="632"/>
      <c r="BS57" s="632"/>
      <c r="BT57" s="632"/>
      <c r="BU57" s="632"/>
      <c r="BV57" s="632"/>
      <c r="BW57" s="632"/>
      <c r="BX57" s="632"/>
      <c r="BY57" s="632"/>
      <c r="BZ57" s="632"/>
      <c r="CA57" s="632"/>
      <c r="CB57" s="632"/>
      <c r="CC57" s="633"/>
      <c r="CD57" s="631" t="s">
        <v>212</v>
      </c>
      <c r="CE57" s="632"/>
      <c r="CF57" s="632"/>
      <c r="CG57" s="632"/>
      <c r="CH57" s="632"/>
      <c r="CI57" s="632"/>
      <c r="CJ57" s="632"/>
      <c r="CK57" s="632"/>
      <c r="CL57" s="632"/>
      <c r="CM57" s="632"/>
      <c r="CN57" s="632"/>
      <c r="CO57" s="632"/>
      <c r="CP57" s="632"/>
      <c r="CQ57" s="632"/>
      <c r="CR57" s="632"/>
      <c r="CS57" s="633"/>
    </row>
    <row r="58" spans="1:97" s="21" customFormat="1" x14ac:dyDescent="0.3">
      <c r="A58" s="588">
        <v>1</v>
      </c>
      <c r="B58" s="589"/>
      <c r="C58" s="589"/>
      <c r="D58" s="589"/>
      <c r="E58" s="590"/>
      <c r="F58" s="588">
        <v>2</v>
      </c>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M58" s="589"/>
      <c r="AN58" s="589"/>
      <c r="AO58" s="589"/>
      <c r="AP58" s="589"/>
      <c r="AQ58" s="589"/>
      <c r="AR58" s="589"/>
      <c r="AS58" s="589"/>
      <c r="AT58" s="589"/>
      <c r="AU58" s="590"/>
      <c r="AV58" s="620">
        <v>3</v>
      </c>
      <c r="AW58" s="620"/>
      <c r="AX58" s="620"/>
      <c r="AY58" s="620"/>
      <c r="AZ58" s="620"/>
      <c r="BA58" s="620"/>
      <c r="BB58" s="620"/>
      <c r="BC58" s="620"/>
      <c r="BD58" s="620"/>
      <c r="BE58" s="620"/>
      <c r="BF58" s="620"/>
      <c r="BG58" s="620"/>
      <c r="BH58" s="620"/>
      <c r="BI58" s="620"/>
      <c r="BJ58" s="620"/>
      <c r="BK58" s="620"/>
      <c r="BL58" s="620"/>
      <c r="BM58" s="620">
        <v>4</v>
      </c>
      <c r="BN58" s="620"/>
      <c r="BO58" s="620"/>
      <c r="BP58" s="620"/>
      <c r="BQ58" s="620"/>
      <c r="BR58" s="620"/>
      <c r="BS58" s="620"/>
      <c r="BT58" s="620"/>
      <c r="BU58" s="620"/>
      <c r="BV58" s="620"/>
      <c r="BW58" s="620"/>
      <c r="BX58" s="620"/>
      <c r="BY58" s="620"/>
      <c r="BZ58" s="620"/>
      <c r="CA58" s="620"/>
      <c r="CB58" s="620"/>
      <c r="CC58" s="620"/>
      <c r="CD58" s="620">
        <v>5</v>
      </c>
      <c r="CE58" s="620"/>
      <c r="CF58" s="620"/>
      <c r="CG58" s="620"/>
      <c r="CH58" s="620"/>
      <c r="CI58" s="620"/>
      <c r="CJ58" s="620"/>
      <c r="CK58" s="620"/>
      <c r="CL58" s="620"/>
      <c r="CM58" s="620"/>
      <c r="CN58" s="620"/>
      <c r="CO58" s="620"/>
      <c r="CP58" s="620"/>
      <c r="CQ58" s="620"/>
      <c r="CR58" s="620"/>
      <c r="CS58" s="620"/>
    </row>
    <row r="59" spans="1:97" s="22" customFormat="1" ht="11.4" customHeight="1" x14ac:dyDescent="0.3">
      <c r="A59" s="597"/>
      <c r="B59" s="597"/>
      <c r="C59" s="597"/>
      <c r="D59" s="597"/>
      <c r="E59" s="597"/>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c r="AN59" s="598"/>
      <c r="AO59" s="598"/>
      <c r="AP59" s="598"/>
      <c r="AQ59" s="598"/>
      <c r="AR59" s="598"/>
      <c r="AS59" s="598"/>
      <c r="AT59" s="598"/>
      <c r="AU59" s="598"/>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29"/>
      <c r="BW59" s="629"/>
      <c r="BX59" s="629"/>
      <c r="BY59" s="629"/>
      <c r="BZ59" s="629"/>
      <c r="CA59" s="629"/>
      <c r="CB59" s="629"/>
      <c r="CC59" s="629"/>
      <c r="CD59" s="629"/>
      <c r="CE59" s="629"/>
      <c r="CF59" s="629"/>
      <c r="CG59" s="629"/>
      <c r="CH59" s="629"/>
      <c r="CI59" s="629"/>
      <c r="CJ59" s="629"/>
      <c r="CK59" s="629"/>
      <c r="CL59" s="629"/>
      <c r="CM59" s="629"/>
      <c r="CN59" s="629"/>
      <c r="CO59" s="629"/>
      <c r="CP59" s="629"/>
      <c r="CQ59" s="629"/>
      <c r="CR59" s="629"/>
      <c r="CS59" s="629"/>
    </row>
    <row r="60" spans="1:97" s="22" customFormat="1" ht="15" customHeight="1" x14ac:dyDescent="0.3">
      <c r="A60" s="597"/>
      <c r="B60" s="597"/>
      <c r="C60" s="597"/>
      <c r="D60" s="597"/>
      <c r="E60" s="597"/>
      <c r="F60" s="622" t="s">
        <v>52</v>
      </c>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2"/>
      <c r="AL60" s="622"/>
      <c r="AM60" s="622"/>
      <c r="AN60" s="622"/>
      <c r="AO60" s="622"/>
      <c r="AP60" s="622"/>
      <c r="AQ60" s="622"/>
      <c r="AR60" s="622"/>
      <c r="AS60" s="622"/>
      <c r="AT60" s="622"/>
      <c r="AU60" s="623"/>
      <c r="AV60" s="629" t="s">
        <v>4</v>
      </c>
      <c r="AW60" s="629"/>
      <c r="AX60" s="629"/>
      <c r="AY60" s="629"/>
      <c r="AZ60" s="629"/>
      <c r="BA60" s="629"/>
      <c r="BB60" s="629"/>
      <c r="BC60" s="629"/>
      <c r="BD60" s="629"/>
      <c r="BE60" s="629"/>
      <c r="BF60" s="629"/>
      <c r="BG60" s="629"/>
      <c r="BH60" s="629"/>
      <c r="BI60" s="629"/>
      <c r="BJ60" s="629"/>
      <c r="BK60" s="629"/>
      <c r="BL60" s="629"/>
      <c r="BM60" s="629" t="s">
        <v>4</v>
      </c>
      <c r="BN60" s="629"/>
      <c r="BO60" s="629"/>
      <c r="BP60" s="629"/>
      <c r="BQ60" s="629"/>
      <c r="BR60" s="629"/>
      <c r="BS60" s="629"/>
      <c r="BT60" s="629"/>
      <c r="BU60" s="629"/>
      <c r="BV60" s="629"/>
      <c r="BW60" s="629"/>
      <c r="BX60" s="629"/>
      <c r="BY60" s="629"/>
      <c r="BZ60" s="629"/>
      <c r="CA60" s="629"/>
      <c r="CB60" s="629"/>
      <c r="CC60" s="629"/>
      <c r="CD60" s="629"/>
      <c r="CE60" s="629"/>
      <c r="CF60" s="629"/>
      <c r="CG60" s="629"/>
      <c r="CH60" s="629"/>
      <c r="CI60" s="629"/>
      <c r="CJ60" s="629"/>
      <c r="CK60" s="629"/>
      <c r="CL60" s="629"/>
      <c r="CM60" s="629"/>
      <c r="CN60" s="629"/>
      <c r="CO60" s="629"/>
      <c r="CP60" s="629"/>
      <c r="CQ60" s="629"/>
      <c r="CR60" s="629"/>
      <c r="CS60" s="629"/>
    </row>
    <row r="61" spans="1:97" s="22" customFormat="1" ht="8.4" customHeight="1" x14ac:dyDescent="0.3">
      <c r="A61" s="23"/>
      <c r="B61" s="23"/>
      <c r="C61" s="23"/>
      <c r="D61" s="23"/>
      <c r="E61" s="23"/>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row>
    <row r="62" spans="1:97" s="47" customFormat="1" ht="30.75" customHeight="1" x14ac:dyDescent="0.3">
      <c r="A62" s="591" t="s">
        <v>257</v>
      </c>
      <c r="B62" s="591"/>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1"/>
      <c r="AP62" s="591"/>
      <c r="AQ62" s="591"/>
      <c r="AR62" s="591"/>
      <c r="AS62" s="591"/>
      <c r="AT62" s="591"/>
      <c r="AU62" s="591"/>
      <c r="AV62" s="591"/>
      <c r="AW62" s="591"/>
      <c r="AX62" s="591"/>
      <c r="AY62" s="591"/>
      <c r="AZ62" s="591"/>
      <c r="BA62" s="591"/>
      <c r="BB62" s="591"/>
      <c r="BC62" s="591"/>
      <c r="BD62" s="591"/>
      <c r="BE62" s="591"/>
      <c r="BF62" s="591"/>
      <c r="BG62" s="591"/>
      <c r="BH62" s="591"/>
      <c r="BI62" s="591"/>
      <c r="BJ62" s="591"/>
      <c r="BK62" s="591"/>
      <c r="BL62" s="591"/>
      <c r="BM62" s="591"/>
      <c r="BN62" s="591"/>
      <c r="BO62" s="591"/>
      <c r="BP62" s="591"/>
      <c r="BQ62" s="591"/>
      <c r="BR62" s="591"/>
      <c r="BS62" s="591"/>
      <c r="BT62" s="591"/>
      <c r="BU62" s="591"/>
      <c r="BV62" s="591"/>
      <c r="BW62" s="591"/>
      <c r="BX62" s="591"/>
      <c r="BY62" s="591"/>
      <c r="BZ62" s="591"/>
      <c r="CA62" s="591"/>
      <c r="CB62" s="591"/>
      <c r="CC62" s="591"/>
      <c r="CD62" s="591"/>
      <c r="CE62" s="591"/>
      <c r="CF62" s="591"/>
      <c r="CG62" s="591"/>
      <c r="CH62" s="591"/>
      <c r="CI62" s="591"/>
      <c r="CJ62" s="591"/>
      <c r="CK62" s="591"/>
      <c r="CL62" s="591"/>
      <c r="CM62" s="591"/>
      <c r="CN62" s="591"/>
      <c r="CO62" s="591"/>
      <c r="CP62" s="591"/>
      <c r="CQ62" s="591"/>
      <c r="CR62" s="591"/>
      <c r="CS62" s="591"/>
    </row>
    <row r="63" spans="1:97" s="26" customFormat="1" ht="11.25" customHeight="1" x14ac:dyDescent="0.3"/>
    <row r="64" spans="1:97" s="48" customFormat="1" ht="15" customHeight="1" x14ac:dyDescent="0.3">
      <c r="A64" s="627" t="s">
        <v>231</v>
      </c>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09" t="s">
        <v>473</v>
      </c>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row>
    <row r="65" spans="1:109" ht="10.5" customHeight="1" x14ac:dyDescent="0.25"/>
    <row r="66" spans="1:109" s="20" customFormat="1" ht="42.6" customHeight="1" x14ac:dyDescent="0.3">
      <c r="A66" s="619" t="s">
        <v>229</v>
      </c>
      <c r="B66" s="619"/>
      <c r="C66" s="619"/>
      <c r="D66" s="619"/>
      <c r="E66" s="619"/>
      <c r="F66" s="619" t="s">
        <v>234</v>
      </c>
      <c r="G66" s="619"/>
      <c r="H66" s="619"/>
      <c r="I66" s="619"/>
      <c r="J66" s="619"/>
      <c r="K66" s="619"/>
      <c r="L66" s="619"/>
      <c r="M66" s="619"/>
      <c r="N66" s="619"/>
      <c r="O66" s="619"/>
      <c r="P66" s="619"/>
      <c r="Q66" s="619"/>
      <c r="R66" s="619"/>
      <c r="S66" s="619"/>
      <c r="T66" s="619"/>
      <c r="U66" s="619"/>
      <c r="V66" s="619"/>
      <c r="W66" s="619"/>
      <c r="X66" s="619"/>
      <c r="Y66" s="619"/>
      <c r="Z66" s="619"/>
      <c r="AA66" s="619"/>
      <c r="AB66" s="619"/>
      <c r="AC66" s="619"/>
      <c r="AD66" s="619"/>
      <c r="AE66" s="619"/>
      <c r="AF66" s="619"/>
      <c r="AG66" s="619"/>
      <c r="AH66" s="619"/>
      <c r="AI66" s="619"/>
      <c r="AJ66" s="619"/>
      <c r="AK66" s="619"/>
      <c r="AL66" s="619"/>
      <c r="AM66" s="619"/>
      <c r="AN66" s="619"/>
      <c r="AO66" s="619"/>
      <c r="AP66" s="619"/>
      <c r="AQ66" s="619"/>
      <c r="AR66" s="619"/>
      <c r="AS66" s="619"/>
      <c r="AT66" s="619"/>
      <c r="AU66" s="619"/>
      <c r="AV66" s="619" t="s">
        <v>212</v>
      </c>
      <c r="AW66" s="619"/>
      <c r="AX66" s="619"/>
      <c r="AY66" s="619"/>
      <c r="AZ66" s="619"/>
      <c r="BA66" s="619"/>
      <c r="BB66" s="619"/>
      <c r="BC66" s="619"/>
      <c r="BD66" s="619"/>
      <c r="BE66" s="619"/>
      <c r="BF66" s="619"/>
      <c r="BG66" s="619"/>
      <c r="BH66" s="619"/>
      <c r="BI66" s="619"/>
      <c r="BJ66" s="619"/>
      <c r="BK66" s="619"/>
      <c r="BL66" s="619"/>
      <c r="BM66" s="619"/>
      <c r="BN66" s="619"/>
      <c r="BO66" s="619"/>
      <c r="BP66" s="619"/>
      <c r="BQ66" s="619"/>
      <c r="BR66" s="619"/>
      <c r="BS66" s="619"/>
      <c r="BT66" s="619"/>
      <c r="BU66" s="619"/>
      <c r="BV66" s="619"/>
      <c r="BW66" s="619"/>
      <c r="BX66" s="619"/>
      <c r="BY66" s="619"/>
      <c r="BZ66" s="619"/>
      <c r="CA66" s="619"/>
      <c r="CB66" s="619"/>
      <c r="CC66" s="619"/>
      <c r="CD66" s="619"/>
      <c r="CE66" s="619"/>
      <c r="CF66" s="619"/>
      <c r="CG66" s="619"/>
      <c r="CH66" s="619"/>
      <c r="CI66" s="619"/>
      <c r="CJ66" s="619"/>
      <c r="CK66" s="619"/>
      <c r="CL66" s="619"/>
      <c r="CM66" s="619"/>
      <c r="CN66" s="619"/>
      <c r="CO66" s="619"/>
      <c r="CP66" s="619"/>
      <c r="CQ66" s="619"/>
      <c r="CR66" s="619"/>
      <c r="CS66" s="619"/>
    </row>
    <row r="67" spans="1:109" s="21" customFormat="1" x14ac:dyDescent="0.3">
      <c r="A67" s="588">
        <v>1</v>
      </c>
      <c r="B67" s="589"/>
      <c r="C67" s="589"/>
      <c r="D67" s="589"/>
      <c r="E67" s="590"/>
      <c r="F67" s="588">
        <v>2</v>
      </c>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90"/>
      <c r="AV67" s="588">
        <v>3</v>
      </c>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90"/>
    </row>
    <row r="68" spans="1:109" s="22" customFormat="1" ht="99" customHeight="1" x14ac:dyDescent="0.3">
      <c r="A68" s="597" t="s">
        <v>63</v>
      </c>
      <c r="B68" s="597"/>
      <c r="C68" s="597"/>
      <c r="D68" s="597"/>
      <c r="E68" s="597"/>
      <c r="F68" s="598" t="s">
        <v>527</v>
      </c>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8"/>
      <c r="AO68" s="598"/>
      <c r="AP68" s="598"/>
      <c r="AQ68" s="598"/>
      <c r="AR68" s="598"/>
      <c r="AS68" s="598"/>
      <c r="AT68" s="598"/>
      <c r="AU68" s="598"/>
      <c r="AV68" s="594">
        <v>5846000</v>
      </c>
      <c r="AW68" s="595"/>
      <c r="AX68" s="595"/>
      <c r="AY68" s="595"/>
      <c r="AZ68" s="595"/>
      <c r="BA68" s="595"/>
      <c r="BB68" s="595"/>
      <c r="BC68" s="595"/>
      <c r="BD68" s="595"/>
      <c r="BE68" s="595"/>
      <c r="BF68" s="595"/>
      <c r="BG68" s="595"/>
      <c r="BH68" s="595"/>
      <c r="BI68" s="595"/>
      <c r="BJ68" s="595"/>
      <c r="BK68" s="595"/>
      <c r="BL68" s="595"/>
      <c r="BM68" s="595"/>
      <c r="BN68" s="595"/>
      <c r="BO68" s="595"/>
      <c r="BP68" s="595"/>
      <c r="BQ68" s="595"/>
      <c r="BR68" s="595"/>
      <c r="BS68" s="595"/>
      <c r="BT68" s="595"/>
      <c r="BU68" s="595"/>
      <c r="BV68" s="595"/>
      <c r="BW68" s="595"/>
      <c r="BX68" s="595"/>
      <c r="BY68" s="595"/>
      <c r="BZ68" s="595"/>
      <c r="CA68" s="595"/>
      <c r="CB68" s="595"/>
      <c r="CC68" s="595"/>
      <c r="CD68" s="595"/>
      <c r="CE68" s="595"/>
      <c r="CF68" s="595"/>
      <c r="CG68" s="595"/>
      <c r="CH68" s="595"/>
      <c r="CI68" s="595"/>
      <c r="CJ68" s="595"/>
      <c r="CK68" s="595"/>
      <c r="CL68" s="595"/>
      <c r="CM68" s="595"/>
      <c r="CN68" s="595"/>
      <c r="CO68" s="595"/>
      <c r="CP68" s="595"/>
      <c r="CQ68" s="595"/>
      <c r="CR68" s="595"/>
      <c r="CS68" s="596"/>
    </row>
    <row r="69" spans="1:109" s="22" customFormat="1" ht="101.4" customHeight="1" x14ac:dyDescent="0.3">
      <c r="A69" s="597" t="s">
        <v>67</v>
      </c>
      <c r="B69" s="597"/>
      <c r="C69" s="597"/>
      <c r="D69" s="597"/>
      <c r="E69" s="597"/>
      <c r="F69" s="598" t="s">
        <v>528</v>
      </c>
      <c r="G69" s="598"/>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598"/>
      <c r="AH69" s="598"/>
      <c r="AI69" s="598"/>
      <c r="AJ69" s="598"/>
      <c r="AK69" s="598"/>
      <c r="AL69" s="598"/>
      <c r="AM69" s="598"/>
      <c r="AN69" s="598"/>
      <c r="AO69" s="598"/>
      <c r="AP69" s="598"/>
      <c r="AQ69" s="598"/>
      <c r="AR69" s="598"/>
      <c r="AS69" s="598"/>
      <c r="AT69" s="598"/>
      <c r="AU69" s="598"/>
      <c r="AV69" s="594">
        <v>263000</v>
      </c>
      <c r="AW69" s="595"/>
      <c r="AX69" s="595"/>
      <c r="AY69" s="595"/>
      <c r="AZ69" s="595"/>
      <c r="BA69" s="595"/>
      <c r="BB69" s="595"/>
      <c r="BC69" s="595"/>
      <c r="BD69" s="595"/>
      <c r="BE69" s="595"/>
      <c r="BF69" s="595"/>
      <c r="BG69" s="595"/>
      <c r="BH69" s="595"/>
      <c r="BI69" s="595"/>
      <c r="BJ69" s="595"/>
      <c r="BK69" s="595"/>
      <c r="BL69" s="595"/>
      <c r="BM69" s="595"/>
      <c r="BN69" s="595"/>
      <c r="BO69" s="595"/>
      <c r="BP69" s="595"/>
      <c r="BQ69" s="595"/>
      <c r="BR69" s="595"/>
      <c r="BS69" s="595"/>
      <c r="BT69" s="595"/>
      <c r="BU69" s="595"/>
      <c r="BV69" s="595"/>
      <c r="BW69" s="595"/>
      <c r="BX69" s="595"/>
      <c r="BY69" s="595"/>
      <c r="BZ69" s="595"/>
      <c r="CA69" s="595"/>
      <c r="CB69" s="595"/>
      <c r="CC69" s="595"/>
      <c r="CD69" s="595"/>
      <c r="CE69" s="595"/>
      <c r="CF69" s="595"/>
      <c r="CG69" s="595"/>
      <c r="CH69" s="595"/>
      <c r="CI69" s="595"/>
      <c r="CJ69" s="595"/>
      <c r="CK69" s="595"/>
      <c r="CL69" s="595"/>
      <c r="CM69" s="595"/>
      <c r="CN69" s="595"/>
      <c r="CO69" s="595"/>
      <c r="CP69" s="595"/>
      <c r="CQ69" s="595"/>
      <c r="CR69" s="595"/>
      <c r="CS69" s="596"/>
    </row>
    <row r="70" spans="1:109" s="22" customFormat="1" ht="108" customHeight="1" x14ac:dyDescent="0.3">
      <c r="A70" s="597" t="s">
        <v>68</v>
      </c>
      <c r="B70" s="597"/>
      <c r="C70" s="597"/>
      <c r="D70" s="597"/>
      <c r="E70" s="597"/>
      <c r="F70" s="598" t="s">
        <v>566</v>
      </c>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8"/>
      <c r="AL70" s="598"/>
      <c r="AM70" s="598"/>
      <c r="AN70" s="598"/>
      <c r="AO70" s="598"/>
      <c r="AP70" s="598"/>
      <c r="AQ70" s="598"/>
      <c r="AR70" s="598"/>
      <c r="AS70" s="598"/>
      <c r="AT70" s="598"/>
      <c r="AU70" s="598"/>
      <c r="AV70" s="594">
        <v>115700</v>
      </c>
      <c r="AW70" s="595"/>
      <c r="AX70" s="595"/>
      <c r="AY70" s="595"/>
      <c r="AZ70" s="595"/>
      <c r="BA70" s="595"/>
      <c r="BB70" s="595"/>
      <c r="BC70" s="595"/>
      <c r="BD70" s="595"/>
      <c r="BE70" s="595"/>
      <c r="BF70" s="595"/>
      <c r="BG70" s="595"/>
      <c r="BH70" s="595"/>
      <c r="BI70" s="595"/>
      <c r="BJ70" s="595"/>
      <c r="BK70" s="595"/>
      <c r="BL70" s="595"/>
      <c r="BM70" s="595"/>
      <c r="BN70" s="595"/>
      <c r="BO70" s="595"/>
      <c r="BP70" s="595"/>
      <c r="BQ70" s="595"/>
      <c r="BR70" s="595"/>
      <c r="BS70" s="595"/>
      <c r="BT70" s="595"/>
      <c r="BU70" s="595"/>
      <c r="BV70" s="595"/>
      <c r="BW70" s="595"/>
      <c r="BX70" s="595"/>
      <c r="BY70" s="595"/>
      <c r="BZ70" s="595"/>
      <c r="CA70" s="595"/>
      <c r="CB70" s="595"/>
      <c r="CC70" s="595"/>
      <c r="CD70" s="595"/>
      <c r="CE70" s="595"/>
      <c r="CF70" s="595"/>
      <c r="CG70" s="595"/>
      <c r="CH70" s="595"/>
      <c r="CI70" s="595"/>
      <c r="CJ70" s="595"/>
      <c r="CK70" s="595"/>
      <c r="CL70" s="595"/>
      <c r="CM70" s="595"/>
      <c r="CN70" s="595"/>
      <c r="CO70" s="595"/>
      <c r="CP70" s="595"/>
      <c r="CQ70" s="595"/>
      <c r="CR70" s="595"/>
      <c r="CS70" s="596"/>
    </row>
    <row r="71" spans="1:109" s="22" customFormat="1" ht="29.4" customHeight="1" x14ac:dyDescent="0.3">
      <c r="A71" s="597" t="s">
        <v>327</v>
      </c>
      <c r="B71" s="597"/>
      <c r="C71" s="597"/>
      <c r="D71" s="597"/>
      <c r="E71" s="597"/>
      <c r="F71" s="598" t="s">
        <v>526</v>
      </c>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98"/>
      <c r="AL71" s="598"/>
      <c r="AM71" s="598"/>
      <c r="AN71" s="598"/>
      <c r="AO71" s="598"/>
      <c r="AP71" s="598"/>
      <c r="AQ71" s="598"/>
      <c r="AR71" s="598"/>
      <c r="AS71" s="598"/>
      <c r="AT71" s="598"/>
      <c r="AU71" s="598"/>
      <c r="AV71" s="594">
        <v>1440000</v>
      </c>
      <c r="AW71" s="595"/>
      <c r="AX71" s="595"/>
      <c r="AY71" s="595"/>
      <c r="AZ71" s="595"/>
      <c r="BA71" s="595"/>
      <c r="BB71" s="595"/>
      <c r="BC71" s="595"/>
      <c r="BD71" s="595"/>
      <c r="BE71" s="595"/>
      <c r="BF71" s="595"/>
      <c r="BG71" s="595"/>
      <c r="BH71" s="595"/>
      <c r="BI71" s="595"/>
      <c r="BJ71" s="595"/>
      <c r="BK71" s="595"/>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595"/>
      <c r="CR71" s="595"/>
      <c r="CS71" s="596"/>
    </row>
    <row r="72" spans="1:109" s="22" customFormat="1" ht="93" customHeight="1" x14ac:dyDescent="0.3">
      <c r="A72" s="597" t="s">
        <v>328</v>
      </c>
      <c r="B72" s="597"/>
      <c r="C72" s="597"/>
      <c r="D72" s="597"/>
      <c r="E72" s="597"/>
      <c r="F72" s="598" t="s">
        <v>598</v>
      </c>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4">
        <v>893900</v>
      </c>
      <c r="AW72" s="595"/>
      <c r="AX72" s="595"/>
      <c r="AY72" s="595"/>
      <c r="AZ72" s="595"/>
      <c r="BA72" s="595"/>
      <c r="BB72" s="595"/>
      <c r="BC72" s="595"/>
      <c r="BD72" s="595"/>
      <c r="BE72" s="595"/>
      <c r="BF72" s="595"/>
      <c r="BG72" s="595"/>
      <c r="BH72" s="595"/>
      <c r="BI72" s="595"/>
      <c r="BJ72" s="595"/>
      <c r="BK72" s="595"/>
      <c r="BL72" s="595"/>
      <c r="BM72" s="595"/>
      <c r="BN72" s="595"/>
      <c r="BO72" s="595"/>
      <c r="BP72" s="595"/>
      <c r="BQ72" s="595"/>
      <c r="BR72" s="595"/>
      <c r="BS72" s="595"/>
      <c r="BT72" s="595"/>
      <c r="BU72" s="595"/>
      <c r="BV72" s="595"/>
      <c r="BW72" s="595"/>
      <c r="BX72" s="595"/>
      <c r="BY72" s="595"/>
      <c r="BZ72" s="595"/>
      <c r="CA72" s="595"/>
      <c r="CB72" s="595"/>
      <c r="CC72" s="595"/>
      <c r="CD72" s="595"/>
      <c r="CE72" s="595"/>
      <c r="CF72" s="595"/>
      <c r="CG72" s="595"/>
      <c r="CH72" s="595"/>
      <c r="CI72" s="595"/>
      <c r="CJ72" s="595"/>
      <c r="CK72" s="595"/>
      <c r="CL72" s="595"/>
      <c r="CM72" s="595"/>
      <c r="CN72" s="595"/>
      <c r="CO72" s="595"/>
      <c r="CP72" s="595"/>
      <c r="CQ72" s="595"/>
      <c r="CR72" s="595"/>
      <c r="CS72" s="596"/>
    </row>
    <row r="73" spans="1:109" s="22" customFormat="1" ht="15" customHeight="1" x14ac:dyDescent="0.3">
      <c r="A73" s="597"/>
      <c r="B73" s="597"/>
      <c r="C73" s="597"/>
      <c r="D73" s="597"/>
      <c r="E73" s="597"/>
      <c r="F73" s="622" t="s">
        <v>52</v>
      </c>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3"/>
      <c r="AV73" s="594">
        <f>SUM(AV68:CS72)</f>
        <v>8558600</v>
      </c>
      <c r="AW73" s="595"/>
      <c r="AX73" s="595"/>
      <c r="AY73" s="595"/>
      <c r="AZ73" s="595"/>
      <c r="BA73" s="595"/>
      <c r="BB73" s="595"/>
      <c r="BC73" s="595"/>
      <c r="BD73" s="595"/>
      <c r="BE73" s="595"/>
      <c r="BF73" s="595"/>
      <c r="BG73" s="595"/>
      <c r="BH73" s="595"/>
      <c r="BI73" s="595"/>
      <c r="BJ73" s="595"/>
      <c r="BK73" s="595"/>
      <c r="BL73" s="595"/>
      <c r="BM73" s="595"/>
      <c r="BN73" s="595"/>
      <c r="BO73" s="595"/>
      <c r="BP73" s="595"/>
      <c r="BQ73" s="595"/>
      <c r="BR73" s="595"/>
      <c r="BS73" s="595"/>
      <c r="BT73" s="595"/>
      <c r="BU73" s="595"/>
      <c r="BV73" s="595"/>
      <c r="BW73" s="595"/>
      <c r="BX73" s="595"/>
      <c r="BY73" s="595"/>
      <c r="BZ73" s="595"/>
      <c r="CA73" s="595"/>
      <c r="CB73" s="595"/>
      <c r="CC73" s="595"/>
      <c r="CD73" s="595"/>
      <c r="CE73" s="595"/>
      <c r="CF73" s="595"/>
      <c r="CG73" s="595"/>
      <c r="CH73" s="595"/>
      <c r="CI73" s="595"/>
      <c r="CJ73" s="595"/>
      <c r="CK73" s="595"/>
      <c r="CL73" s="595"/>
      <c r="CM73" s="595"/>
      <c r="CN73" s="595"/>
      <c r="CO73" s="595"/>
      <c r="CP73" s="595"/>
      <c r="CQ73" s="595"/>
      <c r="CR73" s="595"/>
      <c r="CS73" s="596"/>
      <c r="DD73" s="22" t="s">
        <v>577</v>
      </c>
      <c r="DE73" s="176">
        <f>AV35+CD42+AV73</f>
        <v>142026200</v>
      </c>
    </row>
    <row r="74" spans="1:109" s="22" customFormat="1" ht="15" customHeight="1" x14ac:dyDescent="0.3">
      <c r="A74" s="23"/>
      <c r="B74" s="23"/>
      <c r="C74" s="23"/>
      <c r="D74" s="23"/>
      <c r="E74" s="23"/>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2"/>
      <c r="BX74" s="282"/>
      <c r="BY74" s="282"/>
      <c r="BZ74" s="282"/>
      <c r="CA74" s="282"/>
      <c r="CB74" s="282"/>
      <c r="CC74" s="282"/>
      <c r="CD74" s="282"/>
      <c r="CE74" s="282"/>
      <c r="CF74" s="282"/>
      <c r="CG74" s="282"/>
      <c r="CH74" s="282"/>
      <c r="CI74" s="282"/>
      <c r="CJ74" s="282"/>
      <c r="CK74" s="282"/>
      <c r="CL74" s="282"/>
      <c r="CM74" s="282"/>
      <c r="CN74" s="282"/>
      <c r="CO74" s="282"/>
      <c r="CP74" s="282"/>
      <c r="CQ74" s="282"/>
      <c r="CR74" s="282"/>
      <c r="CS74" s="282"/>
    </row>
    <row r="75" spans="1:109" s="22" customFormat="1" ht="15" customHeight="1" x14ac:dyDescent="0.3">
      <c r="A75" s="23"/>
      <c r="B75" s="23"/>
      <c r="C75" s="23"/>
      <c r="D75" s="23"/>
      <c r="E75" s="23"/>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82"/>
      <c r="AW75" s="282"/>
      <c r="AX75" s="282"/>
      <c r="AY75" s="282"/>
      <c r="AZ75" s="282"/>
      <c r="BA75" s="282"/>
      <c r="BB75" s="282"/>
      <c r="BC75" s="282"/>
      <c r="BD75" s="282"/>
      <c r="BE75" s="282"/>
      <c r="BF75" s="282"/>
      <c r="BG75" s="282"/>
      <c r="BH75" s="282"/>
      <c r="BI75" s="282"/>
      <c r="BJ75" s="282"/>
      <c r="BK75" s="282"/>
      <c r="BL75" s="282"/>
      <c r="BM75" s="282"/>
      <c r="BN75" s="282"/>
      <c r="BO75" s="282"/>
      <c r="BP75" s="282"/>
      <c r="BQ75" s="282"/>
      <c r="BR75" s="282"/>
      <c r="BS75" s="282"/>
      <c r="BT75" s="282"/>
      <c r="BU75" s="282"/>
      <c r="BV75" s="282"/>
      <c r="BW75" s="282"/>
      <c r="BX75" s="282"/>
      <c r="BY75" s="282"/>
      <c r="BZ75" s="282"/>
      <c r="CA75" s="282"/>
      <c r="CB75" s="282"/>
      <c r="CC75" s="282"/>
      <c r="CD75" s="282"/>
      <c r="CE75" s="282"/>
      <c r="CF75" s="282"/>
      <c r="CG75" s="282"/>
      <c r="CH75" s="282"/>
      <c r="CI75" s="282"/>
      <c r="CJ75" s="282"/>
      <c r="CK75" s="282"/>
      <c r="CL75" s="282"/>
      <c r="CM75" s="282"/>
      <c r="CN75" s="282"/>
      <c r="CO75" s="282"/>
      <c r="CP75" s="282"/>
      <c r="CQ75" s="282"/>
      <c r="CR75" s="282"/>
      <c r="CS75" s="282"/>
    </row>
    <row r="76" spans="1:109" s="22" customFormat="1" ht="15" customHeight="1" x14ac:dyDescent="0.3">
      <c r="A76" s="23"/>
      <c r="B76" s="23"/>
      <c r="C76" s="23"/>
      <c r="D76" s="23"/>
      <c r="E76" s="23"/>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82"/>
      <c r="AW76" s="282"/>
      <c r="AX76" s="282"/>
      <c r="AY76" s="282"/>
      <c r="AZ76" s="282"/>
      <c r="BA76" s="282"/>
      <c r="BB76" s="282"/>
      <c r="BC76" s="282"/>
      <c r="BD76" s="282"/>
      <c r="BE76" s="282"/>
      <c r="BF76" s="282"/>
      <c r="BG76" s="282"/>
      <c r="BH76" s="282"/>
      <c r="BI76" s="282"/>
      <c r="BJ76" s="282"/>
      <c r="BK76" s="282"/>
      <c r="BL76" s="282"/>
      <c r="BM76" s="282"/>
      <c r="BN76" s="282"/>
      <c r="BO76" s="282"/>
      <c r="BP76" s="282"/>
      <c r="BQ76" s="282"/>
      <c r="BR76" s="282"/>
      <c r="BS76" s="282"/>
      <c r="BT76" s="282"/>
      <c r="BU76" s="282"/>
      <c r="BV76" s="282"/>
      <c r="BW76" s="282"/>
      <c r="BX76" s="282"/>
      <c r="BY76" s="282"/>
      <c r="BZ76" s="282"/>
      <c r="CA76" s="282"/>
      <c r="CB76" s="282"/>
      <c r="CC76" s="282"/>
      <c r="CD76" s="282"/>
      <c r="CE76" s="282"/>
      <c r="CF76" s="282"/>
      <c r="CG76" s="282"/>
      <c r="CH76" s="282"/>
      <c r="CI76" s="282"/>
      <c r="CJ76" s="282"/>
      <c r="CK76" s="282"/>
      <c r="CL76" s="282"/>
      <c r="CM76" s="282"/>
      <c r="CN76" s="282"/>
      <c r="CO76" s="282"/>
      <c r="CP76" s="282"/>
      <c r="CQ76" s="282"/>
      <c r="CR76" s="282"/>
      <c r="CS76" s="282"/>
    </row>
    <row r="77" spans="1:109" s="22" customFormat="1" ht="15" customHeight="1" x14ac:dyDescent="0.3">
      <c r="A77" s="23"/>
      <c r="B77" s="23"/>
      <c r="C77" s="23"/>
      <c r="D77" s="23"/>
      <c r="E77" s="23"/>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82"/>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2"/>
      <c r="BU77" s="282"/>
      <c r="BV77" s="282"/>
      <c r="BW77" s="282"/>
      <c r="BX77" s="282"/>
      <c r="BY77" s="282"/>
      <c r="BZ77" s="282"/>
      <c r="CA77" s="282"/>
      <c r="CB77" s="282"/>
      <c r="CC77" s="282"/>
      <c r="CD77" s="282"/>
      <c r="CE77" s="282"/>
      <c r="CF77" s="282"/>
      <c r="CG77" s="282"/>
      <c r="CH77" s="282"/>
      <c r="CI77" s="282"/>
      <c r="CJ77" s="282"/>
      <c r="CK77" s="282"/>
      <c r="CL77" s="282"/>
      <c r="CM77" s="282"/>
      <c r="CN77" s="282"/>
      <c r="CO77" s="282"/>
      <c r="CP77" s="282"/>
      <c r="CQ77" s="282"/>
      <c r="CR77" s="282"/>
      <c r="CS77" s="282"/>
    </row>
    <row r="78" spans="1:109" s="22" customFormat="1" ht="9" customHeight="1" x14ac:dyDescent="0.3">
      <c r="A78" s="23"/>
      <c r="B78" s="23"/>
      <c r="C78" s="23"/>
      <c r="D78" s="23"/>
      <c r="E78" s="23"/>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row>
    <row r="79" spans="1:109" s="47" customFormat="1" ht="15" customHeight="1" x14ac:dyDescent="0.3">
      <c r="A79" s="627" t="s">
        <v>247</v>
      </c>
      <c r="B79" s="627"/>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7"/>
      <c r="BW79" s="627"/>
      <c r="BX79" s="627"/>
      <c r="BY79" s="627"/>
      <c r="BZ79" s="627"/>
      <c r="CA79" s="627"/>
      <c r="CB79" s="627"/>
      <c r="CC79" s="627"/>
      <c r="CD79" s="627"/>
      <c r="CE79" s="627"/>
      <c r="CF79" s="627"/>
      <c r="CG79" s="627"/>
      <c r="CH79" s="627"/>
      <c r="CI79" s="627"/>
      <c r="CJ79" s="627"/>
      <c r="CK79" s="627"/>
      <c r="CL79" s="627"/>
      <c r="CM79" s="627"/>
      <c r="CN79" s="627"/>
      <c r="CO79" s="627"/>
      <c r="CP79" s="627"/>
      <c r="CQ79" s="627"/>
      <c r="CR79" s="627"/>
      <c r="CS79" s="627"/>
    </row>
    <row r="80" spans="1:109" s="26" customFormat="1" ht="6" customHeight="1" x14ac:dyDescent="0.3"/>
    <row r="81" spans="1:107" s="48" customFormat="1" ht="15.6" x14ac:dyDescent="0.3">
      <c r="A81" s="627" t="s">
        <v>231</v>
      </c>
      <c r="B81" s="627"/>
      <c r="C81" s="627"/>
      <c r="D81" s="627"/>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7"/>
      <c r="AL81" s="627"/>
      <c r="AM81" s="627"/>
      <c r="AN81" s="627"/>
      <c r="AO81" s="627"/>
      <c r="AP81" s="627"/>
      <c r="AQ81" s="609"/>
      <c r="AR81" s="609"/>
      <c r="AS81" s="609"/>
      <c r="AT81" s="609"/>
      <c r="AU81" s="609"/>
      <c r="AV81" s="609"/>
      <c r="AW81" s="609"/>
      <c r="AX81" s="609"/>
      <c r="AY81" s="609"/>
      <c r="AZ81" s="609"/>
      <c r="BA81" s="609"/>
      <c r="BB81" s="609"/>
      <c r="BC81" s="609"/>
      <c r="BD81" s="609"/>
      <c r="BE81" s="609"/>
      <c r="BF81" s="609"/>
      <c r="BG81" s="609"/>
      <c r="BH81" s="609"/>
      <c r="BI81" s="609"/>
      <c r="BJ81" s="609"/>
      <c r="BK81" s="609"/>
      <c r="BL81" s="609"/>
      <c r="BM81" s="609"/>
      <c r="BN81" s="609"/>
      <c r="BO81" s="609"/>
      <c r="BP81" s="609"/>
      <c r="BQ81" s="609"/>
      <c r="BR81" s="609"/>
      <c r="BS81" s="609"/>
      <c r="BT81" s="609"/>
      <c r="BU81" s="609"/>
      <c r="BV81" s="609"/>
      <c r="BW81" s="609"/>
      <c r="BX81" s="609"/>
      <c r="BY81" s="609"/>
      <c r="BZ81" s="609"/>
      <c r="CA81" s="609"/>
      <c r="CB81" s="609"/>
      <c r="CC81" s="609"/>
      <c r="CD81" s="609"/>
      <c r="CE81" s="609"/>
      <c r="CF81" s="609"/>
      <c r="CG81" s="609"/>
      <c r="CH81" s="609"/>
      <c r="CI81" s="609"/>
      <c r="CJ81" s="609"/>
      <c r="CK81" s="609"/>
      <c r="CL81" s="609"/>
      <c r="CM81" s="609"/>
      <c r="CN81" s="609"/>
      <c r="CO81" s="609"/>
      <c r="CP81" s="609"/>
      <c r="CQ81" s="609"/>
      <c r="CR81" s="609"/>
      <c r="CS81" s="609"/>
    </row>
    <row r="82" spans="1:107" s="48" customFormat="1" ht="9" customHeight="1"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50"/>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row>
    <row r="83" spans="1:107" s="20" customFormat="1" ht="45.6" customHeight="1" x14ac:dyDescent="0.3">
      <c r="A83" s="619" t="s">
        <v>229</v>
      </c>
      <c r="B83" s="619"/>
      <c r="C83" s="619"/>
      <c r="D83" s="619"/>
      <c r="E83" s="619"/>
      <c r="F83" s="624" t="s">
        <v>0</v>
      </c>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6"/>
      <c r="AM83" s="624" t="s">
        <v>168</v>
      </c>
      <c r="AN83" s="625"/>
      <c r="AO83" s="625"/>
      <c r="AP83" s="625"/>
      <c r="AQ83" s="625"/>
      <c r="AR83" s="625"/>
      <c r="AS83" s="625"/>
      <c r="AT83" s="625"/>
      <c r="AU83" s="626"/>
      <c r="AV83" s="631" t="s">
        <v>253</v>
      </c>
      <c r="AW83" s="632"/>
      <c r="AX83" s="632"/>
      <c r="AY83" s="632"/>
      <c r="AZ83" s="632"/>
      <c r="BA83" s="632"/>
      <c r="BB83" s="632"/>
      <c r="BC83" s="632"/>
      <c r="BD83" s="632"/>
      <c r="BE83" s="632"/>
      <c r="BF83" s="632"/>
      <c r="BG83" s="632"/>
      <c r="BH83" s="632"/>
      <c r="BI83" s="632"/>
      <c r="BJ83" s="632"/>
      <c r="BK83" s="632"/>
      <c r="BL83" s="633"/>
      <c r="BM83" s="631" t="s">
        <v>252</v>
      </c>
      <c r="BN83" s="632"/>
      <c r="BO83" s="632"/>
      <c r="BP83" s="632"/>
      <c r="BQ83" s="632"/>
      <c r="BR83" s="632"/>
      <c r="BS83" s="632"/>
      <c r="BT83" s="632"/>
      <c r="BU83" s="632"/>
      <c r="BV83" s="632"/>
      <c r="BW83" s="632"/>
      <c r="BX83" s="632"/>
      <c r="BY83" s="632"/>
      <c r="BZ83" s="632"/>
      <c r="CA83" s="632"/>
      <c r="CB83" s="632"/>
      <c r="CC83" s="633"/>
      <c r="CD83" s="631" t="s">
        <v>212</v>
      </c>
      <c r="CE83" s="632"/>
      <c r="CF83" s="632"/>
      <c r="CG83" s="632"/>
      <c r="CH83" s="632"/>
      <c r="CI83" s="632"/>
      <c r="CJ83" s="632"/>
      <c r="CK83" s="632"/>
      <c r="CL83" s="632"/>
      <c r="CM83" s="632"/>
      <c r="CN83" s="632"/>
      <c r="CO83" s="632"/>
      <c r="CP83" s="632"/>
      <c r="CQ83" s="632"/>
      <c r="CR83" s="632"/>
      <c r="CS83" s="633"/>
    </row>
    <row r="84" spans="1:107" s="21" customFormat="1" x14ac:dyDescent="0.3">
      <c r="A84" s="620">
        <v>1</v>
      </c>
      <c r="B84" s="620"/>
      <c r="C84" s="620"/>
      <c r="D84" s="620"/>
      <c r="E84" s="620"/>
      <c r="F84" s="588">
        <v>2</v>
      </c>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90"/>
      <c r="AM84" s="588">
        <v>3</v>
      </c>
      <c r="AN84" s="589"/>
      <c r="AO84" s="589"/>
      <c r="AP84" s="589"/>
      <c r="AQ84" s="589"/>
      <c r="AR84" s="589"/>
      <c r="AS84" s="589"/>
      <c r="AT84" s="589"/>
      <c r="AU84" s="590"/>
      <c r="AV84" s="620">
        <v>4</v>
      </c>
      <c r="AW84" s="620"/>
      <c r="AX84" s="620"/>
      <c r="AY84" s="620"/>
      <c r="AZ84" s="620"/>
      <c r="BA84" s="620"/>
      <c r="BB84" s="620"/>
      <c r="BC84" s="620"/>
      <c r="BD84" s="620"/>
      <c r="BE84" s="620"/>
      <c r="BF84" s="620"/>
      <c r="BG84" s="620"/>
      <c r="BH84" s="620"/>
      <c r="BI84" s="620"/>
      <c r="BJ84" s="620"/>
      <c r="BK84" s="620"/>
      <c r="BL84" s="620"/>
      <c r="BM84" s="620">
        <v>5</v>
      </c>
      <c r="BN84" s="620"/>
      <c r="BO84" s="620"/>
      <c r="BP84" s="620"/>
      <c r="BQ84" s="620"/>
      <c r="BR84" s="620"/>
      <c r="BS84" s="620"/>
      <c r="BT84" s="620"/>
      <c r="BU84" s="620"/>
      <c r="BV84" s="620"/>
      <c r="BW84" s="620"/>
      <c r="BX84" s="620"/>
      <c r="BY84" s="620"/>
      <c r="BZ84" s="620"/>
      <c r="CA84" s="620"/>
      <c r="CB84" s="620"/>
      <c r="CC84" s="620"/>
      <c r="CD84" s="620">
        <v>6</v>
      </c>
      <c r="CE84" s="620"/>
      <c r="CF84" s="620"/>
      <c r="CG84" s="620"/>
      <c r="CH84" s="620"/>
      <c r="CI84" s="620"/>
      <c r="CJ84" s="620"/>
      <c r="CK84" s="620"/>
      <c r="CL84" s="620"/>
      <c r="CM84" s="620"/>
      <c r="CN84" s="620"/>
      <c r="CO84" s="620"/>
      <c r="CP84" s="620"/>
      <c r="CQ84" s="620"/>
      <c r="CR84" s="620"/>
      <c r="CS84" s="620"/>
    </row>
    <row r="85" spans="1:107" s="22" customFormat="1" ht="6.6" customHeight="1" x14ac:dyDescent="0.3">
      <c r="A85" s="597"/>
      <c r="B85" s="597"/>
      <c r="C85" s="597"/>
      <c r="D85" s="597"/>
      <c r="E85" s="597"/>
      <c r="F85" s="624"/>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25"/>
      <c r="AL85" s="626"/>
      <c r="AM85" s="624"/>
      <c r="AN85" s="625"/>
      <c r="AO85" s="625"/>
      <c r="AP85" s="625"/>
      <c r="AQ85" s="625"/>
      <c r="AR85" s="625"/>
      <c r="AS85" s="625"/>
      <c r="AT85" s="625"/>
      <c r="AU85" s="626"/>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c r="CA85" s="629"/>
      <c r="CB85" s="629"/>
      <c r="CC85" s="629"/>
      <c r="CD85" s="629"/>
      <c r="CE85" s="629"/>
      <c r="CF85" s="629"/>
      <c r="CG85" s="629"/>
      <c r="CH85" s="629"/>
      <c r="CI85" s="629"/>
      <c r="CJ85" s="629"/>
      <c r="CK85" s="629"/>
      <c r="CL85" s="629"/>
      <c r="CM85" s="629"/>
      <c r="CN85" s="629"/>
      <c r="CO85" s="629"/>
      <c r="CP85" s="629"/>
      <c r="CQ85" s="629"/>
      <c r="CR85" s="629"/>
      <c r="CS85" s="629"/>
    </row>
    <row r="86" spans="1:107" s="22" customFormat="1" ht="15" customHeight="1" x14ac:dyDescent="0.3">
      <c r="A86" s="597"/>
      <c r="B86" s="597"/>
      <c r="C86" s="597"/>
      <c r="D86" s="597"/>
      <c r="E86" s="597"/>
      <c r="F86" s="622" t="s">
        <v>52</v>
      </c>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3"/>
      <c r="AV86" s="629" t="s">
        <v>4</v>
      </c>
      <c r="AW86" s="629"/>
      <c r="AX86" s="629"/>
      <c r="AY86" s="629"/>
      <c r="AZ86" s="629"/>
      <c r="BA86" s="629"/>
      <c r="BB86" s="629"/>
      <c r="BC86" s="629"/>
      <c r="BD86" s="629"/>
      <c r="BE86" s="629"/>
      <c r="BF86" s="629"/>
      <c r="BG86" s="629"/>
      <c r="BH86" s="629"/>
      <c r="BI86" s="629"/>
      <c r="BJ86" s="629"/>
      <c r="BK86" s="629"/>
      <c r="BL86" s="629"/>
      <c r="BM86" s="629" t="s">
        <v>4</v>
      </c>
      <c r="BN86" s="629"/>
      <c r="BO86" s="629"/>
      <c r="BP86" s="629"/>
      <c r="BQ86" s="629"/>
      <c r="BR86" s="629"/>
      <c r="BS86" s="629"/>
      <c r="BT86" s="629"/>
      <c r="BU86" s="629"/>
      <c r="BV86" s="629"/>
      <c r="BW86" s="629"/>
      <c r="BX86" s="629"/>
      <c r="BY86" s="629"/>
      <c r="BZ86" s="629"/>
      <c r="CA86" s="629"/>
      <c r="CB86" s="629"/>
      <c r="CC86" s="629"/>
      <c r="CD86" s="629"/>
      <c r="CE86" s="629"/>
      <c r="CF86" s="629"/>
      <c r="CG86" s="629"/>
      <c r="CH86" s="629"/>
      <c r="CI86" s="629"/>
      <c r="CJ86" s="629"/>
      <c r="CK86" s="629"/>
      <c r="CL86" s="629"/>
      <c r="CM86" s="629"/>
      <c r="CN86" s="629"/>
      <c r="CO86" s="629"/>
      <c r="CP86" s="629"/>
      <c r="CQ86" s="629"/>
      <c r="CR86" s="629"/>
      <c r="CS86" s="629"/>
    </row>
    <row r="87" spans="1:107" ht="6" customHeight="1" x14ac:dyDescent="0.25"/>
    <row r="88" spans="1:107" s="28" customFormat="1" ht="15" customHeight="1" x14ac:dyDescent="0.3">
      <c r="A88" s="627" t="s">
        <v>248</v>
      </c>
      <c r="B88" s="627"/>
      <c r="C88" s="627"/>
      <c r="D88" s="627"/>
      <c r="E88" s="627"/>
      <c r="F88" s="627"/>
      <c r="G88" s="627"/>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7"/>
      <c r="AN88" s="627"/>
      <c r="AO88" s="627"/>
      <c r="AP88" s="627"/>
      <c r="AQ88" s="627"/>
      <c r="AR88" s="627"/>
      <c r="AS88" s="627"/>
      <c r="AT88" s="627"/>
      <c r="AU88" s="627"/>
      <c r="AV88" s="627"/>
      <c r="AW88" s="627"/>
      <c r="AX88" s="627"/>
      <c r="AY88" s="627"/>
      <c r="AZ88" s="627"/>
      <c r="BA88" s="627"/>
      <c r="BB88" s="627"/>
      <c r="BC88" s="627"/>
      <c r="BD88" s="627"/>
      <c r="BE88" s="627"/>
      <c r="BF88" s="627"/>
      <c r="BG88" s="627"/>
      <c r="BH88" s="627"/>
      <c r="BI88" s="627"/>
      <c r="BJ88" s="627"/>
      <c r="BK88" s="627"/>
      <c r="BL88" s="627"/>
      <c r="BM88" s="627"/>
      <c r="BN88" s="627"/>
      <c r="BO88" s="627"/>
      <c r="BP88" s="627"/>
      <c r="BQ88" s="627"/>
      <c r="BR88" s="627"/>
      <c r="BS88" s="627"/>
      <c r="BT88" s="627"/>
      <c r="BU88" s="627"/>
      <c r="BV88" s="627"/>
      <c r="BW88" s="627"/>
      <c r="BX88" s="627"/>
      <c r="BY88" s="627"/>
      <c r="BZ88" s="627"/>
      <c r="CA88" s="627"/>
      <c r="CB88" s="627"/>
      <c r="CC88" s="627"/>
      <c r="CD88" s="627"/>
      <c r="CE88" s="627"/>
      <c r="CF88" s="627"/>
      <c r="CG88" s="627"/>
      <c r="CH88" s="627"/>
      <c r="CI88" s="627"/>
      <c r="CJ88" s="627"/>
      <c r="CK88" s="627"/>
      <c r="CL88" s="627"/>
      <c r="CM88" s="627"/>
      <c r="CN88" s="627"/>
      <c r="CO88" s="627"/>
      <c r="CP88" s="627"/>
      <c r="CQ88" s="627"/>
      <c r="CR88" s="627"/>
      <c r="CS88" s="627"/>
    </row>
    <row r="89" spans="1:107" s="33" customFormat="1" ht="6" customHeight="1" x14ac:dyDescent="0.3"/>
    <row r="90" spans="1:107" s="28" customFormat="1" ht="31.2" customHeight="1" x14ac:dyDescent="0.3">
      <c r="A90" s="591" t="s">
        <v>230</v>
      </c>
      <c r="B90" s="591"/>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c r="AM90" s="591"/>
      <c r="AN90" s="591"/>
      <c r="AO90" s="591"/>
      <c r="AP90" s="591"/>
      <c r="AQ90" s="591"/>
      <c r="AR90" s="591"/>
      <c r="AS90" s="591"/>
      <c r="AT90" s="591"/>
      <c r="AU90" s="591"/>
      <c r="AV90" s="592" t="s">
        <v>732</v>
      </c>
      <c r="AW90" s="592"/>
      <c r="AX90" s="592"/>
      <c r="AY90" s="592"/>
      <c r="AZ90" s="592"/>
      <c r="BA90" s="592"/>
      <c r="BB90" s="592"/>
      <c r="BC90" s="592"/>
      <c r="BD90" s="592"/>
      <c r="BE90" s="592"/>
      <c r="BF90" s="592"/>
      <c r="BG90" s="592"/>
      <c r="BH90" s="592"/>
      <c r="BI90" s="592"/>
      <c r="BJ90" s="592"/>
      <c r="BK90" s="592"/>
      <c r="BL90" s="592"/>
      <c r="BM90" s="592"/>
      <c r="BN90" s="592"/>
      <c r="BO90" s="592"/>
      <c r="BP90" s="592"/>
      <c r="BQ90" s="592"/>
      <c r="BR90" s="592"/>
      <c r="BS90" s="592"/>
      <c r="BT90" s="592"/>
      <c r="BU90" s="592"/>
      <c r="BV90" s="592"/>
      <c r="BW90" s="592"/>
      <c r="BX90" s="592"/>
      <c r="BY90" s="592"/>
      <c r="BZ90" s="592"/>
      <c r="CA90" s="592"/>
      <c r="CB90" s="592"/>
      <c r="CC90" s="592"/>
      <c r="CD90" s="592"/>
      <c r="CE90" s="592"/>
      <c r="CF90" s="592"/>
      <c r="CG90" s="592"/>
      <c r="CH90" s="592"/>
      <c r="CI90" s="592"/>
      <c r="CJ90" s="592"/>
      <c r="CK90" s="592"/>
      <c r="CL90" s="592"/>
      <c r="CM90" s="592"/>
      <c r="CN90" s="592"/>
      <c r="CO90" s="592"/>
      <c r="CP90" s="592"/>
      <c r="CQ90" s="592"/>
      <c r="CR90" s="592"/>
      <c r="CS90" s="592"/>
    </row>
    <row r="91" spans="1:107" s="28" customFormat="1" ht="10.5" customHeight="1" x14ac:dyDescent="0.3">
      <c r="A91" s="425"/>
      <c r="B91" s="425"/>
      <c r="C91" s="425"/>
      <c r="D91" s="425"/>
      <c r="E91" s="425"/>
      <c r="F91" s="425"/>
      <c r="G91" s="425"/>
      <c r="H91" s="425"/>
      <c r="I91" s="425"/>
      <c r="J91" s="425"/>
      <c r="K91" s="425"/>
      <c r="L91" s="425"/>
      <c r="M91" s="425"/>
      <c r="N91" s="425"/>
      <c r="O91" s="425"/>
      <c r="P91" s="425"/>
      <c r="Q91" s="425"/>
      <c r="R91" s="425"/>
      <c r="S91" s="425"/>
      <c r="T91" s="425"/>
      <c r="U91" s="425"/>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row>
    <row r="92" spans="1:107" s="38" customFormat="1" ht="28.5" customHeight="1" x14ac:dyDescent="0.3">
      <c r="A92" s="631" t="s">
        <v>47</v>
      </c>
      <c r="B92" s="632"/>
      <c r="C92" s="632"/>
      <c r="D92" s="632"/>
      <c r="E92" s="633"/>
      <c r="F92" s="631" t="s">
        <v>0</v>
      </c>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32"/>
      <c r="AL92" s="632"/>
      <c r="AM92" s="632"/>
      <c r="AN92" s="632"/>
      <c r="AO92" s="632"/>
      <c r="AP92" s="632"/>
      <c r="AQ92" s="632"/>
      <c r="AR92" s="632"/>
      <c r="AS92" s="632"/>
      <c r="AT92" s="632"/>
      <c r="AU92" s="633"/>
      <c r="AV92" s="619" t="s">
        <v>212</v>
      </c>
      <c r="AW92" s="619"/>
      <c r="AX92" s="619"/>
      <c r="AY92" s="619"/>
      <c r="AZ92" s="619"/>
      <c r="BA92" s="619"/>
      <c r="BB92" s="619"/>
      <c r="BC92" s="619"/>
      <c r="BD92" s="619"/>
      <c r="BE92" s="619"/>
      <c r="BF92" s="619"/>
      <c r="BG92" s="619"/>
      <c r="BH92" s="619"/>
      <c r="BI92" s="619"/>
      <c r="BJ92" s="619"/>
      <c r="BK92" s="619"/>
      <c r="BL92" s="619"/>
      <c r="BM92" s="619"/>
      <c r="BN92" s="619"/>
      <c r="BO92" s="619"/>
      <c r="BP92" s="619"/>
      <c r="BQ92" s="619"/>
      <c r="BR92" s="619"/>
      <c r="BS92" s="619"/>
      <c r="BT92" s="619"/>
      <c r="BU92" s="619"/>
      <c r="BV92" s="619"/>
      <c r="BW92" s="619"/>
      <c r="BX92" s="619"/>
      <c r="BY92" s="619"/>
      <c r="BZ92" s="619"/>
      <c r="CA92" s="619"/>
      <c r="CB92" s="619"/>
      <c r="CC92" s="619"/>
      <c r="CD92" s="619"/>
      <c r="CE92" s="619"/>
      <c r="CF92" s="619"/>
      <c r="CG92" s="619"/>
      <c r="CH92" s="619"/>
      <c r="CI92" s="619"/>
      <c r="CJ92" s="619"/>
      <c r="CK92" s="619"/>
      <c r="CL92" s="619"/>
      <c r="CM92" s="619"/>
      <c r="CN92" s="619"/>
      <c r="CO92" s="619"/>
      <c r="CP92" s="619"/>
      <c r="CQ92" s="619"/>
      <c r="CR92" s="619"/>
      <c r="CS92" s="619"/>
      <c r="DC92" s="28"/>
    </row>
    <row r="93" spans="1:107" s="39" customFormat="1" x14ac:dyDescent="0.3">
      <c r="A93" s="620">
        <v>1</v>
      </c>
      <c r="B93" s="620"/>
      <c r="C93" s="620"/>
      <c r="D93" s="620"/>
      <c r="E93" s="620"/>
      <c r="F93" s="620">
        <v>2</v>
      </c>
      <c r="G93" s="620"/>
      <c r="H93" s="620"/>
      <c r="I93" s="620"/>
      <c r="J93" s="620"/>
      <c r="K93" s="620"/>
      <c r="L93" s="620"/>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c r="AL93" s="620"/>
      <c r="AM93" s="620"/>
      <c r="AN93" s="620"/>
      <c r="AO93" s="620"/>
      <c r="AP93" s="620"/>
      <c r="AQ93" s="620"/>
      <c r="AR93" s="620"/>
      <c r="AS93" s="620"/>
      <c r="AT93" s="620"/>
      <c r="AU93" s="620"/>
      <c r="AV93" s="588">
        <v>3</v>
      </c>
      <c r="AW93" s="589"/>
      <c r="AX93" s="589"/>
      <c r="AY93" s="589"/>
      <c r="AZ93" s="589"/>
      <c r="BA93" s="589"/>
      <c r="BB93" s="589"/>
      <c r="BC93" s="589"/>
      <c r="BD93" s="589"/>
      <c r="BE93" s="589"/>
      <c r="BF93" s="589"/>
      <c r="BG93" s="589"/>
      <c r="BH93" s="589"/>
      <c r="BI93" s="589"/>
      <c r="BJ93" s="589"/>
      <c r="BK93" s="589"/>
      <c r="BL93" s="589"/>
      <c r="BM93" s="589"/>
      <c r="BN93" s="589"/>
      <c r="BO93" s="589"/>
      <c r="BP93" s="589"/>
      <c r="BQ93" s="589"/>
      <c r="BR93" s="589"/>
      <c r="BS93" s="589"/>
      <c r="BT93" s="589"/>
      <c r="BU93" s="589"/>
      <c r="BV93" s="589"/>
      <c r="BW93" s="589"/>
      <c r="BX93" s="589"/>
      <c r="BY93" s="589"/>
      <c r="BZ93" s="589"/>
      <c r="CA93" s="589"/>
      <c r="CB93" s="589"/>
      <c r="CC93" s="589"/>
      <c r="CD93" s="589"/>
      <c r="CE93" s="589"/>
      <c r="CF93" s="589"/>
      <c r="CG93" s="589"/>
      <c r="CH93" s="589"/>
      <c r="CI93" s="589"/>
      <c r="CJ93" s="589"/>
      <c r="CK93" s="589"/>
      <c r="CL93" s="589"/>
      <c r="CM93" s="589"/>
      <c r="CN93" s="589"/>
      <c r="CO93" s="589"/>
      <c r="CP93" s="589"/>
      <c r="CQ93" s="589"/>
      <c r="CR93" s="589"/>
      <c r="CS93" s="590"/>
    </row>
    <row r="94" spans="1:107" s="40" customFormat="1" ht="15" customHeight="1" x14ac:dyDescent="0.3">
      <c r="A94" s="602" t="s">
        <v>735</v>
      </c>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3"/>
      <c r="AL94" s="603"/>
      <c r="AM94" s="603"/>
      <c r="AN94" s="603"/>
      <c r="AO94" s="603"/>
      <c r="AP94" s="603"/>
      <c r="AQ94" s="603"/>
      <c r="AR94" s="603"/>
      <c r="AS94" s="603"/>
      <c r="AT94" s="603"/>
      <c r="AU94" s="603"/>
      <c r="AV94" s="603"/>
      <c r="AW94" s="603"/>
      <c r="AX94" s="603"/>
      <c r="AY94" s="603"/>
      <c r="AZ94" s="603"/>
      <c r="BA94" s="603"/>
      <c r="BB94" s="603"/>
      <c r="BC94" s="603"/>
      <c r="BD94" s="603"/>
      <c r="BE94" s="603"/>
      <c r="BF94" s="603"/>
      <c r="BG94" s="603"/>
      <c r="BH94" s="603"/>
      <c r="BI94" s="603"/>
      <c r="BJ94" s="603"/>
      <c r="BK94" s="603"/>
      <c r="BL94" s="603"/>
      <c r="BM94" s="603"/>
      <c r="BN94" s="603"/>
      <c r="BO94" s="603"/>
      <c r="BP94" s="603"/>
      <c r="BQ94" s="603"/>
      <c r="BR94" s="603"/>
      <c r="BS94" s="603"/>
      <c r="BT94" s="603"/>
      <c r="BU94" s="603"/>
      <c r="BV94" s="603"/>
      <c r="BW94" s="603"/>
      <c r="BX94" s="603"/>
      <c r="BY94" s="603"/>
      <c r="BZ94" s="603"/>
      <c r="CA94" s="603"/>
      <c r="CB94" s="603"/>
      <c r="CC94" s="603"/>
      <c r="CD94" s="603"/>
      <c r="CE94" s="603"/>
      <c r="CF94" s="603"/>
      <c r="CG94" s="603"/>
      <c r="CH94" s="603"/>
      <c r="CI94" s="603"/>
      <c r="CJ94" s="603"/>
      <c r="CK94" s="603"/>
      <c r="CL94" s="603"/>
      <c r="CM94" s="603"/>
      <c r="CN94" s="603"/>
      <c r="CO94" s="603"/>
      <c r="CP94" s="603"/>
      <c r="CQ94" s="603"/>
      <c r="CR94" s="603"/>
      <c r="CS94" s="604"/>
    </row>
    <row r="95" spans="1:107" s="40" customFormat="1" ht="16.8" customHeight="1" x14ac:dyDescent="0.3">
      <c r="A95" s="597" t="s">
        <v>63</v>
      </c>
      <c r="B95" s="597"/>
      <c r="C95" s="597"/>
      <c r="D95" s="597"/>
      <c r="E95" s="597"/>
      <c r="F95" s="598" t="s">
        <v>736</v>
      </c>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9">
        <v>7416</v>
      </c>
      <c r="AW95" s="600"/>
      <c r="AX95" s="600"/>
      <c r="AY95" s="600"/>
      <c r="AZ95" s="600"/>
      <c r="BA95" s="600"/>
      <c r="BB95" s="600"/>
      <c r="BC95" s="600"/>
      <c r="BD95" s="600"/>
      <c r="BE95" s="600"/>
      <c r="BF95" s="600"/>
      <c r="BG95" s="600"/>
      <c r="BH95" s="600"/>
      <c r="BI95" s="600"/>
      <c r="BJ95" s="600"/>
      <c r="BK95" s="600"/>
      <c r="BL95" s="600"/>
      <c r="BM95" s="600"/>
      <c r="BN95" s="600"/>
      <c r="BO95" s="600"/>
      <c r="BP95" s="600"/>
      <c r="BQ95" s="600"/>
      <c r="BR95" s="600"/>
      <c r="BS95" s="600"/>
      <c r="BT95" s="600"/>
      <c r="BU95" s="600"/>
      <c r="BV95" s="600"/>
      <c r="BW95" s="600"/>
      <c r="BX95" s="600"/>
      <c r="BY95" s="600"/>
      <c r="BZ95" s="600"/>
      <c r="CA95" s="600"/>
      <c r="CB95" s="600"/>
      <c r="CC95" s="600"/>
      <c r="CD95" s="600"/>
      <c r="CE95" s="600"/>
      <c r="CF95" s="600"/>
      <c r="CG95" s="600"/>
      <c r="CH95" s="600"/>
      <c r="CI95" s="600"/>
      <c r="CJ95" s="600"/>
      <c r="CK95" s="600"/>
      <c r="CL95" s="600"/>
      <c r="CM95" s="600"/>
      <c r="CN95" s="600"/>
      <c r="CO95" s="600"/>
      <c r="CP95" s="600"/>
      <c r="CQ95" s="600"/>
      <c r="CR95" s="600"/>
      <c r="CS95" s="601"/>
    </row>
    <row r="96" spans="1:107" s="40" customFormat="1" ht="15" customHeight="1" x14ac:dyDescent="0.3">
      <c r="A96" s="621" t="s">
        <v>52</v>
      </c>
      <c r="B96" s="622"/>
      <c r="C96" s="622"/>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3"/>
      <c r="AV96" s="636">
        <f>AV95</f>
        <v>7416</v>
      </c>
      <c r="AW96" s="637"/>
      <c r="AX96" s="637"/>
      <c r="AY96" s="637"/>
      <c r="AZ96" s="637"/>
      <c r="BA96" s="637"/>
      <c r="BB96" s="637"/>
      <c r="BC96" s="637"/>
      <c r="BD96" s="637"/>
      <c r="BE96" s="637"/>
      <c r="BF96" s="637"/>
      <c r="BG96" s="637"/>
      <c r="BH96" s="637"/>
      <c r="BI96" s="637"/>
      <c r="BJ96" s="637"/>
      <c r="BK96" s="637"/>
      <c r="BL96" s="637"/>
      <c r="BM96" s="637"/>
      <c r="BN96" s="637"/>
      <c r="BO96" s="637"/>
      <c r="BP96" s="637"/>
      <c r="BQ96" s="637"/>
      <c r="BR96" s="637"/>
      <c r="BS96" s="637"/>
      <c r="BT96" s="637"/>
      <c r="BU96" s="637"/>
      <c r="BV96" s="637"/>
      <c r="BW96" s="637"/>
      <c r="BX96" s="637"/>
      <c r="BY96" s="637"/>
      <c r="BZ96" s="637"/>
      <c r="CA96" s="637"/>
      <c r="CB96" s="637"/>
      <c r="CC96" s="637"/>
      <c r="CD96" s="637"/>
      <c r="CE96" s="637"/>
      <c r="CF96" s="637"/>
      <c r="CG96" s="637"/>
      <c r="CH96" s="637"/>
      <c r="CI96" s="637"/>
      <c r="CJ96" s="637"/>
      <c r="CK96" s="637"/>
      <c r="CL96" s="637"/>
      <c r="CM96" s="637"/>
      <c r="CN96" s="637"/>
      <c r="CO96" s="637"/>
      <c r="CP96" s="637"/>
      <c r="CQ96" s="637"/>
      <c r="CR96" s="637"/>
      <c r="CS96" s="638"/>
    </row>
    <row r="98" spans="1:97" s="425" customFormat="1" ht="15" customHeight="1" x14ac:dyDescent="0.3">
      <c r="A98" s="627" t="s">
        <v>261</v>
      </c>
      <c r="B98" s="627"/>
      <c r="C98" s="627"/>
      <c r="D98" s="627"/>
      <c r="E98" s="627"/>
      <c r="F98" s="627"/>
      <c r="G98" s="627"/>
      <c r="H98" s="627"/>
      <c r="I98" s="627"/>
      <c r="J98" s="627"/>
      <c r="K98" s="627"/>
      <c r="L98" s="627"/>
      <c r="M98" s="627"/>
      <c r="N98" s="627"/>
      <c r="O98" s="627"/>
      <c r="P98" s="627"/>
      <c r="Q98" s="627"/>
      <c r="R98" s="627"/>
      <c r="S98" s="627"/>
      <c r="T98" s="627"/>
      <c r="U98" s="627"/>
      <c r="V98" s="627"/>
      <c r="W98" s="627"/>
      <c r="X98" s="627"/>
      <c r="Y98" s="627"/>
      <c r="Z98" s="627"/>
      <c r="AA98" s="627"/>
      <c r="AB98" s="627"/>
      <c r="AC98" s="627"/>
      <c r="AD98" s="627"/>
      <c r="AE98" s="627"/>
      <c r="AF98" s="627"/>
      <c r="AG98" s="627"/>
      <c r="AH98" s="627"/>
      <c r="AI98" s="627"/>
      <c r="AJ98" s="627"/>
      <c r="AK98" s="627"/>
      <c r="AL98" s="627"/>
      <c r="AM98" s="627"/>
      <c r="AN98" s="627"/>
      <c r="AO98" s="627"/>
      <c r="AP98" s="627"/>
      <c r="AQ98" s="627"/>
      <c r="AR98" s="627"/>
      <c r="AS98" s="627"/>
      <c r="AT98" s="627"/>
      <c r="AU98" s="627"/>
      <c r="AV98" s="627"/>
      <c r="AW98" s="627"/>
      <c r="AX98" s="627"/>
      <c r="AY98" s="627"/>
      <c r="AZ98" s="627"/>
      <c r="BA98" s="627"/>
      <c r="BB98" s="627"/>
      <c r="BC98" s="627"/>
      <c r="BD98" s="627"/>
      <c r="BE98" s="627"/>
      <c r="BF98" s="627"/>
      <c r="BG98" s="627"/>
      <c r="BH98" s="627"/>
      <c r="BI98" s="627"/>
      <c r="BJ98" s="627"/>
      <c r="BK98" s="627"/>
      <c r="BL98" s="627"/>
      <c r="BM98" s="627"/>
      <c r="BN98" s="627"/>
      <c r="BO98" s="627"/>
      <c r="BP98" s="627"/>
      <c r="BQ98" s="627"/>
      <c r="BR98" s="627"/>
      <c r="BS98" s="627"/>
      <c r="BT98" s="627"/>
      <c r="BU98" s="627"/>
      <c r="BV98" s="627"/>
      <c r="BW98" s="627"/>
      <c r="BX98" s="627"/>
      <c r="BY98" s="627"/>
      <c r="BZ98" s="627"/>
      <c r="CA98" s="627"/>
      <c r="CB98" s="627"/>
      <c r="CC98" s="627"/>
      <c r="CD98" s="627"/>
      <c r="CE98" s="627"/>
      <c r="CF98" s="627"/>
      <c r="CG98" s="627"/>
      <c r="CH98" s="627"/>
      <c r="CI98" s="627"/>
      <c r="CJ98" s="627"/>
      <c r="CK98" s="627"/>
      <c r="CL98" s="627"/>
      <c r="CM98" s="627"/>
      <c r="CN98" s="627"/>
      <c r="CO98" s="627"/>
      <c r="CP98" s="627"/>
      <c r="CQ98" s="627"/>
      <c r="CR98" s="627"/>
      <c r="CS98" s="627"/>
    </row>
    <row r="99" spans="1:97" s="26" customFormat="1" ht="6" customHeight="1" x14ac:dyDescent="0.3"/>
    <row r="100" spans="1:97" s="425" customFormat="1" ht="15.6" x14ac:dyDescent="0.3">
      <c r="A100" s="425" t="s">
        <v>185</v>
      </c>
      <c r="V100" s="592" t="s">
        <v>541</v>
      </c>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Q100" s="592"/>
      <c r="AR100" s="592"/>
      <c r="AS100" s="592"/>
      <c r="AT100" s="592"/>
      <c r="AU100" s="592"/>
      <c r="AV100" s="592"/>
      <c r="AW100" s="592"/>
      <c r="AX100" s="592"/>
      <c r="AY100" s="592"/>
      <c r="AZ100" s="592"/>
      <c r="BA100" s="592"/>
      <c r="BB100" s="592"/>
      <c r="BC100" s="592"/>
      <c r="BD100" s="592"/>
      <c r="BE100" s="592"/>
      <c r="BF100" s="592"/>
      <c r="BG100" s="592"/>
      <c r="BH100" s="592"/>
      <c r="BI100" s="592"/>
      <c r="BJ100" s="592"/>
      <c r="BK100" s="592"/>
      <c r="BL100" s="592"/>
      <c r="BM100" s="592"/>
      <c r="BN100" s="592"/>
      <c r="BO100" s="592"/>
      <c r="BP100" s="592"/>
      <c r="BQ100" s="592"/>
      <c r="BR100" s="592"/>
      <c r="BS100" s="592"/>
      <c r="BT100" s="592"/>
      <c r="BU100" s="592"/>
      <c r="BV100" s="592"/>
      <c r="BW100" s="592"/>
      <c r="BX100" s="592"/>
      <c r="BY100" s="592"/>
      <c r="BZ100" s="592"/>
      <c r="CA100" s="592"/>
      <c r="CB100" s="592"/>
      <c r="CC100" s="592"/>
      <c r="CD100" s="592"/>
      <c r="CE100" s="592"/>
      <c r="CF100" s="592"/>
      <c r="CG100" s="592"/>
      <c r="CH100" s="592"/>
      <c r="CI100" s="592"/>
      <c r="CJ100" s="592"/>
      <c r="CK100" s="592"/>
      <c r="CL100" s="592"/>
      <c r="CM100" s="592"/>
      <c r="CN100" s="592"/>
      <c r="CO100" s="592"/>
      <c r="CP100" s="592"/>
      <c r="CQ100" s="592"/>
      <c r="CR100" s="592"/>
      <c r="CS100" s="592"/>
    </row>
    <row r="101" spans="1:97" s="429" customFormat="1" ht="7.2" customHeight="1" x14ac:dyDescent="0.25">
      <c r="A101" s="428"/>
      <c r="B101" s="428"/>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c r="AL101" s="428"/>
      <c r="AM101" s="50"/>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row>
    <row r="102" spans="1:97" ht="53.25" customHeight="1" x14ac:dyDescent="0.25">
      <c r="A102" s="631" t="s">
        <v>47</v>
      </c>
      <c r="B102" s="632"/>
      <c r="C102" s="632"/>
      <c r="D102" s="632"/>
      <c r="E102" s="633"/>
      <c r="F102" s="631" t="s">
        <v>0</v>
      </c>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c r="AH102" s="632"/>
      <c r="AI102" s="632"/>
      <c r="AJ102" s="632"/>
      <c r="AK102" s="632"/>
      <c r="AL102" s="632"/>
      <c r="AM102" s="632"/>
      <c r="AN102" s="632"/>
      <c r="AO102" s="632"/>
      <c r="AP102" s="632"/>
      <c r="AQ102" s="632"/>
      <c r="AR102" s="632"/>
      <c r="AS102" s="632"/>
      <c r="AT102" s="632"/>
      <c r="AU102" s="633"/>
      <c r="AV102" s="644" t="s">
        <v>73</v>
      </c>
      <c r="AW102" s="645"/>
      <c r="AX102" s="645"/>
      <c r="AY102" s="645"/>
      <c r="AZ102" s="645"/>
      <c r="BA102" s="645"/>
      <c r="BB102" s="645"/>
      <c r="BC102" s="645"/>
      <c r="BD102" s="645"/>
      <c r="BE102" s="645"/>
      <c r="BF102" s="645"/>
      <c r="BG102" s="645"/>
      <c r="BH102" s="645"/>
      <c r="BI102" s="645"/>
      <c r="BJ102" s="645"/>
      <c r="BK102" s="645"/>
      <c r="BL102" s="646"/>
      <c r="BM102" s="644" t="s">
        <v>74</v>
      </c>
      <c r="BN102" s="645"/>
      <c r="BO102" s="645"/>
      <c r="BP102" s="645"/>
      <c r="BQ102" s="645"/>
      <c r="BR102" s="645"/>
      <c r="BS102" s="645"/>
      <c r="BT102" s="645"/>
      <c r="BU102" s="645"/>
      <c r="BV102" s="645"/>
      <c r="BW102" s="645"/>
      <c r="BX102" s="645"/>
      <c r="BY102" s="645"/>
      <c r="BZ102" s="645"/>
      <c r="CA102" s="645"/>
      <c r="CB102" s="645"/>
      <c r="CC102" s="646"/>
      <c r="CD102" s="644" t="s">
        <v>75</v>
      </c>
      <c r="CE102" s="645"/>
      <c r="CF102" s="645"/>
      <c r="CG102" s="645"/>
      <c r="CH102" s="645"/>
      <c r="CI102" s="645"/>
      <c r="CJ102" s="645"/>
      <c r="CK102" s="645"/>
      <c r="CL102" s="645"/>
      <c r="CM102" s="645"/>
      <c r="CN102" s="645"/>
      <c r="CO102" s="645"/>
      <c r="CP102" s="645"/>
      <c r="CQ102" s="645"/>
      <c r="CR102" s="645"/>
      <c r="CS102" s="646"/>
    </row>
    <row r="103" spans="1:97" s="21" customFormat="1" x14ac:dyDescent="0.3">
      <c r="A103" s="620">
        <v>1</v>
      </c>
      <c r="B103" s="620"/>
      <c r="C103" s="620"/>
      <c r="D103" s="620"/>
      <c r="E103" s="620"/>
      <c r="F103" s="620">
        <v>2</v>
      </c>
      <c r="G103" s="620"/>
      <c r="H103" s="620"/>
      <c r="I103" s="620"/>
      <c r="J103" s="620"/>
      <c r="K103" s="620"/>
      <c r="L103" s="620"/>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588">
        <v>3</v>
      </c>
      <c r="AW103" s="589"/>
      <c r="AX103" s="589"/>
      <c r="AY103" s="589"/>
      <c r="AZ103" s="589"/>
      <c r="BA103" s="589"/>
      <c r="BB103" s="589"/>
      <c r="BC103" s="589"/>
      <c r="BD103" s="589"/>
      <c r="BE103" s="589"/>
      <c r="BF103" s="589"/>
      <c r="BG103" s="589"/>
      <c r="BH103" s="589"/>
      <c r="BI103" s="589"/>
      <c r="BJ103" s="589"/>
      <c r="BK103" s="589"/>
      <c r="BL103" s="590"/>
      <c r="BM103" s="588">
        <v>4</v>
      </c>
      <c r="BN103" s="589"/>
      <c r="BO103" s="589"/>
      <c r="BP103" s="589"/>
      <c r="BQ103" s="589"/>
      <c r="BR103" s="589"/>
      <c r="BS103" s="589"/>
      <c r="BT103" s="589"/>
      <c r="BU103" s="589"/>
      <c r="BV103" s="589"/>
      <c r="BW103" s="589"/>
      <c r="BX103" s="589"/>
      <c r="BY103" s="589"/>
      <c r="BZ103" s="589"/>
      <c r="CA103" s="589"/>
      <c r="CB103" s="589"/>
      <c r="CC103" s="590"/>
      <c r="CD103" s="588">
        <v>5</v>
      </c>
      <c r="CE103" s="589"/>
      <c r="CF103" s="589"/>
      <c r="CG103" s="589"/>
      <c r="CH103" s="589"/>
      <c r="CI103" s="589"/>
      <c r="CJ103" s="589"/>
      <c r="CK103" s="589"/>
      <c r="CL103" s="589"/>
      <c r="CM103" s="589"/>
      <c r="CN103" s="589"/>
      <c r="CO103" s="589"/>
      <c r="CP103" s="589"/>
      <c r="CQ103" s="589"/>
      <c r="CR103" s="589"/>
      <c r="CS103" s="590"/>
    </row>
    <row r="104" spans="1:97" s="22" customFormat="1" ht="15" customHeight="1" x14ac:dyDescent="0.3">
      <c r="A104" s="597" t="s">
        <v>63</v>
      </c>
      <c r="B104" s="597"/>
      <c r="C104" s="597"/>
      <c r="D104" s="597"/>
      <c r="E104" s="597"/>
      <c r="F104" s="598" t="s">
        <v>139</v>
      </c>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8"/>
      <c r="AN104" s="598"/>
      <c r="AO104" s="598"/>
      <c r="AP104" s="598"/>
      <c r="AQ104" s="598"/>
      <c r="AR104" s="598"/>
      <c r="AS104" s="598"/>
      <c r="AT104" s="598"/>
      <c r="AU104" s="598"/>
      <c r="AV104" s="647">
        <f>AV96</f>
        <v>7416</v>
      </c>
      <c r="AW104" s="607"/>
      <c r="AX104" s="607"/>
      <c r="AY104" s="607"/>
      <c r="AZ104" s="607"/>
      <c r="BA104" s="607"/>
      <c r="BB104" s="607"/>
      <c r="BC104" s="607"/>
      <c r="BD104" s="607"/>
      <c r="BE104" s="607"/>
      <c r="BF104" s="607"/>
      <c r="BG104" s="607"/>
      <c r="BH104" s="607"/>
      <c r="BI104" s="607"/>
      <c r="BJ104" s="607"/>
      <c r="BK104" s="607"/>
      <c r="BL104" s="608"/>
      <c r="BM104" s="606">
        <v>20</v>
      </c>
      <c r="BN104" s="607"/>
      <c r="BO104" s="607"/>
      <c r="BP104" s="607"/>
      <c r="BQ104" s="607"/>
      <c r="BR104" s="607"/>
      <c r="BS104" s="607"/>
      <c r="BT104" s="607"/>
      <c r="BU104" s="607"/>
      <c r="BV104" s="607"/>
      <c r="BW104" s="607"/>
      <c r="BX104" s="607"/>
      <c r="BY104" s="607"/>
      <c r="BZ104" s="607"/>
      <c r="CA104" s="607"/>
      <c r="CB104" s="607"/>
      <c r="CC104" s="608"/>
      <c r="CD104" s="647">
        <v>1484</v>
      </c>
      <c r="CE104" s="607"/>
      <c r="CF104" s="607"/>
      <c r="CG104" s="607"/>
      <c r="CH104" s="607"/>
      <c r="CI104" s="607"/>
      <c r="CJ104" s="607"/>
      <c r="CK104" s="607"/>
      <c r="CL104" s="607"/>
      <c r="CM104" s="607"/>
      <c r="CN104" s="607"/>
      <c r="CO104" s="607"/>
      <c r="CP104" s="607"/>
      <c r="CQ104" s="607"/>
      <c r="CR104" s="607"/>
      <c r="CS104" s="608"/>
    </row>
    <row r="105" spans="1:97" s="22" customFormat="1" ht="15" customHeight="1" x14ac:dyDescent="0.3">
      <c r="A105" s="597"/>
      <c r="B105" s="597"/>
      <c r="C105" s="597"/>
      <c r="D105" s="597"/>
      <c r="E105" s="597"/>
      <c r="F105" s="622" t="s">
        <v>52</v>
      </c>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2"/>
      <c r="AO105" s="622"/>
      <c r="AP105" s="622"/>
      <c r="AQ105" s="622"/>
      <c r="AR105" s="622"/>
      <c r="AS105" s="622"/>
      <c r="AT105" s="622"/>
      <c r="AU105" s="623"/>
      <c r="AV105" s="606"/>
      <c r="AW105" s="607"/>
      <c r="AX105" s="607"/>
      <c r="AY105" s="607"/>
      <c r="AZ105" s="607"/>
      <c r="BA105" s="607"/>
      <c r="BB105" s="607"/>
      <c r="BC105" s="607"/>
      <c r="BD105" s="607"/>
      <c r="BE105" s="607"/>
      <c r="BF105" s="607"/>
      <c r="BG105" s="607"/>
      <c r="BH105" s="607"/>
      <c r="BI105" s="607"/>
      <c r="BJ105" s="607"/>
      <c r="BK105" s="607"/>
      <c r="BL105" s="608"/>
      <c r="BM105" s="606"/>
      <c r="BN105" s="607"/>
      <c r="BO105" s="607"/>
      <c r="BP105" s="607"/>
      <c r="BQ105" s="607"/>
      <c r="BR105" s="607"/>
      <c r="BS105" s="607"/>
      <c r="BT105" s="607"/>
      <c r="BU105" s="607"/>
      <c r="BV105" s="607"/>
      <c r="BW105" s="607"/>
      <c r="BX105" s="607"/>
      <c r="BY105" s="607"/>
      <c r="BZ105" s="607"/>
      <c r="CA105" s="607"/>
      <c r="CB105" s="607"/>
      <c r="CC105" s="608"/>
      <c r="CD105" s="647">
        <f>CD104</f>
        <v>1484</v>
      </c>
      <c r="CE105" s="607"/>
      <c r="CF105" s="607"/>
      <c r="CG105" s="607"/>
      <c r="CH105" s="607"/>
      <c r="CI105" s="607"/>
      <c r="CJ105" s="607"/>
      <c r="CK105" s="607"/>
      <c r="CL105" s="607"/>
      <c r="CM105" s="607"/>
      <c r="CN105" s="607"/>
      <c r="CO105" s="607"/>
      <c r="CP105" s="607"/>
      <c r="CQ105" s="607"/>
      <c r="CR105" s="607"/>
      <c r="CS105" s="608"/>
    </row>
    <row r="107" spans="1:97" ht="30.75" customHeight="1" x14ac:dyDescent="0.25">
      <c r="A107" s="587" t="s">
        <v>260</v>
      </c>
      <c r="B107" s="587"/>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7"/>
      <c r="BI107" s="587"/>
      <c r="BJ107" s="587"/>
      <c r="BK107" s="587"/>
      <c r="BL107" s="587"/>
      <c r="BM107" s="587"/>
      <c r="BN107" s="587"/>
      <c r="BO107" s="587"/>
      <c r="BP107" s="587"/>
      <c r="BQ107" s="587"/>
      <c r="BR107" s="587"/>
      <c r="BS107" s="587"/>
      <c r="BT107" s="587"/>
      <c r="BU107" s="587"/>
      <c r="BV107" s="587"/>
      <c r="BW107" s="587"/>
      <c r="BX107" s="587"/>
      <c r="BY107" s="587"/>
      <c r="BZ107" s="587"/>
      <c r="CA107" s="587"/>
      <c r="CB107" s="587"/>
      <c r="CC107" s="587"/>
      <c r="CD107" s="587"/>
      <c r="CE107" s="587"/>
      <c r="CF107" s="587"/>
      <c r="CG107" s="587"/>
      <c r="CH107" s="587"/>
      <c r="CI107" s="587"/>
      <c r="CJ107" s="587"/>
      <c r="CK107" s="587"/>
      <c r="CL107" s="587"/>
      <c r="CM107" s="587"/>
      <c r="CN107" s="587"/>
      <c r="CO107" s="587"/>
      <c r="CP107" s="587"/>
      <c r="CQ107" s="587"/>
      <c r="CR107" s="587"/>
      <c r="CS107" s="587"/>
    </row>
  </sheetData>
  <mergeCells count="229">
    <mergeCell ref="A104:E104"/>
    <mergeCell ref="F104:AU104"/>
    <mergeCell ref="AV104:BL104"/>
    <mergeCell ref="BM104:CC104"/>
    <mergeCell ref="CD104:CS104"/>
    <mergeCell ref="A105:E105"/>
    <mergeCell ref="F105:AU105"/>
    <mergeCell ref="AV105:BL105"/>
    <mergeCell ref="BM105:CC105"/>
    <mergeCell ref="CD105:CS105"/>
    <mergeCell ref="A98:CS98"/>
    <mergeCell ref="V100:CS100"/>
    <mergeCell ref="A102:E102"/>
    <mergeCell ref="F102:AU102"/>
    <mergeCell ref="AV102:BL102"/>
    <mergeCell ref="BM102:CC102"/>
    <mergeCell ref="CD102:CS102"/>
    <mergeCell ref="A103:E103"/>
    <mergeCell ref="F103:AU103"/>
    <mergeCell ref="AV103:BL103"/>
    <mergeCell ref="BM103:CC103"/>
    <mergeCell ref="CD103:CS103"/>
    <mergeCell ref="F35:AU35"/>
    <mergeCell ref="A29:E29"/>
    <mergeCell ref="A34:E34"/>
    <mergeCell ref="F29:AU29"/>
    <mergeCell ref="AV29:CS29"/>
    <mergeCell ref="AV35:CS35"/>
    <mergeCell ref="A35:E35"/>
    <mergeCell ref="AV34:CS34"/>
    <mergeCell ref="AV32:CS32"/>
    <mergeCell ref="AV33:CS33"/>
    <mergeCell ref="AV31:CS31"/>
    <mergeCell ref="A30:E30"/>
    <mergeCell ref="F30:AU30"/>
    <mergeCell ref="AV30:CS30"/>
    <mergeCell ref="A31:E31"/>
    <mergeCell ref="F31:AU31"/>
    <mergeCell ref="F92:AU92"/>
    <mergeCell ref="AV92:CS92"/>
    <mergeCell ref="CD58:CS58"/>
    <mergeCell ref="CD57:CS57"/>
    <mergeCell ref="AV85:BL85"/>
    <mergeCell ref="AV60:BL60"/>
    <mergeCell ref="BM51:CC51"/>
    <mergeCell ref="A53:CS53"/>
    <mergeCell ref="F57:AU57"/>
    <mergeCell ref="A58:E58"/>
    <mergeCell ref="F58:AU58"/>
    <mergeCell ref="AV58:BL58"/>
    <mergeCell ref="BM58:CC58"/>
    <mergeCell ref="A55:AP55"/>
    <mergeCell ref="CD51:CS51"/>
    <mergeCell ref="AV51:BL51"/>
    <mergeCell ref="A57:E57"/>
    <mergeCell ref="A51:E51"/>
    <mergeCell ref="AQ55:CS55"/>
    <mergeCell ref="A73:E73"/>
    <mergeCell ref="F73:AU73"/>
    <mergeCell ref="AV69:CS69"/>
    <mergeCell ref="AQ81:CS81"/>
    <mergeCell ref="F70:AU70"/>
    <mergeCell ref="AV96:CS96"/>
    <mergeCell ref="A96:AU96"/>
    <mergeCell ref="A79:CS79"/>
    <mergeCell ref="F84:AL84"/>
    <mergeCell ref="A83:E83"/>
    <mergeCell ref="AM83:AU83"/>
    <mergeCell ref="A86:E86"/>
    <mergeCell ref="F86:AU86"/>
    <mergeCell ref="AV86:BL86"/>
    <mergeCell ref="BM86:CC86"/>
    <mergeCell ref="CD86:CS86"/>
    <mergeCell ref="F83:AL83"/>
    <mergeCell ref="AM85:AU85"/>
    <mergeCell ref="F85:AL85"/>
    <mergeCell ref="A81:AP81"/>
    <mergeCell ref="A85:E85"/>
    <mergeCell ref="BM85:CC85"/>
    <mergeCell ref="CD85:CS85"/>
    <mergeCell ref="A88:CS88"/>
    <mergeCell ref="A92:E92"/>
    <mergeCell ref="F93:AU93"/>
    <mergeCell ref="AM84:AU84"/>
    <mergeCell ref="CD84:CS84"/>
    <mergeCell ref="A93:E93"/>
    <mergeCell ref="A41:E41"/>
    <mergeCell ref="F41:AU41"/>
    <mergeCell ref="AV41:BL41"/>
    <mergeCell ref="BM41:CC41"/>
    <mergeCell ref="CD41:CS41"/>
    <mergeCell ref="A48:E48"/>
    <mergeCell ref="F48:AU48"/>
    <mergeCell ref="A39:E39"/>
    <mergeCell ref="A42:E42"/>
    <mergeCell ref="F42:AU42"/>
    <mergeCell ref="AV42:BL42"/>
    <mergeCell ref="AQ46:CS46"/>
    <mergeCell ref="A46:AP46"/>
    <mergeCell ref="BM42:CC42"/>
    <mergeCell ref="BM40:CC40"/>
    <mergeCell ref="CD42:CS42"/>
    <mergeCell ref="F39:AU39"/>
    <mergeCell ref="AV39:BL39"/>
    <mergeCell ref="A40:E40"/>
    <mergeCell ref="CD40:CS40"/>
    <mergeCell ref="F40:AU40"/>
    <mergeCell ref="BM39:CC39"/>
    <mergeCell ref="CD39:CS39"/>
    <mergeCell ref="AV40:BL40"/>
    <mergeCell ref="A70:E70"/>
    <mergeCell ref="F71:AU71"/>
    <mergeCell ref="F69:AU69"/>
    <mergeCell ref="A84:E84"/>
    <mergeCell ref="AV84:BL84"/>
    <mergeCell ref="BM84:CC84"/>
    <mergeCell ref="AV83:BL83"/>
    <mergeCell ref="BM83:CC83"/>
    <mergeCell ref="CD83:CS83"/>
    <mergeCell ref="A69:E69"/>
    <mergeCell ref="AV70:CS70"/>
    <mergeCell ref="A72:E72"/>
    <mergeCell ref="F72:AU72"/>
    <mergeCell ref="AV72:CS72"/>
    <mergeCell ref="AV71:CS71"/>
    <mergeCell ref="A71:E71"/>
    <mergeCell ref="AV66:CS66"/>
    <mergeCell ref="AV67:CS67"/>
    <mergeCell ref="AV57:BL57"/>
    <mergeCell ref="F66:AU66"/>
    <mergeCell ref="F67:AU67"/>
    <mergeCell ref="F59:AU59"/>
    <mergeCell ref="AV59:BL59"/>
    <mergeCell ref="BM59:CC59"/>
    <mergeCell ref="CD59:CS59"/>
    <mergeCell ref="CD60:CS60"/>
    <mergeCell ref="AQ64:CS64"/>
    <mergeCell ref="A64:AP64"/>
    <mergeCell ref="BM60:CC60"/>
    <mergeCell ref="A66:E66"/>
    <mergeCell ref="A59:E59"/>
    <mergeCell ref="A60:E60"/>
    <mergeCell ref="BM57:CC57"/>
    <mergeCell ref="A50:E50"/>
    <mergeCell ref="F50:AU50"/>
    <mergeCell ref="A62:CS62"/>
    <mergeCell ref="F49:AU49"/>
    <mergeCell ref="AV49:BL49"/>
    <mergeCell ref="CD50:CS50"/>
    <mergeCell ref="A44:CS44"/>
    <mergeCell ref="BM49:CC49"/>
    <mergeCell ref="CD49:CS49"/>
    <mergeCell ref="AV50:BL50"/>
    <mergeCell ref="AV48:BL48"/>
    <mergeCell ref="BM48:CC48"/>
    <mergeCell ref="CD48:CS48"/>
    <mergeCell ref="F51:AU51"/>
    <mergeCell ref="A68:E68"/>
    <mergeCell ref="F68:AU68"/>
    <mergeCell ref="AV68:CS68"/>
    <mergeCell ref="F60:AU60"/>
    <mergeCell ref="A67:E67"/>
    <mergeCell ref="A49:E49"/>
    <mergeCell ref="BM50:CC50"/>
    <mergeCell ref="A5:CS5"/>
    <mergeCell ref="A16:CS16"/>
    <mergeCell ref="A22:E22"/>
    <mergeCell ref="F22:AU22"/>
    <mergeCell ref="AV14:BL14"/>
    <mergeCell ref="BM14:CC14"/>
    <mergeCell ref="CD14:CS14"/>
    <mergeCell ref="AV23:CS23"/>
    <mergeCell ref="A7:CS7"/>
    <mergeCell ref="AV11:BL11"/>
    <mergeCell ref="BM11:CC11"/>
    <mergeCell ref="CD11:CS11"/>
    <mergeCell ref="A12:E12"/>
    <mergeCell ref="F12:AU12"/>
    <mergeCell ref="AV12:BL12"/>
    <mergeCell ref="BM12:CC12"/>
    <mergeCell ref="CD12:CS12"/>
    <mergeCell ref="A11:E11"/>
    <mergeCell ref="A23:E23"/>
    <mergeCell ref="F13:AU13"/>
    <mergeCell ref="A13:E13"/>
    <mergeCell ref="A14:AU14"/>
    <mergeCell ref="AV22:CS22"/>
    <mergeCell ref="A18:AP18"/>
    <mergeCell ref="A9:AP9"/>
    <mergeCell ref="A20:CS20"/>
    <mergeCell ref="F11:AU11"/>
    <mergeCell ref="AQ18:CS18"/>
    <mergeCell ref="AV13:BL13"/>
    <mergeCell ref="F23:AU23"/>
    <mergeCell ref="A24:E24"/>
    <mergeCell ref="F24:AU24"/>
    <mergeCell ref="AV24:CS24"/>
    <mergeCell ref="A25:E25"/>
    <mergeCell ref="F25:AU25"/>
    <mergeCell ref="AV25:CS25"/>
    <mergeCell ref="A26:E26"/>
    <mergeCell ref="F27:AU27"/>
    <mergeCell ref="AV26:CS26"/>
    <mergeCell ref="A27:E27"/>
    <mergeCell ref="AV27:CS27"/>
    <mergeCell ref="BF1:CS1"/>
    <mergeCell ref="A107:CS107"/>
    <mergeCell ref="AV93:CS93"/>
    <mergeCell ref="A90:AU90"/>
    <mergeCell ref="AV90:CS90"/>
    <mergeCell ref="A37:CS37"/>
    <mergeCell ref="AV73:CS73"/>
    <mergeCell ref="A95:E95"/>
    <mergeCell ref="F95:AU95"/>
    <mergeCell ref="AV95:CS95"/>
    <mergeCell ref="A94:CS94"/>
    <mergeCell ref="A3:CS3"/>
    <mergeCell ref="BM13:CC13"/>
    <mergeCell ref="CD13:CS13"/>
    <mergeCell ref="AQ9:CS9"/>
    <mergeCell ref="AV28:CS28"/>
    <mergeCell ref="A28:E28"/>
    <mergeCell ref="F28:AU28"/>
    <mergeCell ref="F34:AU34"/>
    <mergeCell ref="A32:E32"/>
    <mergeCell ref="F32:AU32"/>
    <mergeCell ref="F26:AU26"/>
    <mergeCell ref="A33:E33"/>
    <mergeCell ref="F33:AU33"/>
  </mergeCells>
  <pageMargins left="0.98425196850393704" right="0.39370078740157483" top="0.59055118110236227" bottom="0.59055118110236227" header="0.31496062992125984" footer="0.31496062992125984"/>
  <pageSetup paperSize="9" scale="81" fitToHeight="0" orientation="portrait" r:id="rId1"/>
  <rowBreaks count="1" manualBreakCount="1">
    <brk id="43" max="9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9"/>
  <sheetViews>
    <sheetView topLeftCell="A2" workbookViewId="0">
      <selection activeCell="L16" sqref="L16"/>
    </sheetView>
  </sheetViews>
  <sheetFormatPr defaultColWidth="9.109375" defaultRowHeight="13.8" x14ac:dyDescent="0.25"/>
  <cols>
    <col min="1" max="1" width="3.6640625" style="349" customWidth="1"/>
    <col min="2" max="2" width="16.5546875" style="349" customWidth="1"/>
    <col min="3" max="3" width="7.88671875" style="349" customWidth="1"/>
    <col min="4" max="4" width="15" style="349" customWidth="1"/>
    <col min="5" max="6" width="10.6640625" style="349" customWidth="1"/>
    <col min="7" max="7" width="13.6640625" style="349" customWidth="1"/>
    <col min="8" max="8" width="13.44140625" style="349" customWidth="1"/>
    <col min="9" max="9" width="9.88671875" style="349" customWidth="1"/>
    <col min="10" max="10" width="12.33203125" style="349" customWidth="1"/>
    <col min="11" max="11" width="14.88671875" style="349" customWidth="1"/>
    <col min="12" max="12" width="12.109375" style="349" bestFit="1" customWidth="1"/>
    <col min="13" max="13" width="9.109375" style="349"/>
    <col min="14" max="14" width="12" style="349" bestFit="1" customWidth="1"/>
    <col min="15" max="15" width="14.44140625" style="349" customWidth="1"/>
    <col min="16" max="16" width="14.6640625" style="349" bestFit="1" customWidth="1"/>
    <col min="17" max="17" width="9.109375" style="392"/>
    <col min="18" max="16384" width="9.109375" style="349"/>
  </cols>
  <sheetData>
    <row r="1" spans="1:17" hidden="1" x14ac:dyDescent="0.25"/>
    <row r="2" spans="1:17" s="342" customFormat="1" x14ac:dyDescent="0.25">
      <c r="A2" s="342" t="s">
        <v>226</v>
      </c>
      <c r="Q2" s="393"/>
    </row>
    <row r="3" spans="1:17" s="342" customFormat="1" ht="5.4" customHeight="1" x14ac:dyDescent="0.25">
      <c r="Q3" s="393"/>
    </row>
    <row r="4" spans="1:17" s="342" customFormat="1" x14ac:dyDescent="0.25">
      <c r="A4" s="342" t="s">
        <v>235</v>
      </c>
      <c r="Q4" s="393"/>
    </row>
    <row r="5" spans="1:17" s="342" customFormat="1" ht="7.95" customHeight="1" x14ac:dyDescent="0.25">
      <c r="Q5" s="393"/>
    </row>
    <row r="6" spans="1:17" s="342" customFormat="1" x14ac:dyDescent="0.25">
      <c r="A6" s="342" t="s">
        <v>236</v>
      </c>
      <c r="Q6" s="393"/>
    </row>
    <row r="7" spans="1:17" s="342" customFormat="1" ht="8.4" customHeight="1" x14ac:dyDescent="0.25">
      <c r="Q7" s="393"/>
    </row>
    <row r="8" spans="1:17" s="342" customFormat="1" x14ac:dyDescent="0.25">
      <c r="A8" s="342" t="s">
        <v>45</v>
      </c>
      <c r="F8" s="353">
        <v>111</v>
      </c>
      <c r="G8" s="353"/>
      <c r="H8" s="353"/>
      <c r="I8" s="353"/>
      <c r="J8" s="353"/>
      <c r="K8" s="353"/>
      <c r="L8" s="353"/>
      <c r="Q8" s="393"/>
    </row>
    <row r="9" spans="1:17" s="342" customFormat="1" ht="9" customHeight="1" x14ac:dyDescent="0.25">
      <c r="Q9" s="393"/>
    </row>
    <row r="10" spans="1:17" s="342" customFormat="1" x14ac:dyDescent="0.25">
      <c r="A10" s="342" t="s">
        <v>46</v>
      </c>
      <c r="F10" s="352" t="s">
        <v>483</v>
      </c>
      <c r="G10" s="353"/>
      <c r="H10" s="353"/>
      <c r="I10" s="353"/>
      <c r="J10" s="353"/>
      <c r="K10" s="353"/>
      <c r="L10" s="353"/>
      <c r="Q10" s="393"/>
    </row>
    <row r="11" spans="1:17" ht="6.6" customHeight="1" x14ac:dyDescent="0.25"/>
    <row r="12" spans="1:17" ht="19.2" customHeight="1" x14ac:dyDescent="0.3">
      <c r="B12" s="648" t="s">
        <v>627</v>
      </c>
      <c r="C12" s="648"/>
      <c r="D12" s="648"/>
      <c r="E12" s="648"/>
      <c r="F12" s="648"/>
      <c r="G12" s="648"/>
      <c r="H12" s="648"/>
      <c r="I12" s="648"/>
      <c r="J12" s="648"/>
      <c r="K12" s="648"/>
      <c r="L12" s="648"/>
    </row>
    <row r="13" spans="1:17" ht="6" customHeight="1" x14ac:dyDescent="0.25">
      <c r="O13" s="354"/>
    </row>
    <row r="14" spans="1:17" s="345" customFormat="1" ht="82.8" x14ac:dyDescent="0.2">
      <c r="A14" s="356" t="s">
        <v>615</v>
      </c>
      <c r="B14" s="358" t="s">
        <v>616</v>
      </c>
      <c r="C14" s="356" t="s">
        <v>617</v>
      </c>
      <c r="D14" s="356" t="s">
        <v>618</v>
      </c>
      <c r="E14" s="356" t="s">
        <v>619</v>
      </c>
      <c r="F14" s="356" t="s">
        <v>620</v>
      </c>
      <c r="G14" s="356" t="s">
        <v>621</v>
      </c>
      <c r="H14" s="356" t="s">
        <v>622</v>
      </c>
      <c r="I14" s="356" t="s">
        <v>623</v>
      </c>
      <c r="J14" s="356" t="s">
        <v>624</v>
      </c>
      <c r="K14" s="356" t="s">
        <v>625</v>
      </c>
      <c r="L14" s="356" t="s">
        <v>626</v>
      </c>
      <c r="O14" s="359"/>
      <c r="P14" s="360">
        <f>SUM(G16:I16)</f>
        <v>429.75189189189189</v>
      </c>
      <c r="Q14" s="394"/>
    </row>
    <row r="15" spans="1:17" s="345" customFormat="1" x14ac:dyDescent="0.25">
      <c r="A15" s="343">
        <v>1</v>
      </c>
      <c r="B15" s="344">
        <v>2</v>
      </c>
      <c r="C15" s="343">
        <v>3</v>
      </c>
      <c r="D15" s="343">
        <v>4</v>
      </c>
      <c r="E15" s="343">
        <v>5</v>
      </c>
      <c r="F15" s="343">
        <v>6</v>
      </c>
      <c r="G15" s="343">
        <v>7</v>
      </c>
      <c r="H15" s="343">
        <v>8</v>
      </c>
      <c r="I15" s="343">
        <v>9</v>
      </c>
      <c r="J15" s="343">
        <v>10</v>
      </c>
      <c r="K15" s="343">
        <v>11</v>
      </c>
      <c r="L15" s="343">
        <v>12</v>
      </c>
      <c r="O15" s="351">
        <v>115700</v>
      </c>
      <c r="P15" s="351">
        <f>O15/1.302</f>
        <v>88863.287250384019</v>
      </c>
      <c r="Q15" s="395">
        <f>P15-L16</f>
        <v>-3.6901565181324258E-3</v>
      </c>
    </row>
    <row r="16" spans="1:17" x14ac:dyDescent="0.25">
      <c r="A16" s="346">
        <v>1</v>
      </c>
      <c r="B16" s="346" t="s">
        <v>425</v>
      </c>
      <c r="C16" s="346">
        <v>1</v>
      </c>
      <c r="D16" s="347">
        <v>10636</v>
      </c>
      <c r="E16" s="346">
        <v>74</v>
      </c>
      <c r="F16" s="346">
        <v>1.3</v>
      </c>
      <c r="G16" s="348">
        <f>D16/E16*F16</f>
        <v>186.84864864864866</v>
      </c>
      <c r="H16" s="348">
        <f>G16*50/100</f>
        <v>93.424324324324331</v>
      </c>
      <c r="I16" s="348">
        <f>G16*80/100</f>
        <v>149.47891891891894</v>
      </c>
      <c r="J16" s="348">
        <v>1.23</v>
      </c>
      <c r="K16" s="348">
        <v>168</v>
      </c>
      <c r="L16" s="348">
        <f>(G16+H16+I16)*J16*K16+59.36</f>
        <v>88863.290940540537</v>
      </c>
      <c r="O16" s="351"/>
      <c r="P16" s="351">
        <f>O15-P15</f>
        <v>26836.712749615981</v>
      </c>
    </row>
    <row r="17" spans="1:17" ht="11.4" customHeight="1" x14ac:dyDescent="0.25"/>
    <row r="18" spans="1:17" ht="13.2" customHeight="1" x14ac:dyDescent="0.3">
      <c r="B18" s="648" t="s">
        <v>628</v>
      </c>
      <c r="C18" s="648"/>
      <c r="D18" s="648"/>
      <c r="E18" s="648"/>
      <c r="F18" s="648"/>
      <c r="G18" s="648"/>
      <c r="H18" s="648"/>
      <c r="I18" s="648"/>
      <c r="J18" s="648"/>
      <c r="K18" s="648"/>
      <c r="L18" s="648"/>
    </row>
    <row r="20" spans="1:17" s="355" customFormat="1" ht="42" customHeight="1" x14ac:dyDescent="0.25">
      <c r="B20" s="356" t="s">
        <v>531</v>
      </c>
      <c r="C20" s="649" t="s">
        <v>631</v>
      </c>
      <c r="D20" s="649"/>
      <c r="E20" s="649" t="s">
        <v>629</v>
      </c>
      <c r="F20" s="649"/>
      <c r="G20" s="356" t="s">
        <v>630</v>
      </c>
      <c r="H20" s="649" t="s">
        <v>536</v>
      </c>
      <c r="I20" s="649"/>
      <c r="J20" s="356" t="s">
        <v>529</v>
      </c>
      <c r="K20" s="356" t="s">
        <v>530</v>
      </c>
      <c r="Q20" s="396"/>
    </row>
    <row r="21" spans="1:17" ht="18" customHeight="1" x14ac:dyDescent="0.25">
      <c r="A21" s="349" t="s">
        <v>532</v>
      </c>
      <c r="B21" s="357">
        <v>10000</v>
      </c>
      <c r="C21" s="650">
        <f>B21*0.701</f>
        <v>7010</v>
      </c>
      <c r="D21" s="650"/>
      <c r="E21" s="650">
        <f>B21*0.5</f>
        <v>5000</v>
      </c>
      <c r="F21" s="650"/>
      <c r="G21" s="357">
        <f>B21+C21+E21</f>
        <v>22010</v>
      </c>
      <c r="H21" s="651">
        <v>17</v>
      </c>
      <c r="I21" s="651"/>
      <c r="J21" s="346">
        <v>12</v>
      </c>
      <c r="K21" s="361">
        <f>G21*H21*J21-24.64</f>
        <v>4490015.3600000003</v>
      </c>
      <c r="O21" s="351">
        <v>5846000</v>
      </c>
      <c r="P21" s="351">
        <f>O21/1.302</f>
        <v>4490015.3609831026</v>
      </c>
      <c r="Q21" s="397">
        <f>P21-K21</f>
        <v>9.8310224711894989E-4</v>
      </c>
    </row>
    <row r="22" spans="1:17" x14ac:dyDescent="0.25">
      <c r="O22" s="351"/>
      <c r="P22" s="351">
        <f>O21-P21</f>
        <v>1355984.6390168974</v>
      </c>
    </row>
    <row r="23" spans="1:17" s="355" customFormat="1" ht="42" customHeight="1" x14ac:dyDescent="0.25">
      <c r="B23" s="356" t="s">
        <v>531</v>
      </c>
      <c r="C23" s="649" t="s">
        <v>632</v>
      </c>
      <c r="D23" s="649"/>
      <c r="E23" s="649" t="s">
        <v>633</v>
      </c>
      <c r="F23" s="649"/>
      <c r="G23" s="356" t="s">
        <v>630</v>
      </c>
      <c r="H23" s="649" t="s">
        <v>536</v>
      </c>
      <c r="I23" s="649"/>
      <c r="J23" s="356" t="s">
        <v>529</v>
      </c>
      <c r="K23" s="356" t="s">
        <v>530</v>
      </c>
      <c r="Q23" s="396"/>
    </row>
    <row r="24" spans="1:17" ht="14.4" customHeight="1" x14ac:dyDescent="0.25">
      <c r="A24" s="349" t="s">
        <v>533</v>
      </c>
      <c r="B24" s="357">
        <v>10000</v>
      </c>
      <c r="C24" s="651">
        <f>B24*0.099</f>
        <v>990</v>
      </c>
      <c r="D24" s="651"/>
      <c r="E24" s="651">
        <v>0</v>
      </c>
      <c r="F24" s="651"/>
      <c r="G24" s="346">
        <f>C24</f>
        <v>990</v>
      </c>
      <c r="H24" s="651">
        <v>17</v>
      </c>
      <c r="I24" s="651"/>
      <c r="J24" s="346">
        <v>12</v>
      </c>
      <c r="K24" s="357">
        <f>G24*H24*J24+36.93</f>
        <v>201996.93</v>
      </c>
      <c r="N24" s="350"/>
      <c r="O24" s="390">
        <v>263000</v>
      </c>
      <c r="P24" s="390">
        <f>O24/1.302</f>
        <v>201996.9278033794</v>
      </c>
      <c r="Q24" s="397">
        <f>P24-K24</f>
        <v>-2.1966205968055874E-3</v>
      </c>
    </row>
    <row r="25" spans="1:17" x14ac:dyDescent="0.25">
      <c r="O25" s="390"/>
      <c r="P25" s="390">
        <f>O24-P24</f>
        <v>61003.072196620604</v>
      </c>
    </row>
    <row r="26" spans="1:17" s="342" customFormat="1" x14ac:dyDescent="0.25">
      <c r="B26" s="342" t="s">
        <v>244</v>
      </c>
      <c r="G26" s="398">
        <f>L16+K21+K24</f>
        <v>4780875.5809405409</v>
      </c>
      <c r="Q26" s="393"/>
    </row>
    <row r="27" spans="1:17" x14ac:dyDescent="0.25">
      <c r="O27" s="354">
        <v>211</v>
      </c>
      <c r="P27" s="391">
        <f>P15+P21+P24</f>
        <v>4780875.5760368658</v>
      </c>
    </row>
    <row r="28" spans="1:17" x14ac:dyDescent="0.25">
      <c r="O28" s="354">
        <v>213</v>
      </c>
      <c r="P28" s="391">
        <f>P16+P22+P25</f>
        <v>1443824.4239631339</v>
      </c>
    </row>
    <row r="29" spans="1:17" x14ac:dyDescent="0.25">
      <c r="O29" s="354"/>
      <c r="P29" s="391">
        <f>SUM(P27:P28)</f>
        <v>6224700</v>
      </c>
    </row>
  </sheetData>
  <mergeCells count="14">
    <mergeCell ref="C23:D23"/>
    <mergeCell ref="E23:F23"/>
    <mergeCell ref="H23:I23"/>
    <mergeCell ref="C24:D24"/>
    <mergeCell ref="E24:F24"/>
    <mergeCell ref="H24:I24"/>
    <mergeCell ref="B12:L12"/>
    <mergeCell ref="B18:L18"/>
    <mergeCell ref="C20:D20"/>
    <mergeCell ref="C21:D21"/>
    <mergeCell ref="E20:F20"/>
    <mergeCell ref="E21:F21"/>
    <mergeCell ref="H20:I20"/>
    <mergeCell ref="H21:I21"/>
  </mergeCells>
  <pageMargins left="0.31496062992125984" right="0.31496062992125984" top="0.74803149606299213" bottom="0.7480314960629921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C70"/>
  <sheetViews>
    <sheetView view="pageBreakPreview" topLeftCell="H43" zoomScale="96" zoomScaleNormal="100" zoomScaleSheetLayoutView="96" workbookViewId="0">
      <selection activeCell="EU62" sqref="EU62:FK62"/>
    </sheetView>
  </sheetViews>
  <sheetFormatPr defaultColWidth="0.88671875" defaultRowHeight="13.2" x14ac:dyDescent="0.25"/>
  <cols>
    <col min="1" max="7" width="0.88671875" style="426"/>
    <col min="8" max="8" width="2.109375" style="426" customWidth="1"/>
    <col min="9" max="9" width="6" style="426" customWidth="1"/>
    <col min="10" max="10" width="0.88671875" style="426"/>
    <col min="11" max="11" width="2" style="426" bestFit="1" customWidth="1"/>
    <col min="12" max="28" width="0.88671875" style="426"/>
    <col min="29" max="29" width="1.109375" style="426" customWidth="1"/>
    <col min="30" max="44" width="0.88671875" style="426"/>
    <col min="45" max="45" width="1.6640625" style="426" customWidth="1"/>
    <col min="46" max="46" width="15.109375" style="426" customWidth="1"/>
    <col min="47" max="47" width="1.33203125" style="426" customWidth="1"/>
    <col min="48" max="150" width="0.88671875" style="426"/>
    <col min="151" max="151" width="11.44140625" style="426" customWidth="1"/>
    <col min="152" max="167" width="0.88671875" style="426"/>
    <col min="168" max="168" width="15.44140625" style="325" customWidth="1"/>
    <col min="169" max="170" width="15.6640625" style="426" customWidth="1"/>
    <col min="171" max="171" width="14" style="426" customWidth="1"/>
    <col min="172" max="172" width="10.88671875" style="426" customWidth="1"/>
    <col min="173" max="173" width="13.44140625" style="426" customWidth="1"/>
    <col min="174" max="185" width="0.88671875" style="426"/>
    <col min="186" max="16384" width="0.88671875" style="13"/>
  </cols>
  <sheetData>
    <row r="1" spans="1:185" s="9" customFormat="1" ht="13.8" x14ac:dyDescent="0.25">
      <c r="A1" s="652" t="s">
        <v>226</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c r="BB1" s="652"/>
      <c r="BC1" s="652"/>
      <c r="BD1" s="652"/>
      <c r="BE1" s="652"/>
      <c r="BF1" s="652"/>
      <c r="BG1" s="652"/>
      <c r="BH1" s="652"/>
      <c r="BI1" s="652"/>
      <c r="BJ1" s="652"/>
      <c r="BK1" s="652"/>
      <c r="BL1" s="652"/>
      <c r="BM1" s="652"/>
      <c r="BN1" s="652"/>
      <c r="BO1" s="652"/>
      <c r="BP1" s="652"/>
      <c r="BQ1" s="652"/>
      <c r="BR1" s="652"/>
      <c r="BS1" s="652"/>
      <c r="BT1" s="652"/>
      <c r="BU1" s="652"/>
      <c r="BV1" s="652"/>
      <c r="BW1" s="652"/>
      <c r="BX1" s="652"/>
      <c r="BY1" s="652"/>
      <c r="BZ1" s="652"/>
      <c r="CA1" s="652"/>
      <c r="CB1" s="652"/>
      <c r="CC1" s="652"/>
      <c r="CD1" s="652"/>
      <c r="CE1" s="652"/>
      <c r="CF1" s="652"/>
      <c r="CG1" s="652"/>
      <c r="CH1" s="652"/>
      <c r="CI1" s="652"/>
      <c r="CJ1" s="652"/>
      <c r="CK1" s="652"/>
      <c r="CL1" s="652"/>
      <c r="CM1" s="652"/>
      <c r="CN1" s="652"/>
      <c r="CO1" s="652"/>
      <c r="CP1" s="652"/>
      <c r="CQ1" s="652"/>
      <c r="CR1" s="652"/>
      <c r="CS1" s="652"/>
      <c r="CT1" s="652"/>
      <c r="CU1" s="652"/>
      <c r="CV1" s="652"/>
      <c r="CW1" s="652"/>
      <c r="CX1" s="652"/>
      <c r="CY1" s="652"/>
      <c r="CZ1" s="652"/>
      <c r="DA1" s="652"/>
      <c r="DB1" s="652"/>
      <c r="DC1" s="652"/>
      <c r="DD1" s="652"/>
      <c r="DE1" s="652"/>
      <c r="DF1" s="652"/>
      <c r="DG1" s="652"/>
      <c r="DH1" s="652"/>
      <c r="DI1" s="652"/>
      <c r="DJ1" s="652"/>
      <c r="DK1" s="652"/>
      <c r="DL1" s="652"/>
      <c r="DM1" s="652"/>
      <c r="DN1" s="652"/>
      <c r="DO1" s="652"/>
      <c r="DP1" s="652"/>
      <c r="DQ1" s="652"/>
      <c r="DR1" s="652"/>
      <c r="DS1" s="652"/>
      <c r="DT1" s="652"/>
      <c r="DU1" s="652"/>
      <c r="DV1" s="652"/>
      <c r="DW1" s="652"/>
      <c r="DX1" s="652"/>
      <c r="DY1" s="652"/>
      <c r="DZ1" s="652"/>
      <c r="EA1" s="652"/>
      <c r="EB1" s="652"/>
      <c r="EC1" s="652"/>
      <c r="ED1" s="652"/>
      <c r="EE1" s="652"/>
      <c r="EF1" s="652"/>
      <c r="EG1" s="652"/>
      <c r="EH1" s="652"/>
      <c r="EI1" s="652"/>
      <c r="EJ1" s="652"/>
      <c r="EK1" s="652"/>
      <c r="EL1" s="652"/>
      <c r="EM1" s="652"/>
      <c r="EN1" s="652"/>
      <c r="EO1" s="652"/>
      <c r="EP1" s="652"/>
      <c r="EQ1" s="652"/>
      <c r="ER1" s="652"/>
      <c r="ES1" s="652"/>
      <c r="ET1" s="652"/>
      <c r="EU1" s="652"/>
      <c r="EV1" s="652"/>
      <c r="EW1" s="652"/>
      <c r="EX1" s="652"/>
      <c r="EY1" s="652"/>
      <c r="EZ1" s="652"/>
      <c r="FA1" s="652"/>
      <c r="FB1" s="652"/>
      <c r="FC1" s="652"/>
      <c r="FD1" s="652"/>
      <c r="FE1" s="652"/>
      <c r="FF1" s="652"/>
      <c r="FG1" s="652"/>
      <c r="FH1" s="652"/>
      <c r="FI1" s="652"/>
      <c r="FJ1" s="652"/>
      <c r="FK1" s="652"/>
      <c r="FL1" s="299"/>
    </row>
    <row r="2" spans="1:185" s="9" customFormat="1" ht="5.4" customHeight="1" x14ac:dyDescent="0.25">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c r="DV2" s="428"/>
      <c r="DW2" s="428"/>
      <c r="DX2" s="428"/>
      <c r="DY2" s="428"/>
      <c r="DZ2" s="428"/>
      <c r="EA2" s="428"/>
      <c r="EB2" s="428"/>
      <c r="EC2" s="428"/>
      <c r="ED2" s="428"/>
      <c r="EE2" s="428"/>
      <c r="EF2" s="428"/>
      <c r="EG2" s="428"/>
      <c r="EH2" s="428"/>
      <c r="EI2" s="428"/>
      <c r="EJ2" s="428"/>
      <c r="EK2" s="428"/>
      <c r="EL2" s="428"/>
      <c r="EM2" s="428"/>
      <c r="EN2" s="428"/>
      <c r="EO2" s="428"/>
      <c r="EP2" s="428"/>
      <c r="EQ2" s="428"/>
      <c r="ER2" s="428"/>
      <c r="ES2" s="428"/>
      <c r="ET2" s="428"/>
      <c r="EU2" s="428"/>
      <c r="EV2" s="428"/>
      <c r="EW2" s="428"/>
      <c r="EX2" s="428"/>
      <c r="EY2" s="428"/>
      <c r="EZ2" s="428"/>
      <c r="FA2" s="428"/>
      <c r="FB2" s="428"/>
      <c r="FC2" s="428"/>
      <c r="FD2" s="428"/>
      <c r="FE2" s="428"/>
      <c r="FF2" s="428"/>
      <c r="FG2" s="428"/>
      <c r="FH2" s="428"/>
      <c r="FI2" s="428"/>
      <c r="FJ2" s="428"/>
      <c r="FK2" s="428"/>
      <c r="FL2" s="299"/>
    </row>
    <row r="3" spans="1:185" s="9" customFormat="1" ht="13.8" x14ac:dyDescent="0.25">
      <c r="A3" s="653" t="s">
        <v>235</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c r="CL3" s="653"/>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53"/>
      <c r="DQ3" s="653"/>
      <c r="DR3" s="653"/>
      <c r="DS3" s="653"/>
      <c r="DT3" s="653"/>
      <c r="DU3" s="653"/>
      <c r="DV3" s="653"/>
      <c r="DW3" s="653"/>
      <c r="DX3" s="653"/>
      <c r="DY3" s="653"/>
      <c r="DZ3" s="653"/>
      <c r="EA3" s="653"/>
      <c r="EB3" s="653"/>
      <c r="EC3" s="653"/>
      <c r="ED3" s="653"/>
      <c r="EE3" s="653"/>
      <c r="EF3" s="653"/>
      <c r="EG3" s="653"/>
      <c r="EH3" s="653"/>
      <c r="EI3" s="653"/>
      <c r="EJ3" s="653"/>
      <c r="EK3" s="653"/>
      <c r="EL3" s="653"/>
      <c r="EM3" s="653"/>
      <c r="EN3" s="653"/>
      <c r="EO3" s="653"/>
      <c r="EP3" s="653"/>
      <c r="EQ3" s="653"/>
      <c r="ER3" s="653"/>
      <c r="ES3" s="653"/>
      <c r="ET3" s="653"/>
      <c r="EU3" s="653"/>
      <c r="EV3" s="653"/>
      <c r="EW3" s="653"/>
      <c r="EX3" s="653"/>
      <c r="EY3" s="653"/>
      <c r="EZ3" s="653"/>
      <c r="FA3" s="653"/>
      <c r="FB3" s="653"/>
      <c r="FC3" s="653"/>
      <c r="FD3" s="653"/>
      <c r="FE3" s="653"/>
      <c r="FF3" s="653"/>
      <c r="FG3" s="653"/>
      <c r="FH3" s="653"/>
      <c r="FI3" s="653"/>
      <c r="FJ3" s="653"/>
      <c r="FK3" s="653"/>
      <c r="FL3" s="653"/>
      <c r="FM3" s="653"/>
      <c r="FN3" s="653"/>
      <c r="FO3" s="653"/>
      <c r="FP3" s="653"/>
      <c r="FQ3" s="653"/>
      <c r="FR3" s="653"/>
      <c r="FS3" s="653"/>
      <c r="FT3" s="653"/>
      <c r="FU3" s="653"/>
      <c r="FV3" s="653"/>
      <c r="FW3" s="653"/>
      <c r="FX3" s="653"/>
      <c r="FY3" s="653"/>
      <c r="FZ3" s="653"/>
      <c r="GA3" s="653"/>
      <c r="GB3" s="653"/>
      <c r="GC3" s="653"/>
    </row>
    <row r="4" spans="1:185" s="9" customFormat="1" ht="5.4" customHeight="1" x14ac:dyDescent="0.25">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297"/>
      <c r="FM4" s="429"/>
      <c r="FN4" s="429"/>
      <c r="FO4" s="429"/>
      <c r="FP4" s="429"/>
      <c r="FQ4" s="429"/>
      <c r="FR4" s="429"/>
      <c r="FS4" s="429"/>
      <c r="FT4" s="429"/>
      <c r="FU4" s="429"/>
      <c r="FV4" s="429"/>
      <c r="FW4" s="429"/>
      <c r="FX4" s="429"/>
      <c r="FY4" s="429"/>
      <c r="FZ4" s="429"/>
      <c r="GA4" s="429"/>
      <c r="GB4" s="429"/>
      <c r="GC4" s="429"/>
    </row>
    <row r="5" spans="1:185" s="9" customFormat="1" ht="13.8" x14ac:dyDescent="0.25">
      <c r="A5" s="653" t="s">
        <v>236</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3"/>
      <c r="AR5" s="653"/>
      <c r="AS5" s="653"/>
      <c r="AT5" s="653"/>
      <c r="AU5" s="653"/>
      <c r="AV5" s="653"/>
      <c r="AW5" s="653"/>
      <c r="AX5" s="653"/>
      <c r="AY5" s="653"/>
      <c r="AZ5" s="653"/>
      <c r="BA5" s="653"/>
      <c r="BB5" s="653"/>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3"/>
      <c r="CL5" s="653"/>
      <c r="CM5" s="653"/>
      <c r="CN5" s="653"/>
      <c r="CO5" s="653"/>
      <c r="CP5" s="653"/>
      <c r="CQ5" s="653"/>
      <c r="CR5" s="653"/>
      <c r="CS5" s="653"/>
      <c r="CT5" s="653"/>
      <c r="CU5" s="653"/>
      <c r="CV5" s="653"/>
      <c r="CW5" s="653"/>
      <c r="CX5" s="653"/>
      <c r="CY5" s="653"/>
      <c r="CZ5" s="653"/>
      <c r="DA5" s="653"/>
      <c r="DB5" s="653"/>
      <c r="DC5" s="653"/>
      <c r="DD5" s="653"/>
      <c r="DE5" s="653"/>
      <c r="DF5" s="653"/>
      <c r="DG5" s="653"/>
      <c r="DH5" s="653"/>
      <c r="DI5" s="653"/>
      <c r="DJ5" s="653"/>
      <c r="DK5" s="653"/>
      <c r="DL5" s="653"/>
      <c r="DM5" s="653"/>
      <c r="DN5" s="653"/>
      <c r="DO5" s="653"/>
      <c r="DP5" s="653"/>
      <c r="DQ5" s="653"/>
      <c r="DR5" s="653"/>
      <c r="DS5" s="653"/>
      <c r="DT5" s="653"/>
      <c r="DU5" s="653"/>
      <c r="DV5" s="653"/>
      <c r="DW5" s="653"/>
      <c r="DX5" s="653"/>
      <c r="DY5" s="653"/>
      <c r="DZ5" s="653"/>
      <c r="EA5" s="653"/>
      <c r="EB5" s="653"/>
      <c r="EC5" s="653"/>
      <c r="ED5" s="653"/>
      <c r="EE5" s="653"/>
      <c r="EF5" s="653"/>
      <c r="EG5" s="653"/>
      <c r="EH5" s="653"/>
      <c r="EI5" s="653"/>
      <c r="EJ5" s="653"/>
      <c r="EK5" s="653"/>
      <c r="EL5" s="653"/>
      <c r="EM5" s="653"/>
      <c r="EN5" s="653"/>
      <c r="EO5" s="653"/>
      <c r="EP5" s="653"/>
      <c r="EQ5" s="653"/>
      <c r="ER5" s="653"/>
      <c r="ES5" s="653"/>
      <c r="ET5" s="653"/>
      <c r="EU5" s="653"/>
      <c r="EV5" s="653"/>
      <c r="EW5" s="653"/>
      <c r="EX5" s="653"/>
      <c r="EY5" s="653"/>
      <c r="EZ5" s="653"/>
      <c r="FA5" s="653"/>
      <c r="FB5" s="653"/>
      <c r="FC5" s="653"/>
      <c r="FD5" s="653"/>
      <c r="FE5" s="653"/>
      <c r="FF5" s="653"/>
      <c r="FG5" s="653"/>
      <c r="FH5" s="653"/>
      <c r="FI5" s="653"/>
      <c r="FJ5" s="653"/>
      <c r="FK5" s="653"/>
      <c r="FL5" s="653"/>
      <c r="FM5" s="653"/>
      <c r="FN5" s="653"/>
      <c r="FO5" s="653"/>
      <c r="FP5" s="653"/>
      <c r="FQ5" s="653"/>
      <c r="FR5" s="653"/>
      <c r="FS5" s="653"/>
      <c r="FT5" s="653"/>
      <c r="FU5" s="653"/>
      <c r="FV5" s="653"/>
      <c r="FW5" s="653"/>
      <c r="FX5" s="653"/>
      <c r="FY5" s="653"/>
      <c r="FZ5" s="653"/>
      <c r="GA5" s="653"/>
      <c r="GB5" s="653"/>
      <c r="GC5" s="653"/>
    </row>
    <row r="6" spans="1:185" ht="5.4" customHeight="1" x14ac:dyDescent="0.25"/>
    <row r="7" spans="1:185" s="367" customFormat="1" ht="13.8" x14ac:dyDescent="0.25">
      <c r="A7" s="429" t="s">
        <v>45</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654" t="s">
        <v>534</v>
      </c>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4"/>
      <c r="BL7" s="654"/>
      <c r="BM7" s="654"/>
      <c r="BN7" s="654"/>
      <c r="BO7" s="654"/>
      <c r="BP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4"/>
      <c r="CU7" s="654"/>
      <c r="CV7" s="654"/>
      <c r="CW7" s="654"/>
      <c r="CX7" s="654"/>
      <c r="CY7" s="654"/>
      <c r="CZ7" s="654"/>
      <c r="DA7" s="654"/>
      <c r="DB7" s="654"/>
      <c r="DC7" s="654"/>
      <c r="DD7" s="654"/>
      <c r="DE7" s="654"/>
      <c r="DF7" s="654"/>
      <c r="DG7" s="654"/>
      <c r="DH7" s="654"/>
      <c r="DI7" s="654"/>
      <c r="DJ7" s="654"/>
      <c r="DK7" s="654"/>
      <c r="DL7" s="654"/>
      <c r="DM7" s="654"/>
      <c r="DN7" s="654"/>
      <c r="DO7" s="654"/>
      <c r="DP7" s="654"/>
      <c r="DQ7" s="654"/>
      <c r="DR7" s="654"/>
      <c r="DS7" s="654"/>
      <c r="DT7" s="654"/>
      <c r="DU7" s="654"/>
      <c r="DV7" s="654"/>
      <c r="DW7" s="654"/>
      <c r="DX7" s="654"/>
      <c r="DY7" s="654"/>
      <c r="DZ7" s="654"/>
      <c r="EA7" s="654"/>
      <c r="EB7" s="654"/>
      <c r="EC7" s="654"/>
      <c r="ED7" s="654"/>
      <c r="EE7" s="654"/>
      <c r="EF7" s="654"/>
      <c r="EG7" s="654"/>
      <c r="EH7" s="654"/>
      <c r="EI7" s="654"/>
      <c r="EJ7" s="654"/>
      <c r="EK7" s="654"/>
      <c r="EL7" s="654"/>
      <c r="EM7" s="654"/>
      <c r="EN7" s="654"/>
      <c r="EO7" s="654"/>
      <c r="EP7" s="654"/>
      <c r="EQ7" s="654"/>
      <c r="ER7" s="654"/>
      <c r="ES7" s="654"/>
      <c r="ET7" s="654"/>
      <c r="EU7" s="654"/>
      <c r="EV7" s="654"/>
      <c r="EW7" s="654"/>
      <c r="EX7" s="654"/>
      <c r="EY7" s="654"/>
      <c r="EZ7" s="654"/>
      <c r="FA7" s="654"/>
      <c r="FB7" s="654"/>
      <c r="FC7" s="654"/>
      <c r="FD7" s="654"/>
      <c r="FE7" s="654"/>
      <c r="FF7" s="654"/>
      <c r="FG7" s="654"/>
      <c r="FH7" s="654"/>
      <c r="FI7" s="654"/>
      <c r="FJ7" s="654"/>
      <c r="FK7" s="654"/>
      <c r="FL7" s="297"/>
      <c r="FM7" s="429"/>
      <c r="FN7" s="429"/>
      <c r="FO7" s="429"/>
      <c r="FP7" s="429"/>
      <c r="FQ7" s="429"/>
      <c r="FR7" s="429"/>
      <c r="FS7" s="429"/>
      <c r="FT7" s="429"/>
      <c r="FU7" s="429"/>
      <c r="FV7" s="429"/>
      <c r="FW7" s="429"/>
      <c r="FX7" s="429"/>
      <c r="FY7" s="429"/>
      <c r="FZ7" s="429"/>
      <c r="GA7" s="429"/>
      <c r="GB7" s="429"/>
      <c r="GC7" s="429"/>
    </row>
    <row r="8" spans="1:185" s="32" customFormat="1" ht="8.4" customHeight="1" x14ac:dyDescent="0.3">
      <c r="FL8" s="336"/>
    </row>
    <row r="9" spans="1:185" s="367" customFormat="1" ht="13.8" x14ac:dyDescent="0.25">
      <c r="A9" s="653" t="s">
        <v>46</v>
      </c>
      <c r="B9" s="653"/>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5" t="s">
        <v>474</v>
      </c>
      <c r="AW9" s="655"/>
      <c r="AX9" s="655"/>
      <c r="AY9" s="655"/>
      <c r="AZ9" s="655"/>
      <c r="BA9" s="655"/>
      <c r="BB9" s="655"/>
      <c r="BC9" s="655"/>
      <c r="BD9" s="655"/>
      <c r="BE9" s="655"/>
      <c r="BF9" s="655"/>
      <c r="BG9" s="655"/>
      <c r="BH9" s="655"/>
      <c r="BI9" s="655"/>
      <c r="BJ9" s="655"/>
      <c r="BK9" s="655"/>
      <c r="BL9" s="655"/>
      <c r="BM9" s="655"/>
      <c r="BN9" s="655"/>
      <c r="BO9" s="655"/>
      <c r="BP9" s="655"/>
      <c r="BQ9" s="655"/>
      <c r="BR9" s="655"/>
      <c r="BS9" s="655"/>
      <c r="BT9" s="655"/>
      <c r="BU9" s="655"/>
      <c r="BV9" s="655"/>
      <c r="BW9" s="655"/>
      <c r="BX9" s="655"/>
      <c r="BY9" s="655"/>
      <c r="BZ9" s="655"/>
      <c r="CA9" s="655"/>
      <c r="CB9" s="655"/>
      <c r="CC9" s="655"/>
      <c r="CD9" s="655"/>
      <c r="CE9" s="655"/>
      <c r="CF9" s="655"/>
      <c r="CG9" s="655"/>
      <c r="CH9" s="655"/>
      <c r="CI9" s="655"/>
      <c r="CJ9" s="655"/>
      <c r="CK9" s="655"/>
      <c r="CL9" s="655"/>
      <c r="CM9" s="655"/>
      <c r="CN9" s="655"/>
      <c r="CO9" s="655"/>
      <c r="CP9" s="655"/>
      <c r="CQ9" s="655"/>
      <c r="CR9" s="655"/>
      <c r="CS9" s="655"/>
      <c r="CT9" s="655"/>
      <c r="CU9" s="655"/>
      <c r="CV9" s="655"/>
      <c r="CW9" s="655"/>
      <c r="CX9" s="655"/>
      <c r="CY9" s="655"/>
      <c r="CZ9" s="655"/>
      <c r="DA9" s="655"/>
      <c r="DB9" s="655"/>
      <c r="DC9" s="655"/>
      <c r="DD9" s="655"/>
      <c r="DE9" s="655"/>
      <c r="DF9" s="655"/>
      <c r="DG9" s="655"/>
      <c r="DH9" s="655"/>
      <c r="DI9" s="655"/>
      <c r="DJ9" s="655"/>
      <c r="DK9" s="655"/>
      <c r="DL9" s="655"/>
      <c r="DM9" s="655"/>
      <c r="DN9" s="655"/>
      <c r="DO9" s="655"/>
      <c r="DP9" s="655"/>
      <c r="DQ9" s="655"/>
      <c r="DR9" s="655"/>
      <c r="DS9" s="655"/>
      <c r="DT9" s="655"/>
      <c r="DU9" s="655"/>
      <c r="DV9" s="655"/>
      <c r="DW9" s="655"/>
      <c r="DX9" s="655"/>
      <c r="DY9" s="655"/>
      <c r="DZ9" s="655"/>
      <c r="EA9" s="655"/>
      <c r="EB9" s="655"/>
      <c r="EC9" s="655"/>
      <c r="ED9" s="655"/>
      <c r="EE9" s="655"/>
      <c r="EF9" s="655"/>
      <c r="EG9" s="655"/>
      <c r="EH9" s="655"/>
      <c r="EI9" s="655"/>
      <c r="EJ9" s="655"/>
      <c r="EK9" s="655"/>
      <c r="EL9" s="655"/>
      <c r="EM9" s="655"/>
      <c r="EN9" s="655"/>
      <c r="EO9" s="655"/>
      <c r="EP9" s="655"/>
      <c r="EQ9" s="655"/>
      <c r="ER9" s="655"/>
      <c r="ES9" s="655"/>
      <c r="ET9" s="655"/>
      <c r="EU9" s="655"/>
      <c r="EV9" s="655"/>
      <c r="EW9" s="655"/>
      <c r="EX9" s="655"/>
      <c r="EY9" s="655"/>
      <c r="EZ9" s="655"/>
      <c r="FA9" s="655"/>
      <c r="FB9" s="655"/>
      <c r="FC9" s="655"/>
      <c r="FD9" s="655"/>
      <c r="FE9" s="655"/>
      <c r="FF9" s="655"/>
      <c r="FG9" s="655"/>
      <c r="FH9" s="655"/>
      <c r="FI9" s="655"/>
      <c r="FJ9" s="655"/>
      <c r="FK9" s="655"/>
      <c r="FL9" s="297"/>
      <c r="FM9" s="429"/>
      <c r="FN9" s="429"/>
      <c r="FO9" s="429"/>
      <c r="FP9" s="429"/>
      <c r="FQ9" s="429"/>
      <c r="FR9" s="429"/>
      <c r="FS9" s="429"/>
      <c r="FT9" s="429"/>
      <c r="FU9" s="429"/>
      <c r="FV9" s="429"/>
      <c r="FW9" s="429"/>
      <c r="FX9" s="429"/>
      <c r="FY9" s="429"/>
      <c r="FZ9" s="429"/>
      <c r="GA9" s="429"/>
      <c r="GB9" s="429"/>
      <c r="GC9" s="429"/>
    </row>
    <row r="10" spans="1:185" ht="10.199999999999999" customHeight="1" x14ac:dyDescent="0.25"/>
    <row r="11" spans="1:185" s="368" customFormat="1" ht="12.75" customHeight="1" x14ac:dyDescent="0.3">
      <c r="A11" s="656" t="s">
        <v>47</v>
      </c>
      <c r="B11" s="657"/>
      <c r="C11" s="657"/>
      <c r="D11" s="657"/>
      <c r="E11" s="657"/>
      <c r="F11" s="658"/>
      <c r="G11" s="656" t="s">
        <v>219</v>
      </c>
      <c r="H11" s="657"/>
      <c r="I11" s="657"/>
      <c r="J11" s="657"/>
      <c r="K11" s="657"/>
      <c r="L11" s="657"/>
      <c r="M11" s="657"/>
      <c r="N11" s="657"/>
      <c r="O11" s="657"/>
      <c r="P11" s="657"/>
      <c r="Q11" s="657"/>
      <c r="R11" s="657"/>
      <c r="S11" s="657"/>
      <c r="T11" s="657"/>
      <c r="U11" s="657"/>
      <c r="V11" s="657"/>
      <c r="W11" s="657"/>
      <c r="X11" s="657"/>
      <c r="Y11" s="657"/>
      <c r="Z11" s="657"/>
      <c r="AA11" s="657"/>
      <c r="AB11" s="657"/>
      <c r="AC11" s="658"/>
      <c r="AD11" s="656" t="s">
        <v>437</v>
      </c>
      <c r="AE11" s="657"/>
      <c r="AF11" s="657"/>
      <c r="AG11" s="657"/>
      <c r="AH11" s="657"/>
      <c r="AI11" s="657"/>
      <c r="AJ11" s="657"/>
      <c r="AK11" s="657"/>
      <c r="AL11" s="657"/>
      <c r="AM11" s="657"/>
      <c r="AN11" s="657"/>
      <c r="AO11" s="657"/>
      <c r="AP11" s="657"/>
      <c r="AQ11" s="657"/>
      <c r="AR11" s="657"/>
      <c r="AS11" s="658"/>
      <c r="AT11" s="691" t="s">
        <v>711</v>
      </c>
      <c r="AU11" s="644" t="s">
        <v>48</v>
      </c>
      <c r="AV11" s="645"/>
      <c r="AW11" s="645"/>
      <c r="AX11" s="645"/>
      <c r="AY11" s="645"/>
      <c r="AZ11" s="645"/>
      <c r="BA11" s="645"/>
      <c r="BB11" s="645"/>
      <c r="BC11" s="645"/>
      <c r="BD11" s="645"/>
      <c r="BE11" s="645"/>
      <c r="BF11" s="645"/>
      <c r="BG11" s="645"/>
      <c r="BH11" s="645"/>
      <c r="BI11" s="645"/>
      <c r="BJ11" s="645"/>
      <c r="BK11" s="645"/>
      <c r="BL11" s="645"/>
      <c r="BM11" s="645"/>
      <c r="BN11" s="645"/>
      <c r="BO11" s="645"/>
      <c r="BP11" s="645"/>
      <c r="BQ11" s="645"/>
      <c r="BR11" s="645"/>
      <c r="BS11" s="645"/>
      <c r="BT11" s="645"/>
      <c r="BU11" s="645"/>
      <c r="BV11" s="645"/>
      <c r="BW11" s="645"/>
      <c r="BX11" s="645"/>
      <c r="BY11" s="645"/>
      <c r="BZ11" s="645"/>
      <c r="CA11" s="645"/>
      <c r="CB11" s="645"/>
      <c r="CC11" s="645"/>
      <c r="CD11" s="645"/>
      <c r="CE11" s="645"/>
      <c r="CF11" s="645"/>
      <c r="CG11" s="645"/>
      <c r="CH11" s="645"/>
      <c r="CI11" s="645"/>
      <c r="CJ11" s="645"/>
      <c r="CK11" s="645"/>
      <c r="CL11" s="645"/>
      <c r="CM11" s="645"/>
      <c r="CN11" s="645"/>
      <c r="CO11" s="645"/>
      <c r="CP11" s="645"/>
      <c r="CQ11" s="645"/>
      <c r="CR11" s="645"/>
      <c r="CS11" s="645"/>
      <c r="CT11" s="645"/>
      <c r="CU11" s="645"/>
      <c r="CV11" s="645"/>
      <c r="CW11" s="645"/>
      <c r="CX11" s="645"/>
      <c r="CY11" s="645"/>
      <c r="CZ11" s="645"/>
      <c r="DA11" s="645"/>
      <c r="DB11" s="645"/>
      <c r="DC11" s="645"/>
      <c r="DD11" s="645"/>
      <c r="DE11" s="645"/>
      <c r="DF11" s="645"/>
      <c r="DG11" s="645"/>
      <c r="DH11" s="645"/>
      <c r="DI11" s="645"/>
      <c r="DJ11" s="645"/>
      <c r="DK11" s="645"/>
      <c r="DL11" s="645"/>
      <c r="DM11" s="645"/>
      <c r="DN11" s="645"/>
      <c r="DO11" s="645"/>
      <c r="DP11" s="645"/>
      <c r="DQ11" s="645"/>
      <c r="DR11" s="645"/>
      <c r="DS11" s="645"/>
      <c r="DT11" s="645"/>
      <c r="DU11" s="645"/>
      <c r="DV11" s="645"/>
      <c r="DW11" s="645"/>
      <c r="DX11" s="645"/>
      <c r="DY11" s="645"/>
      <c r="DZ11" s="645"/>
      <c r="EA11" s="645"/>
      <c r="EB11" s="645"/>
      <c r="EC11" s="645"/>
      <c r="ED11" s="645"/>
      <c r="EE11" s="645"/>
      <c r="EF11" s="645"/>
      <c r="EG11" s="645"/>
      <c r="EH11" s="645"/>
      <c r="EI11" s="645"/>
      <c r="EJ11" s="645"/>
      <c r="EK11" s="645"/>
      <c r="EL11" s="645"/>
      <c r="EM11" s="645"/>
      <c r="EN11" s="645"/>
      <c r="EO11" s="645"/>
      <c r="EP11" s="645"/>
      <c r="EQ11" s="645"/>
      <c r="ER11" s="645"/>
      <c r="ES11" s="645"/>
      <c r="ET11" s="646"/>
      <c r="EU11" s="656" t="s">
        <v>709</v>
      </c>
      <c r="EV11" s="657"/>
      <c r="EW11" s="657"/>
      <c r="EX11" s="657"/>
      <c r="EY11" s="657"/>
      <c r="EZ11" s="657"/>
      <c r="FA11" s="657"/>
      <c r="FB11" s="657"/>
      <c r="FC11" s="657"/>
      <c r="FD11" s="657"/>
      <c r="FE11" s="657"/>
      <c r="FF11" s="657"/>
      <c r="FG11" s="657"/>
      <c r="FH11" s="657"/>
      <c r="FI11" s="657"/>
      <c r="FJ11" s="657"/>
      <c r="FK11" s="658"/>
      <c r="FL11" s="337"/>
      <c r="FM11" s="430"/>
      <c r="FN11" s="430"/>
      <c r="FO11" s="430"/>
      <c r="FP11" s="430"/>
      <c r="FQ11" s="430"/>
      <c r="FR11" s="430"/>
      <c r="FS11" s="430"/>
      <c r="FT11" s="430"/>
      <c r="FU11" s="430"/>
      <c r="FV11" s="430"/>
      <c r="FW11" s="430"/>
      <c r="FX11" s="430"/>
      <c r="FY11" s="430"/>
      <c r="FZ11" s="430"/>
      <c r="GA11" s="430"/>
      <c r="GB11" s="430"/>
      <c r="GC11" s="430"/>
    </row>
    <row r="12" spans="1:185" s="368" customFormat="1" ht="19.2" customHeight="1" x14ac:dyDescent="0.3">
      <c r="A12" s="659"/>
      <c r="B12" s="660"/>
      <c r="C12" s="660"/>
      <c r="D12" s="660"/>
      <c r="E12" s="660"/>
      <c r="F12" s="661"/>
      <c r="G12" s="659"/>
      <c r="H12" s="660"/>
      <c r="I12" s="660"/>
      <c r="J12" s="660"/>
      <c r="K12" s="660"/>
      <c r="L12" s="660"/>
      <c r="M12" s="660"/>
      <c r="N12" s="660"/>
      <c r="O12" s="660"/>
      <c r="P12" s="660"/>
      <c r="Q12" s="660"/>
      <c r="R12" s="660"/>
      <c r="S12" s="660"/>
      <c r="T12" s="660"/>
      <c r="U12" s="660"/>
      <c r="V12" s="660"/>
      <c r="W12" s="660"/>
      <c r="X12" s="660"/>
      <c r="Y12" s="660"/>
      <c r="Z12" s="660"/>
      <c r="AA12" s="660"/>
      <c r="AB12" s="660"/>
      <c r="AC12" s="661"/>
      <c r="AD12" s="659"/>
      <c r="AE12" s="660"/>
      <c r="AF12" s="660"/>
      <c r="AG12" s="660"/>
      <c r="AH12" s="660"/>
      <c r="AI12" s="660"/>
      <c r="AJ12" s="660"/>
      <c r="AK12" s="660"/>
      <c r="AL12" s="660"/>
      <c r="AM12" s="660"/>
      <c r="AN12" s="660"/>
      <c r="AO12" s="660"/>
      <c r="AP12" s="660"/>
      <c r="AQ12" s="660"/>
      <c r="AR12" s="660"/>
      <c r="AS12" s="661"/>
      <c r="AT12" s="692"/>
      <c r="AU12" s="656" t="s">
        <v>2</v>
      </c>
      <c r="AV12" s="657"/>
      <c r="AW12" s="657"/>
      <c r="AX12" s="657"/>
      <c r="AY12" s="657"/>
      <c r="AZ12" s="657"/>
      <c r="BA12" s="657"/>
      <c r="BB12" s="657"/>
      <c r="BC12" s="657"/>
      <c r="BD12" s="657"/>
      <c r="BE12" s="657"/>
      <c r="BF12" s="657"/>
      <c r="BG12" s="657"/>
      <c r="BH12" s="657"/>
      <c r="BI12" s="657"/>
      <c r="BJ12" s="657"/>
      <c r="BK12" s="658"/>
      <c r="BL12" s="644" t="s">
        <v>3</v>
      </c>
      <c r="BM12" s="645"/>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45"/>
      <c r="CJ12" s="645"/>
      <c r="CK12" s="645"/>
      <c r="CL12" s="645"/>
      <c r="CM12" s="645"/>
      <c r="CN12" s="645"/>
      <c r="CO12" s="645"/>
      <c r="CP12" s="645"/>
      <c r="CQ12" s="645"/>
      <c r="CR12" s="645"/>
      <c r="CS12" s="645"/>
      <c r="CT12" s="645"/>
      <c r="CU12" s="645"/>
      <c r="CV12" s="645"/>
      <c r="CW12" s="645"/>
      <c r="CX12" s="645"/>
      <c r="CY12" s="645"/>
      <c r="CZ12" s="645"/>
      <c r="DA12" s="645"/>
      <c r="DB12" s="645"/>
      <c r="DC12" s="645"/>
      <c r="DD12" s="645"/>
      <c r="DE12" s="645"/>
      <c r="DF12" s="645"/>
      <c r="DG12" s="645"/>
      <c r="DH12" s="645"/>
      <c r="DI12" s="645"/>
      <c r="DJ12" s="645"/>
      <c r="DK12" s="645"/>
      <c r="DL12" s="645"/>
      <c r="DM12" s="645"/>
      <c r="DN12" s="646"/>
      <c r="DO12" s="656" t="s">
        <v>634</v>
      </c>
      <c r="DP12" s="657"/>
      <c r="DQ12" s="657"/>
      <c r="DR12" s="657"/>
      <c r="DS12" s="657"/>
      <c r="DT12" s="657"/>
      <c r="DU12" s="657"/>
      <c r="DV12" s="657"/>
      <c r="DW12" s="657"/>
      <c r="DX12" s="657"/>
      <c r="DY12" s="657"/>
      <c r="DZ12" s="657"/>
      <c r="EA12" s="657"/>
      <c r="EB12" s="657"/>
      <c r="EC12" s="657"/>
      <c r="ED12" s="658"/>
      <c r="EE12" s="656" t="s">
        <v>629</v>
      </c>
      <c r="EF12" s="657"/>
      <c r="EG12" s="657"/>
      <c r="EH12" s="657"/>
      <c r="EI12" s="657"/>
      <c r="EJ12" s="657"/>
      <c r="EK12" s="657"/>
      <c r="EL12" s="657"/>
      <c r="EM12" s="657"/>
      <c r="EN12" s="657"/>
      <c r="EO12" s="657"/>
      <c r="EP12" s="657"/>
      <c r="EQ12" s="657"/>
      <c r="ER12" s="657"/>
      <c r="ES12" s="657"/>
      <c r="ET12" s="658"/>
      <c r="EU12" s="659"/>
      <c r="EV12" s="660"/>
      <c r="EW12" s="660"/>
      <c r="EX12" s="660"/>
      <c r="EY12" s="660"/>
      <c r="EZ12" s="660"/>
      <c r="FA12" s="660"/>
      <c r="FB12" s="660"/>
      <c r="FC12" s="660"/>
      <c r="FD12" s="660"/>
      <c r="FE12" s="660"/>
      <c r="FF12" s="660"/>
      <c r="FG12" s="660"/>
      <c r="FH12" s="660"/>
      <c r="FI12" s="660"/>
      <c r="FJ12" s="660"/>
      <c r="FK12" s="661"/>
      <c r="FL12" s="337" t="s">
        <v>613</v>
      </c>
      <c r="FM12" s="430"/>
      <c r="FN12" s="430"/>
      <c r="FO12" s="430"/>
      <c r="FP12" s="430"/>
      <c r="FQ12" s="430"/>
      <c r="FR12" s="430"/>
      <c r="FS12" s="430"/>
      <c r="FT12" s="430"/>
      <c r="FU12" s="430"/>
      <c r="FV12" s="430"/>
      <c r="FW12" s="430"/>
      <c r="FX12" s="430"/>
      <c r="FY12" s="430"/>
      <c r="FZ12" s="430"/>
      <c r="GA12" s="430"/>
      <c r="GB12" s="430"/>
      <c r="GC12" s="430"/>
    </row>
    <row r="13" spans="1:185" s="368" customFormat="1" ht="42" customHeight="1" x14ac:dyDescent="0.3">
      <c r="A13" s="662"/>
      <c r="B13" s="663"/>
      <c r="C13" s="663"/>
      <c r="D13" s="663"/>
      <c r="E13" s="663"/>
      <c r="F13" s="664"/>
      <c r="G13" s="662"/>
      <c r="H13" s="663"/>
      <c r="I13" s="663"/>
      <c r="J13" s="663"/>
      <c r="K13" s="663"/>
      <c r="L13" s="663"/>
      <c r="M13" s="663"/>
      <c r="N13" s="663"/>
      <c r="O13" s="663"/>
      <c r="P13" s="663"/>
      <c r="Q13" s="663"/>
      <c r="R13" s="663"/>
      <c r="S13" s="663"/>
      <c r="T13" s="663"/>
      <c r="U13" s="663"/>
      <c r="V13" s="663"/>
      <c r="W13" s="663"/>
      <c r="X13" s="663"/>
      <c r="Y13" s="663"/>
      <c r="Z13" s="663"/>
      <c r="AA13" s="663"/>
      <c r="AB13" s="663"/>
      <c r="AC13" s="664"/>
      <c r="AD13" s="662"/>
      <c r="AE13" s="663"/>
      <c r="AF13" s="663"/>
      <c r="AG13" s="663"/>
      <c r="AH13" s="663"/>
      <c r="AI13" s="663"/>
      <c r="AJ13" s="663"/>
      <c r="AK13" s="663"/>
      <c r="AL13" s="663"/>
      <c r="AM13" s="663"/>
      <c r="AN13" s="663"/>
      <c r="AO13" s="663"/>
      <c r="AP13" s="663"/>
      <c r="AQ13" s="663"/>
      <c r="AR13" s="663"/>
      <c r="AS13" s="664"/>
      <c r="AT13" s="693"/>
      <c r="AU13" s="662"/>
      <c r="AV13" s="663"/>
      <c r="AW13" s="663"/>
      <c r="AX13" s="663"/>
      <c r="AY13" s="663"/>
      <c r="AZ13" s="663"/>
      <c r="BA13" s="663"/>
      <c r="BB13" s="663"/>
      <c r="BC13" s="663"/>
      <c r="BD13" s="663"/>
      <c r="BE13" s="663"/>
      <c r="BF13" s="663"/>
      <c r="BG13" s="663"/>
      <c r="BH13" s="663"/>
      <c r="BI13" s="663"/>
      <c r="BJ13" s="663"/>
      <c r="BK13" s="664"/>
      <c r="BL13" s="644" t="s">
        <v>49</v>
      </c>
      <c r="BM13" s="645"/>
      <c r="BN13" s="645"/>
      <c r="BO13" s="645"/>
      <c r="BP13" s="645"/>
      <c r="BQ13" s="645"/>
      <c r="BR13" s="645"/>
      <c r="BS13" s="645"/>
      <c r="BT13" s="645"/>
      <c r="BU13" s="645"/>
      <c r="BV13" s="645"/>
      <c r="BW13" s="645"/>
      <c r="BX13" s="645"/>
      <c r="BY13" s="645"/>
      <c r="BZ13" s="645"/>
      <c r="CA13" s="645"/>
      <c r="CB13" s="645"/>
      <c r="CC13" s="646"/>
      <c r="CD13" s="644" t="s">
        <v>50</v>
      </c>
      <c r="CE13" s="645"/>
      <c r="CF13" s="645"/>
      <c r="CG13" s="645"/>
      <c r="CH13" s="645"/>
      <c r="CI13" s="645"/>
      <c r="CJ13" s="645"/>
      <c r="CK13" s="645"/>
      <c r="CL13" s="645"/>
      <c r="CM13" s="645"/>
      <c r="CN13" s="645"/>
      <c r="CO13" s="645"/>
      <c r="CP13" s="645"/>
      <c r="CQ13" s="645"/>
      <c r="CR13" s="645"/>
      <c r="CS13" s="645"/>
      <c r="CT13" s="645"/>
      <c r="CU13" s="645"/>
      <c r="CV13" s="646"/>
      <c r="CW13" s="644" t="s">
        <v>51</v>
      </c>
      <c r="CX13" s="645"/>
      <c r="CY13" s="645"/>
      <c r="CZ13" s="645"/>
      <c r="DA13" s="645"/>
      <c r="DB13" s="645"/>
      <c r="DC13" s="645"/>
      <c r="DD13" s="645"/>
      <c r="DE13" s="645"/>
      <c r="DF13" s="645"/>
      <c r="DG13" s="645"/>
      <c r="DH13" s="645"/>
      <c r="DI13" s="645"/>
      <c r="DJ13" s="645"/>
      <c r="DK13" s="645"/>
      <c r="DL13" s="645"/>
      <c r="DM13" s="645"/>
      <c r="DN13" s="646"/>
      <c r="DO13" s="662"/>
      <c r="DP13" s="663"/>
      <c r="DQ13" s="663"/>
      <c r="DR13" s="663"/>
      <c r="DS13" s="663"/>
      <c r="DT13" s="663"/>
      <c r="DU13" s="663"/>
      <c r="DV13" s="663"/>
      <c r="DW13" s="663"/>
      <c r="DX13" s="663"/>
      <c r="DY13" s="663"/>
      <c r="DZ13" s="663"/>
      <c r="EA13" s="663"/>
      <c r="EB13" s="663"/>
      <c r="EC13" s="663"/>
      <c r="ED13" s="664"/>
      <c r="EE13" s="662"/>
      <c r="EF13" s="663"/>
      <c r="EG13" s="663"/>
      <c r="EH13" s="663"/>
      <c r="EI13" s="663"/>
      <c r="EJ13" s="663"/>
      <c r="EK13" s="663"/>
      <c r="EL13" s="663"/>
      <c r="EM13" s="663"/>
      <c r="EN13" s="663"/>
      <c r="EO13" s="663"/>
      <c r="EP13" s="663"/>
      <c r="EQ13" s="663"/>
      <c r="ER13" s="663"/>
      <c r="ES13" s="663"/>
      <c r="ET13" s="664"/>
      <c r="EU13" s="662"/>
      <c r="EV13" s="663"/>
      <c r="EW13" s="663"/>
      <c r="EX13" s="663"/>
      <c r="EY13" s="663"/>
      <c r="EZ13" s="663"/>
      <c r="FA13" s="663"/>
      <c r="FB13" s="663"/>
      <c r="FC13" s="663"/>
      <c r="FD13" s="663"/>
      <c r="FE13" s="663"/>
      <c r="FF13" s="663"/>
      <c r="FG13" s="663"/>
      <c r="FH13" s="663"/>
      <c r="FI13" s="663"/>
      <c r="FJ13" s="663"/>
      <c r="FK13" s="664"/>
      <c r="FL13" s="337"/>
      <c r="FM13" s="430">
        <v>51612</v>
      </c>
      <c r="FN13" s="430"/>
      <c r="FO13" s="430"/>
      <c r="FP13" s="430"/>
      <c r="FQ13" s="430"/>
      <c r="FR13" s="430"/>
      <c r="FS13" s="430"/>
      <c r="FT13" s="430"/>
      <c r="FU13" s="430"/>
      <c r="FV13" s="430"/>
      <c r="FW13" s="430"/>
      <c r="FX13" s="430"/>
      <c r="FY13" s="430"/>
      <c r="FZ13" s="430"/>
      <c r="GA13" s="430"/>
      <c r="GB13" s="430"/>
      <c r="GC13" s="430"/>
    </row>
    <row r="14" spans="1:185" s="11" customFormat="1" x14ac:dyDescent="0.3">
      <c r="A14" s="678">
        <v>1</v>
      </c>
      <c r="B14" s="678"/>
      <c r="C14" s="678"/>
      <c r="D14" s="678"/>
      <c r="E14" s="678"/>
      <c r="F14" s="678"/>
      <c r="G14" s="665">
        <v>2</v>
      </c>
      <c r="H14" s="666"/>
      <c r="I14" s="666"/>
      <c r="J14" s="666"/>
      <c r="K14" s="666"/>
      <c r="L14" s="666"/>
      <c r="M14" s="666"/>
      <c r="N14" s="666"/>
      <c r="O14" s="666"/>
      <c r="P14" s="666"/>
      <c r="Q14" s="666"/>
      <c r="R14" s="666"/>
      <c r="S14" s="666"/>
      <c r="T14" s="666"/>
      <c r="U14" s="666"/>
      <c r="V14" s="666"/>
      <c r="W14" s="666"/>
      <c r="X14" s="666"/>
      <c r="Y14" s="666"/>
      <c r="Z14" s="666"/>
      <c r="AA14" s="666"/>
      <c r="AB14" s="666"/>
      <c r="AC14" s="667"/>
      <c r="AD14" s="665">
        <v>3</v>
      </c>
      <c r="AE14" s="666"/>
      <c r="AF14" s="666"/>
      <c r="AG14" s="666"/>
      <c r="AH14" s="666"/>
      <c r="AI14" s="666"/>
      <c r="AJ14" s="666"/>
      <c r="AK14" s="666"/>
      <c r="AL14" s="666"/>
      <c r="AM14" s="666"/>
      <c r="AN14" s="666"/>
      <c r="AO14" s="666"/>
      <c r="AP14" s="666"/>
      <c r="AQ14" s="666"/>
      <c r="AR14" s="666"/>
      <c r="AS14" s="667"/>
      <c r="AT14" s="445" t="s">
        <v>712</v>
      </c>
      <c r="AU14" s="665">
        <v>4</v>
      </c>
      <c r="AV14" s="666"/>
      <c r="AW14" s="666"/>
      <c r="AX14" s="666"/>
      <c r="AY14" s="666"/>
      <c r="AZ14" s="666"/>
      <c r="BA14" s="666"/>
      <c r="BB14" s="666"/>
      <c r="BC14" s="666"/>
      <c r="BD14" s="666"/>
      <c r="BE14" s="666"/>
      <c r="BF14" s="666"/>
      <c r="BG14" s="666"/>
      <c r="BH14" s="666"/>
      <c r="BI14" s="666"/>
      <c r="BJ14" s="666"/>
      <c r="BK14" s="667"/>
      <c r="BL14" s="665">
        <v>5</v>
      </c>
      <c r="BM14" s="666"/>
      <c r="BN14" s="666"/>
      <c r="BO14" s="666"/>
      <c r="BP14" s="666"/>
      <c r="BQ14" s="666"/>
      <c r="BR14" s="666"/>
      <c r="BS14" s="666"/>
      <c r="BT14" s="666"/>
      <c r="BU14" s="666"/>
      <c r="BV14" s="666"/>
      <c r="BW14" s="666"/>
      <c r="BX14" s="666"/>
      <c r="BY14" s="666"/>
      <c r="BZ14" s="666"/>
      <c r="CA14" s="666"/>
      <c r="CB14" s="666"/>
      <c r="CC14" s="667"/>
      <c r="CD14" s="665">
        <v>6</v>
      </c>
      <c r="CE14" s="666"/>
      <c r="CF14" s="666"/>
      <c r="CG14" s="666"/>
      <c r="CH14" s="666"/>
      <c r="CI14" s="666"/>
      <c r="CJ14" s="666"/>
      <c r="CK14" s="666"/>
      <c r="CL14" s="666"/>
      <c r="CM14" s="666"/>
      <c r="CN14" s="666"/>
      <c r="CO14" s="666"/>
      <c r="CP14" s="666"/>
      <c r="CQ14" s="666"/>
      <c r="CR14" s="666"/>
      <c r="CS14" s="666"/>
      <c r="CT14" s="666"/>
      <c r="CU14" s="666"/>
      <c r="CV14" s="667"/>
      <c r="CW14" s="665">
        <v>7</v>
      </c>
      <c r="CX14" s="666"/>
      <c r="CY14" s="666"/>
      <c r="CZ14" s="666"/>
      <c r="DA14" s="666"/>
      <c r="DB14" s="666"/>
      <c r="DC14" s="666"/>
      <c r="DD14" s="666"/>
      <c r="DE14" s="666"/>
      <c r="DF14" s="666"/>
      <c r="DG14" s="666"/>
      <c r="DH14" s="666"/>
      <c r="DI14" s="666"/>
      <c r="DJ14" s="666"/>
      <c r="DK14" s="666"/>
      <c r="DL14" s="666"/>
      <c r="DM14" s="666"/>
      <c r="DN14" s="667"/>
      <c r="DO14" s="665">
        <v>8</v>
      </c>
      <c r="DP14" s="666"/>
      <c r="DQ14" s="666"/>
      <c r="DR14" s="666"/>
      <c r="DS14" s="666"/>
      <c r="DT14" s="666"/>
      <c r="DU14" s="666"/>
      <c r="DV14" s="666"/>
      <c r="DW14" s="666"/>
      <c r="DX14" s="666"/>
      <c r="DY14" s="666"/>
      <c r="DZ14" s="666"/>
      <c r="EA14" s="666"/>
      <c r="EB14" s="666"/>
      <c r="EC14" s="666"/>
      <c r="ED14" s="667"/>
      <c r="EE14" s="665">
        <v>9</v>
      </c>
      <c r="EF14" s="666"/>
      <c r="EG14" s="666"/>
      <c r="EH14" s="666"/>
      <c r="EI14" s="666"/>
      <c r="EJ14" s="666"/>
      <c r="EK14" s="666"/>
      <c r="EL14" s="666"/>
      <c r="EM14" s="666"/>
      <c r="EN14" s="666"/>
      <c r="EO14" s="666"/>
      <c r="EP14" s="666"/>
      <c r="EQ14" s="666"/>
      <c r="ER14" s="666"/>
      <c r="ES14" s="666"/>
      <c r="ET14" s="667"/>
      <c r="EU14" s="665">
        <v>10</v>
      </c>
      <c r="EV14" s="666"/>
      <c r="EW14" s="666"/>
      <c r="EX14" s="666"/>
      <c r="EY14" s="666"/>
      <c r="EZ14" s="666"/>
      <c r="FA14" s="666"/>
      <c r="FB14" s="666"/>
      <c r="FC14" s="666"/>
      <c r="FD14" s="666"/>
      <c r="FE14" s="666"/>
      <c r="FF14" s="666"/>
      <c r="FG14" s="666"/>
      <c r="FH14" s="666"/>
      <c r="FI14" s="666"/>
      <c r="FJ14" s="666"/>
      <c r="FK14" s="667"/>
      <c r="FL14" s="338"/>
    </row>
    <row r="15" spans="1:185" s="12" customFormat="1" ht="15" customHeight="1" x14ac:dyDescent="0.3">
      <c r="A15" s="644" t="s">
        <v>223</v>
      </c>
      <c r="B15" s="645"/>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5"/>
      <c r="AY15" s="645"/>
      <c r="AZ15" s="645"/>
      <c r="BA15" s="645"/>
      <c r="BB15" s="645"/>
      <c r="BC15" s="645"/>
      <c r="BD15" s="645"/>
      <c r="BE15" s="645"/>
      <c r="BF15" s="645"/>
      <c r="BG15" s="645"/>
      <c r="BH15" s="645"/>
      <c r="BI15" s="645"/>
      <c r="BJ15" s="645"/>
      <c r="BK15" s="645"/>
      <c r="BL15" s="645"/>
      <c r="BM15" s="645"/>
      <c r="BN15" s="645"/>
      <c r="BO15" s="645"/>
      <c r="BP15" s="645"/>
      <c r="BQ15" s="645"/>
      <c r="BR15" s="645"/>
      <c r="BS15" s="645"/>
      <c r="BT15" s="645"/>
      <c r="BU15" s="645"/>
      <c r="BV15" s="645"/>
      <c r="BW15" s="645"/>
      <c r="BX15" s="645"/>
      <c r="BY15" s="645"/>
      <c r="BZ15" s="645"/>
      <c r="CA15" s="645"/>
      <c r="CB15" s="645"/>
      <c r="CC15" s="645"/>
      <c r="CD15" s="645"/>
      <c r="CE15" s="645"/>
      <c r="CF15" s="645"/>
      <c r="CG15" s="645"/>
      <c r="CH15" s="645"/>
      <c r="CI15" s="645"/>
      <c r="CJ15" s="645"/>
      <c r="CK15" s="645"/>
      <c r="CL15" s="645"/>
      <c r="CM15" s="645"/>
      <c r="CN15" s="645"/>
      <c r="CO15" s="645"/>
      <c r="CP15" s="645"/>
      <c r="CQ15" s="645"/>
      <c r="CR15" s="645"/>
      <c r="CS15" s="645"/>
      <c r="CT15" s="645"/>
      <c r="CU15" s="645"/>
      <c r="CV15" s="645"/>
      <c r="CW15" s="645"/>
      <c r="CX15" s="645"/>
      <c r="CY15" s="645"/>
      <c r="CZ15" s="645"/>
      <c r="DA15" s="645"/>
      <c r="DB15" s="645"/>
      <c r="DC15" s="645"/>
      <c r="DD15" s="645"/>
      <c r="DE15" s="645"/>
      <c r="DF15" s="645"/>
      <c r="DG15" s="645"/>
      <c r="DH15" s="645"/>
      <c r="DI15" s="645"/>
      <c r="DJ15" s="645"/>
      <c r="DK15" s="645"/>
      <c r="DL15" s="645"/>
      <c r="DM15" s="645"/>
      <c r="DN15" s="645"/>
      <c r="DO15" s="645"/>
      <c r="DP15" s="645"/>
      <c r="DQ15" s="645"/>
      <c r="DR15" s="645"/>
      <c r="DS15" s="645"/>
      <c r="DT15" s="645"/>
      <c r="DU15" s="645"/>
      <c r="DV15" s="645"/>
      <c r="DW15" s="645"/>
      <c r="DX15" s="645"/>
      <c r="DY15" s="645"/>
      <c r="DZ15" s="645"/>
      <c r="EA15" s="645"/>
      <c r="EB15" s="645"/>
      <c r="EC15" s="645"/>
      <c r="ED15" s="645"/>
      <c r="EE15" s="645"/>
      <c r="EF15" s="645"/>
      <c r="EG15" s="645"/>
      <c r="EH15" s="645"/>
      <c r="EI15" s="645"/>
      <c r="EJ15" s="645"/>
      <c r="EK15" s="645"/>
      <c r="EL15" s="645"/>
      <c r="EM15" s="645"/>
      <c r="EN15" s="645"/>
      <c r="EO15" s="645"/>
      <c r="EP15" s="645"/>
      <c r="EQ15" s="645"/>
      <c r="ER15" s="645"/>
      <c r="ES15" s="645"/>
      <c r="ET15" s="645"/>
      <c r="EU15" s="645"/>
      <c r="EV15" s="645"/>
      <c r="EW15" s="645"/>
      <c r="EX15" s="645"/>
      <c r="EY15" s="645"/>
      <c r="EZ15" s="645"/>
      <c r="FA15" s="645"/>
      <c r="FB15" s="645"/>
      <c r="FC15" s="645"/>
      <c r="FD15" s="645"/>
      <c r="FE15" s="645"/>
      <c r="FF15" s="645"/>
      <c r="FG15" s="645"/>
      <c r="FH15" s="645"/>
      <c r="FI15" s="645"/>
      <c r="FJ15" s="645"/>
      <c r="FK15" s="646"/>
      <c r="FL15" s="167"/>
    </row>
    <row r="16" spans="1:185" s="12" customFormat="1" ht="14.4" customHeight="1" x14ac:dyDescent="0.3">
      <c r="A16" s="668" t="s">
        <v>63</v>
      </c>
      <c r="B16" s="668"/>
      <c r="C16" s="668"/>
      <c r="D16" s="668"/>
      <c r="E16" s="668"/>
      <c r="F16" s="668"/>
      <c r="G16" s="669" t="s">
        <v>402</v>
      </c>
      <c r="H16" s="670"/>
      <c r="I16" s="670"/>
      <c r="J16" s="670"/>
      <c r="K16" s="670"/>
      <c r="L16" s="670"/>
      <c r="M16" s="670"/>
      <c r="N16" s="670"/>
      <c r="O16" s="670"/>
      <c r="P16" s="670"/>
      <c r="Q16" s="670"/>
      <c r="R16" s="670"/>
      <c r="S16" s="670"/>
      <c r="T16" s="670"/>
      <c r="U16" s="670"/>
      <c r="V16" s="670"/>
      <c r="W16" s="670"/>
      <c r="X16" s="670"/>
      <c r="Y16" s="670"/>
      <c r="Z16" s="670"/>
      <c r="AA16" s="670"/>
      <c r="AB16" s="670"/>
      <c r="AC16" s="671"/>
      <c r="AD16" s="672">
        <v>1</v>
      </c>
      <c r="AE16" s="673"/>
      <c r="AF16" s="673"/>
      <c r="AG16" s="673"/>
      <c r="AH16" s="673"/>
      <c r="AI16" s="673"/>
      <c r="AJ16" s="673"/>
      <c r="AK16" s="673"/>
      <c r="AL16" s="673"/>
      <c r="AM16" s="673"/>
      <c r="AN16" s="673"/>
      <c r="AO16" s="673"/>
      <c r="AP16" s="673"/>
      <c r="AQ16" s="673"/>
      <c r="AR16" s="673"/>
      <c r="AS16" s="674"/>
      <c r="AT16" s="427">
        <v>1</v>
      </c>
      <c r="AU16" s="675">
        <f>SUM(BL16:ET16)</f>
        <v>148603</v>
      </c>
      <c r="AV16" s="676"/>
      <c r="AW16" s="676"/>
      <c r="AX16" s="676"/>
      <c r="AY16" s="676"/>
      <c r="AZ16" s="676"/>
      <c r="BA16" s="676"/>
      <c r="BB16" s="676"/>
      <c r="BC16" s="676"/>
      <c r="BD16" s="676"/>
      <c r="BE16" s="676"/>
      <c r="BF16" s="676"/>
      <c r="BG16" s="676"/>
      <c r="BH16" s="676"/>
      <c r="BI16" s="676"/>
      <c r="BJ16" s="676"/>
      <c r="BK16" s="677"/>
      <c r="BL16" s="675">
        <v>45227</v>
      </c>
      <c r="BM16" s="676"/>
      <c r="BN16" s="676"/>
      <c r="BO16" s="676"/>
      <c r="BP16" s="676"/>
      <c r="BQ16" s="676"/>
      <c r="BR16" s="676"/>
      <c r="BS16" s="676"/>
      <c r="BT16" s="676"/>
      <c r="BU16" s="676"/>
      <c r="BV16" s="676"/>
      <c r="BW16" s="676"/>
      <c r="BX16" s="676"/>
      <c r="BY16" s="676"/>
      <c r="BZ16" s="676"/>
      <c r="CA16" s="676"/>
      <c r="CB16" s="676"/>
      <c r="CC16" s="677"/>
      <c r="CD16" s="675"/>
      <c r="CE16" s="676"/>
      <c r="CF16" s="676"/>
      <c r="CG16" s="676"/>
      <c r="CH16" s="676"/>
      <c r="CI16" s="676"/>
      <c r="CJ16" s="676"/>
      <c r="CK16" s="676"/>
      <c r="CL16" s="676"/>
      <c r="CM16" s="676"/>
      <c r="CN16" s="676"/>
      <c r="CO16" s="676"/>
      <c r="CP16" s="676"/>
      <c r="CQ16" s="676"/>
      <c r="CR16" s="676"/>
      <c r="CS16" s="676"/>
      <c r="CT16" s="676"/>
      <c r="CU16" s="676"/>
      <c r="CV16" s="677"/>
      <c r="CW16" s="675">
        <f>BL16*30/70</f>
        <v>19383</v>
      </c>
      <c r="CX16" s="676"/>
      <c r="CY16" s="676"/>
      <c r="CZ16" s="676"/>
      <c r="DA16" s="676"/>
      <c r="DB16" s="676"/>
      <c r="DC16" s="676"/>
      <c r="DD16" s="676"/>
      <c r="DE16" s="676"/>
      <c r="DF16" s="676"/>
      <c r="DG16" s="676"/>
      <c r="DH16" s="676"/>
      <c r="DI16" s="676"/>
      <c r="DJ16" s="676"/>
      <c r="DK16" s="676"/>
      <c r="DL16" s="676"/>
      <c r="DM16" s="676"/>
      <c r="DN16" s="677"/>
      <c r="DO16" s="675">
        <f>(BL16+CD16+CW16)*80/100</f>
        <v>51688</v>
      </c>
      <c r="DP16" s="676"/>
      <c r="DQ16" s="676"/>
      <c r="DR16" s="676"/>
      <c r="DS16" s="676"/>
      <c r="DT16" s="676"/>
      <c r="DU16" s="676"/>
      <c r="DV16" s="676"/>
      <c r="DW16" s="676"/>
      <c r="DX16" s="676"/>
      <c r="DY16" s="676"/>
      <c r="DZ16" s="676"/>
      <c r="EA16" s="676"/>
      <c r="EB16" s="676"/>
      <c r="EC16" s="676"/>
      <c r="ED16" s="677"/>
      <c r="EE16" s="675">
        <f>(BL16+CD16+CW16)*50/100</f>
        <v>32305</v>
      </c>
      <c r="EF16" s="676"/>
      <c r="EG16" s="676"/>
      <c r="EH16" s="676"/>
      <c r="EI16" s="676"/>
      <c r="EJ16" s="676"/>
      <c r="EK16" s="676"/>
      <c r="EL16" s="676"/>
      <c r="EM16" s="676"/>
      <c r="EN16" s="676"/>
      <c r="EO16" s="676"/>
      <c r="EP16" s="676"/>
      <c r="EQ16" s="676"/>
      <c r="ER16" s="676"/>
      <c r="ES16" s="676"/>
      <c r="ET16" s="677"/>
      <c r="EU16" s="675">
        <f>AU16*AT16*12</f>
        <v>1783236</v>
      </c>
      <c r="EV16" s="676"/>
      <c r="EW16" s="676"/>
      <c r="EX16" s="676"/>
      <c r="EY16" s="676"/>
      <c r="EZ16" s="676"/>
      <c r="FA16" s="676"/>
      <c r="FB16" s="676"/>
      <c r="FC16" s="676"/>
      <c r="FD16" s="676"/>
      <c r="FE16" s="676"/>
      <c r="FF16" s="676"/>
      <c r="FG16" s="676"/>
      <c r="FH16" s="676"/>
      <c r="FI16" s="676"/>
      <c r="FJ16" s="676"/>
      <c r="FK16" s="677"/>
      <c r="FL16" s="167"/>
      <c r="FO16" s="168"/>
    </row>
    <row r="17" spans="1:173" s="12" customFormat="1" ht="14.4" customHeight="1" x14ac:dyDescent="0.3">
      <c r="A17" s="668" t="s">
        <v>67</v>
      </c>
      <c r="B17" s="668"/>
      <c r="C17" s="668"/>
      <c r="D17" s="668"/>
      <c r="E17" s="668"/>
      <c r="F17" s="668"/>
      <c r="G17" s="669" t="s">
        <v>403</v>
      </c>
      <c r="H17" s="670"/>
      <c r="I17" s="670"/>
      <c r="J17" s="670"/>
      <c r="K17" s="670"/>
      <c r="L17" s="670"/>
      <c r="M17" s="670"/>
      <c r="N17" s="670"/>
      <c r="O17" s="670"/>
      <c r="P17" s="670"/>
      <c r="Q17" s="670"/>
      <c r="R17" s="670"/>
      <c r="S17" s="670"/>
      <c r="T17" s="670"/>
      <c r="U17" s="670"/>
      <c r="V17" s="670"/>
      <c r="W17" s="670"/>
      <c r="X17" s="670"/>
      <c r="Y17" s="670"/>
      <c r="Z17" s="670"/>
      <c r="AA17" s="670"/>
      <c r="AB17" s="670"/>
      <c r="AC17" s="671"/>
      <c r="AD17" s="672">
        <v>1</v>
      </c>
      <c r="AE17" s="673"/>
      <c r="AF17" s="673"/>
      <c r="AG17" s="673"/>
      <c r="AH17" s="673"/>
      <c r="AI17" s="673"/>
      <c r="AJ17" s="673"/>
      <c r="AK17" s="673"/>
      <c r="AL17" s="673"/>
      <c r="AM17" s="673"/>
      <c r="AN17" s="673"/>
      <c r="AO17" s="673"/>
      <c r="AP17" s="673"/>
      <c r="AQ17" s="673"/>
      <c r="AR17" s="673"/>
      <c r="AS17" s="674"/>
      <c r="AT17" s="427">
        <v>1</v>
      </c>
      <c r="AU17" s="675">
        <f t="shared" ref="AU17:AU19" si="0">SUM(BL17:ET17)</f>
        <v>104022.42857142855</v>
      </c>
      <c r="AV17" s="676"/>
      <c r="AW17" s="676"/>
      <c r="AX17" s="676"/>
      <c r="AY17" s="676"/>
      <c r="AZ17" s="676"/>
      <c r="BA17" s="676"/>
      <c r="BB17" s="676"/>
      <c r="BC17" s="676"/>
      <c r="BD17" s="676"/>
      <c r="BE17" s="676"/>
      <c r="BF17" s="676"/>
      <c r="BG17" s="676"/>
      <c r="BH17" s="676"/>
      <c r="BI17" s="676"/>
      <c r="BJ17" s="676"/>
      <c r="BK17" s="677"/>
      <c r="BL17" s="675">
        <v>31659</v>
      </c>
      <c r="BM17" s="676"/>
      <c r="BN17" s="676"/>
      <c r="BO17" s="676"/>
      <c r="BP17" s="676"/>
      <c r="BQ17" s="676"/>
      <c r="BR17" s="676"/>
      <c r="BS17" s="676"/>
      <c r="BT17" s="676"/>
      <c r="BU17" s="676"/>
      <c r="BV17" s="676"/>
      <c r="BW17" s="676"/>
      <c r="BX17" s="676"/>
      <c r="BY17" s="676"/>
      <c r="BZ17" s="676"/>
      <c r="CA17" s="676"/>
      <c r="CB17" s="676"/>
      <c r="CC17" s="677"/>
      <c r="CD17" s="675"/>
      <c r="CE17" s="676"/>
      <c r="CF17" s="676"/>
      <c r="CG17" s="676"/>
      <c r="CH17" s="676"/>
      <c r="CI17" s="676"/>
      <c r="CJ17" s="676"/>
      <c r="CK17" s="676"/>
      <c r="CL17" s="676"/>
      <c r="CM17" s="676"/>
      <c r="CN17" s="676"/>
      <c r="CO17" s="676"/>
      <c r="CP17" s="676"/>
      <c r="CQ17" s="676"/>
      <c r="CR17" s="676"/>
      <c r="CS17" s="676"/>
      <c r="CT17" s="676"/>
      <c r="CU17" s="676"/>
      <c r="CV17" s="677"/>
      <c r="CW17" s="675">
        <f>BL17*30/70</f>
        <v>13568.142857142857</v>
      </c>
      <c r="CX17" s="676"/>
      <c r="CY17" s="676"/>
      <c r="CZ17" s="676"/>
      <c r="DA17" s="676"/>
      <c r="DB17" s="676"/>
      <c r="DC17" s="676"/>
      <c r="DD17" s="676"/>
      <c r="DE17" s="676"/>
      <c r="DF17" s="676"/>
      <c r="DG17" s="676"/>
      <c r="DH17" s="676"/>
      <c r="DI17" s="676"/>
      <c r="DJ17" s="676"/>
      <c r="DK17" s="676"/>
      <c r="DL17" s="676"/>
      <c r="DM17" s="676"/>
      <c r="DN17" s="677"/>
      <c r="DO17" s="675">
        <f t="shared" ref="DO17:DO19" si="1">(BL17+CD17+CW17)*80/100</f>
        <v>36181.714285714283</v>
      </c>
      <c r="DP17" s="676"/>
      <c r="DQ17" s="676"/>
      <c r="DR17" s="676"/>
      <c r="DS17" s="676"/>
      <c r="DT17" s="676"/>
      <c r="DU17" s="676"/>
      <c r="DV17" s="676"/>
      <c r="DW17" s="676"/>
      <c r="DX17" s="676"/>
      <c r="DY17" s="676"/>
      <c r="DZ17" s="676"/>
      <c r="EA17" s="676"/>
      <c r="EB17" s="676"/>
      <c r="EC17" s="676"/>
      <c r="ED17" s="677"/>
      <c r="EE17" s="675">
        <f t="shared" ref="EE17:EE19" si="2">(BL17+CD17+CW17)*50/100</f>
        <v>22613.571428571428</v>
      </c>
      <c r="EF17" s="676"/>
      <c r="EG17" s="676"/>
      <c r="EH17" s="676"/>
      <c r="EI17" s="676"/>
      <c r="EJ17" s="676"/>
      <c r="EK17" s="676"/>
      <c r="EL17" s="676"/>
      <c r="EM17" s="676"/>
      <c r="EN17" s="676"/>
      <c r="EO17" s="676"/>
      <c r="EP17" s="676"/>
      <c r="EQ17" s="676"/>
      <c r="ER17" s="676"/>
      <c r="ES17" s="676"/>
      <c r="ET17" s="677"/>
      <c r="EU17" s="675">
        <f t="shared" ref="EU17:EU27" si="3">AU17*AT17*12</f>
        <v>1248269.1428571427</v>
      </c>
      <c r="EV17" s="676"/>
      <c r="EW17" s="676"/>
      <c r="EX17" s="676"/>
      <c r="EY17" s="676"/>
      <c r="EZ17" s="676"/>
      <c r="FA17" s="676"/>
      <c r="FB17" s="676"/>
      <c r="FC17" s="676"/>
      <c r="FD17" s="676"/>
      <c r="FE17" s="676"/>
      <c r="FF17" s="676"/>
      <c r="FG17" s="676"/>
      <c r="FH17" s="676"/>
      <c r="FI17" s="676"/>
      <c r="FJ17" s="676"/>
      <c r="FK17" s="677"/>
      <c r="FL17" s="167"/>
      <c r="FO17" s="168"/>
    </row>
    <row r="18" spans="1:173" s="12" customFormat="1" ht="24" customHeight="1" x14ac:dyDescent="0.3">
      <c r="A18" s="668" t="s">
        <v>68</v>
      </c>
      <c r="B18" s="668"/>
      <c r="C18" s="668"/>
      <c r="D18" s="668"/>
      <c r="E18" s="668"/>
      <c r="F18" s="668"/>
      <c r="G18" s="669" t="s">
        <v>404</v>
      </c>
      <c r="H18" s="670"/>
      <c r="I18" s="670"/>
      <c r="J18" s="670"/>
      <c r="K18" s="670"/>
      <c r="L18" s="670"/>
      <c r="M18" s="670"/>
      <c r="N18" s="670"/>
      <c r="O18" s="670"/>
      <c r="P18" s="670"/>
      <c r="Q18" s="670"/>
      <c r="R18" s="670"/>
      <c r="S18" s="670"/>
      <c r="T18" s="670"/>
      <c r="U18" s="670"/>
      <c r="V18" s="670"/>
      <c r="W18" s="670"/>
      <c r="X18" s="670"/>
      <c r="Y18" s="670"/>
      <c r="Z18" s="670"/>
      <c r="AA18" s="670"/>
      <c r="AB18" s="670"/>
      <c r="AC18" s="671"/>
      <c r="AD18" s="672">
        <v>1</v>
      </c>
      <c r="AE18" s="673"/>
      <c r="AF18" s="673"/>
      <c r="AG18" s="673"/>
      <c r="AH18" s="673"/>
      <c r="AI18" s="673"/>
      <c r="AJ18" s="673"/>
      <c r="AK18" s="673"/>
      <c r="AL18" s="673"/>
      <c r="AM18" s="673"/>
      <c r="AN18" s="673"/>
      <c r="AO18" s="673"/>
      <c r="AP18" s="673"/>
      <c r="AQ18" s="673"/>
      <c r="AR18" s="673"/>
      <c r="AS18" s="674"/>
      <c r="AT18" s="427">
        <v>1</v>
      </c>
      <c r="AU18" s="675">
        <f t="shared" si="0"/>
        <v>104022.42857142855</v>
      </c>
      <c r="AV18" s="676"/>
      <c r="AW18" s="676"/>
      <c r="AX18" s="676"/>
      <c r="AY18" s="676"/>
      <c r="AZ18" s="676"/>
      <c r="BA18" s="676"/>
      <c r="BB18" s="676"/>
      <c r="BC18" s="676"/>
      <c r="BD18" s="676"/>
      <c r="BE18" s="676"/>
      <c r="BF18" s="676"/>
      <c r="BG18" s="676"/>
      <c r="BH18" s="676"/>
      <c r="BI18" s="676"/>
      <c r="BJ18" s="676"/>
      <c r="BK18" s="677"/>
      <c r="BL18" s="675">
        <v>31659</v>
      </c>
      <c r="BM18" s="676"/>
      <c r="BN18" s="676"/>
      <c r="BO18" s="676"/>
      <c r="BP18" s="676"/>
      <c r="BQ18" s="676"/>
      <c r="BR18" s="676"/>
      <c r="BS18" s="676"/>
      <c r="BT18" s="676"/>
      <c r="BU18" s="676"/>
      <c r="BV18" s="676"/>
      <c r="BW18" s="676"/>
      <c r="BX18" s="676"/>
      <c r="BY18" s="676"/>
      <c r="BZ18" s="676"/>
      <c r="CA18" s="676"/>
      <c r="CB18" s="676"/>
      <c r="CC18" s="677"/>
      <c r="CD18" s="675"/>
      <c r="CE18" s="676"/>
      <c r="CF18" s="676"/>
      <c r="CG18" s="676"/>
      <c r="CH18" s="676"/>
      <c r="CI18" s="676"/>
      <c r="CJ18" s="676"/>
      <c r="CK18" s="676"/>
      <c r="CL18" s="676"/>
      <c r="CM18" s="676"/>
      <c r="CN18" s="676"/>
      <c r="CO18" s="676"/>
      <c r="CP18" s="676"/>
      <c r="CQ18" s="676"/>
      <c r="CR18" s="676"/>
      <c r="CS18" s="676"/>
      <c r="CT18" s="676"/>
      <c r="CU18" s="676"/>
      <c r="CV18" s="677"/>
      <c r="CW18" s="675">
        <f t="shared" ref="CW18:CW20" si="4">BL18*30/70</f>
        <v>13568.142857142857</v>
      </c>
      <c r="CX18" s="676"/>
      <c r="CY18" s="676"/>
      <c r="CZ18" s="676"/>
      <c r="DA18" s="676"/>
      <c r="DB18" s="676"/>
      <c r="DC18" s="676"/>
      <c r="DD18" s="676"/>
      <c r="DE18" s="676"/>
      <c r="DF18" s="676"/>
      <c r="DG18" s="676"/>
      <c r="DH18" s="676"/>
      <c r="DI18" s="676"/>
      <c r="DJ18" s="676"/>
      <c r="DK18" s="676"/>
      <c r="DL18" s="676"/>
      <c r="DM18" s="676"/>
      <c r="DN18" s="677"/>
      <c r="DO18" s="675">
        <f t="shared" si="1"/>
        <v>36181.714285714283</v>
      </c>
      <c r="DP18" s="676"/>
      <c r="DQ18" s="676"/>
      <c r="DR18" s="676"/>
      <c r="DS18" s="676"/>
      <c r="DT18" s="676"/>
      <c r="DU18" s="676"/>
      <c r="DV18" s="676"/>
      <c r="DW18" s="676"/>
      <c r="DX18" s="676"/>
      <c r="DY18" s="676"/>
      <c r="DZ18" s="676"/>
      <c r="EA18" s="676"/>
      <c r="EB18" s="676"/>
      <c r="EC18" s="676"/>
      <c r="ED18" s="677"/>
      <c r="EE18" s="675">
        <f t="shared" si="2"/>
        <v>22613.571428571428</v>
      </c>
      <c r="EF18" s="676"/>
      <c r="EG18" s="676"/>
      <c r="EH18" s="676"/>
      <c r="EI18" s="676"/>
      <c r="EJ18" s="676"/>
      <c r="EK18" s="676"/>
      <c r="EL18" s="676"/>
      <c r="EM18" s="676"/>
      <c r="EN18" s="676"/>
      <c r="EO18" s="676"/>
      <c r="EP18" s="676"/>
      <c r="EQ18" s="676"/>
      <c r="ER18" s="676"/>
      <c r="ES18" s="676"/>
      <c r="ET18" s="677"/>
      <c r="EU18" s="675">
        <f t="shared" si="3"/>
        <v>1248269.1428571427</v>
      </c>
      <c r="EV18" s="676"/>
      <c r="EW18" s="676"/>
      <c r="EX18" s="676"/>
      <c r="EY18" s="676"/>
      <c r="EZ18" s="676"/>
      <c r="FA18" s="676"/>
      <c r="FB18" s="676"/>
      <c r="FC18" s="676"/>
      <c r="FD18" s="676"/>
      <c r="FE18" s="676"/>
      <c r="FF18" s="676"/>
      <c r="FG18" s="676"/>
      <c r="FH18" s="676"/>
      <c r="FI18" s="676"/>
      <c r="FJ18" s="676"/>
      <c r="FK18" s="677"/>
      <c r="FL18" s="167"/>
      <c r="FO18" s="168"/>
    </row>
    <row r="19" spans="1:173" s="12" customFormat="1" ht="27" customHeight="1" x14ac:dyDescent="0.3">
      <c r="A19" s="668" t="s">
        <v>327</v>
      </c>
      <c r="B19" s="668"/>
      <c r="C19" s="668"/>
      <c r="D19" s="668"/>
      <c r="E19" s="668"/>
      <c r="F19" s="668"/>
      <c r="G19" s="669" t="s">
        <v>405</v>
      </c>
      <c r="H19" s="670"/>
      <c r="I19" s="670"/>
      <c r="J19" s="670"/>
      <c r="K19" s="670"/>
      <c r="L19" s="670"/>
      <c r="M19" s="670"/>
      <c r="N19" s="670"/>
      <c r="O19" s="670"/>
      <c r="P19" s="670"/>
      <c r="Q19" s="670"/>
      <c r="R19" s="670"/>
      <c r="S19" s="670"/>
      <c r="T19" s="670"/>
      <c r="U19" s="670"/>
      <c r="V19" s="670"/>
      <c r="W19" s="670"/>
      <c r="X19" s="670"/>
      <c r="Y19" s="670"/>
      <c r="Z19" s="670"/>
      <c r="AA19" s="670"/>
      <c r="AB19" s="670"/>
      <c r="AC19" s="671"/>
      <c r="AD19" s="672">
        <v>1</v>
      </c>
      <c r="AE19" s="673"/>
      <c r="AF19" s="673"/>
      <c r="AG19" s="673"/>
      <c r="AH19" s="673"/>
      <c r="AI19" s="673"/>
      <c r="AJ19" s="673"/>
      <c r="AK19" s="673"/>
      <c r="AL19" s="673"/>
      <c r="AM19" s="673"/>
      <c r="AN19" s="673"/>
      <c r="AO19" s="673"/>
      <c r="AP19" s="673"/>
      <c r="AQ19" s="673"/>
      <c r="AR19" s="673"/>
      <c r="AS19" s="674"/>
      <c r="AT19" s="427">
        <v>1</v>
      </c>
      <c r="AU19" s="675">
        <f t="shared" si="0"/>
        <v>104022.42857142855</v>
      </c>
      <c r="AV19" s="676"/>
      <c r="AW19" s="676"/>
      <c r="AX19" s="676"/>
      <c r="AY19" s="676"/>
      <c r="AZ19" s="676"/>
      <c r="BA19" s="676"/>
      <c r="BB19" s="676"/>
      <c r="BC19" s="676"/>
      <c r="BD19" s="676"/>
      <c r="BE19" s="676"/>
      <c r="BF19" s="676"/>
      <c r="BG19" s="676"/>
      <c r="BH19" s="676"/>
      <c r="BI19" s="676"/>
      <c r="BJ19" s="676"/>
      <c r="BK19" s="677"/>
      <c r="BL19" s="675">
        <v>31659</v>
      </c>
      <c r="BM19" s="676"/>
      <c r="BN19" s="676"/>
      <c r="BO19" s="676"/>
      <c r="BP19" s="676"/>
      <c r="BQ19" s="676"/>
      <c r="BR19" s="676"/>
      <c r="BS19" s="676"/>
      <c r="BT19" s="676"/>
      <c r="BU19" s="676"/>
      <c r="BV19" s="676"/>
      <c r="BW19" s="676"/>
      <c r="BX19" s="676"/>
      <c r="BY19" s="676"/>
      <c r="BZ19" s="676"/>
      <c r="CA19" s="676"/>
      <c r="CB19" s="676"/>
      <c r="CC19" s="677"/>
      <c r="CD19" s="675"/>
      <c r="CE19" s="676"/>
      <c r="CF19" s="676"/>
      <c r="CG19" s="676"/>
      <c r="CH19" s="676"/>
      <c r="CI19" s="676"/>
      <c r="CJ19" s="676"/>
      <c r="CK19" s="676"/>
      <c r="CL19" s="676"/>
      <c r="CM19" s="676"/>
      <c r="CN19" s="676"/>
      <c r="CO19" s="676"/>
      <c r="CP19" s="676"/>
      <c r="CQ19" s="676"/>
      <c r="CR19" s="676"/>
      <c r="CS19" s="676"/>
      <c r="CT19" s="676"/>
      <c r="CU19" s="676"/>
      <c r="CV19" s="677"/>
      <c r="CW19" s="675">
        <f t="shared" si="4"/>
        <v>13568.142857142857</v>
      </c>
      <c r="CX19" s="676"/>
      <c r="CY19" s="676"/>
      <c r="CZ19" s="676"/>
      <c r="DA19" s="676"/>
      <c r="DB19" s="676"/>
      <c r="DC19" s="676"/>
      <c r="DD19" s="676"/>
      <c r="DE19" s="676"/>
      <c r="DF19" s="676"/>
      <c r="DG19" s="676"/>
      <c r="DH19" s="676"/>
      <c r="DI19" s="676"/>
      <c r="DJ19" s="676"/>
      <c r="DK19" s="676"/>
      <c r="DL19" s="676"/>
      <c r="DM19" s="676"/>
      <c r="DN19" s="677"/>
      <c r="DO19" s="675">
        <f t="shared" si="1"/>
        <v>36181.714285714283</v>
      </c>
      <c r="DP19" s="676"/>
      <c r="DQ19" s="676"/>
      <c r="DR19" s="676"/>
      <c r="DS19" s="676"/>
      <c r="DT19" s="676"/>
      <c r="DU19" s="676"/>
      <c r="DV19" s="676"/>
      <c r="DW19" s="676"/>
      <c r="DX19" s="676"/>
      <c r="DY19" s="676"/>
      <c r="DZ19" s="676"/>
      <c r="EA19" s="676"/>
      <c r="EB19" s="676"/>
      <c r="EC19" s="676"/>
      <c r="ED19" s="677"/>
      <c r="EE19" s="675">
        <f t="shared" si="2"/>
        <v>22613.571428571428</v>
      </c>
      <c r="EF19" s="676"/>
      <c r="EG19" s="676"/>
      <c r="EH19" s="676"/>
      <c r="EI19" s="676"/>
      <c r="EJ19" s="676"/>
      <c r="EK19" s="676"/>
      <c r="EL19" s="676"/>
      <c r="EM19" s="676"/>
      <c r="EN19" s="676"/>
      <c r="EO19" s="676"/>
      <c r="EP19" s="676"/>
      <c r="EQ19" s="676"/>
      <c r="ER19" s="676"/>
      <c r="ES19" s="676"/>
      <c r="ET19" s="677"/>
      <c r="EU19" s="675">
        <f t="shared" si="3"/>
        <v>1248269.1428571427</v>
      </c>
      <c r="EV19" s="676"/>
      <c r="EW19" s="676"/>
      <c r="EX19" s="676"/>
      <c r="EY19" s="676"/>
      <c r="EZ19" s="676"/>
      <c r="FA19" s="676"/>
      <c r="FB19" s="676"/>
      <c r="FC19" s="676"/>
      <c r="FD19" s="676"/>
      <c r="FE19" s="676"/>
      <c r="FF19" s="676"/>
      <c r="FG19" s="676"/>
      <c r="FH19" s="676"/>
      <c r="FI19" s="676"/>
      <c r="FJ19" s="676"/>
      <c r="FK19" s="677"/>
      <c r="FL19" s="167"/>
      <c r="FO19" s="168"/>
    </row>
    <row r="20" spans="1:173" s="12" customFormat="1" ht="15" customHeight="1" x14ac:dyDescent="0.3">
      <c r="A20" s="668" t="s">
        <v>328</v>
      </c>
      <c r="B20" s="668"/>
      <c r="C20" s="668"/>
      <c r="D20" s="668"/>
      <c r="E20" s="668"/>
      <c r="F20" s="668"/>
      <c r="G20" s="669" t="s">
        <v>406</v>
      </c>
      <c r="H20" s="670"/>
      <c r="I20" s="670"/>
      <c r="J20" s="670"/>
      <c r="K20" s="670"/>
      <c r="L20" s="670"/>
      <c r="M20" s="670"/>
      <c r="N20" s="670"/>
      <c r="O20" s="670"/>
      <c r="P20" s="670"/>
      <c r="Q20" s="670"/>
      <c r="R20" s="670"/>
      <c r="S20" s="670"/>
      <c r="T20" s="670"/>
      <c r="U20" s="670"/>
      <c r="V20" s="670"/>
      <c r="W20" s="670"/>
      <c r="X20" s="670"/>
      <c r="Y20" s="670"/>
      <c r="Z20" s="670"/>
      <c r="AA20" s="670"/>
      <c r="AB20" s="670"/>
      <c r="AC20" s="671"/>
      <c r="AD20" s="672">
        <v>1</v>
      </c>
      <c r="AE20" s="673"/>
      <c r="AF20" s="673"/>
      <c r="AG20" s="673"/>
      <c r="AH20" s="673"/>
      <c r="AI20" s="673"/>
      <c r="AJ20" s="673"/>
      <c r="AK20" s="673"/>
      <c r="AL20" s="673"/>
      <c r="AM20" s="673"/>
      <c r="AN20" s="673"/>
      <c r="AO20" s="673"/>
      <c r="AP20" s="673"/>
      <c r="AQ20" s="673"/>
      <c r="AR20" s="673"/>
      <c r="AS20" s="674"/>
      <c r="AT20" s="427">
        <v>1</v>
      </c>
      <c r="AU20" s="675">
        <f t="shared" ref="AU20:AU27" si="5">SUM(BL20:ET20)</f>
        <v>104022.42857142855</v>
      </c>
      <c r="AV20" s="676"/>
      <c r="AW20" s="676"/>
      <c r="AX20" s="676"/>
      <c r="AY20" s="676"/>
      <c r="AZ20" s="676"/>
      <c r="BA20" s="676"/>
      <c r="BB20" s="676"/>
      <c r="BC20" s="676"/>
      <c r="BD20" s="676"/>
      <c r="BE20" s="676"/>
      <c r="BF20" s="676"/>
      <c r="BG20" s="676"/>
      <c r="BH20" s="676"/>
      <c r="BI20" s="676"/>
      <c r="BJ20" s="676"/>
      <c r="BK20" s="677"/>
      <c r="BL20" s="675">
        <v>31659</v>
      </c>
      <c r="BM20" s="676"/>
      <c r="BN20" s="676"/>
      <c r="BO20" s="676"/>
      <c r="BP20" s="676"/>
      <c r="BQ20" s="676"/>
      <c r="BR20" s="676"/>
      <c r="BS20" s="676"/>
      <c r="BT20" s="676"/>
      <c r="BU20" s="676"/>
      <c r="BV20" s="676"/>
      <c r="BW20" s="676"/>
      <c r="BX20" s="676"/>
      <c r="BY20" s="676"/>
      <c r="BZ20" s="676"/>
      <c r="CA20" s="676"/>
      <c r="CB20" s="676"/>
      <c r="CC20" s="677"/>
      <c r="CD20" s="675"/>
      <c r="CE20" s="676"/>
      <c r="CF20" s="676"/>
      <c r="CG20" s="676"/>
      <c r="CH20" s="676"/>
      <c r="CI20" s="676"/>
      <c r="CJ20" s="676"/>
      <c r="CK20" s="676"/>
      <c r="CL20" s="676"/>
      <c r="CM20" s="676"/>
      <c r="CN20" s="676"/>
      <c r="CO20" s="676"/>
      <c r="CP20" s="676"/>
      <c r="CQ20" s="676"/>
      <c r="CR20" s="676"/>
      <c r="CS20" s="676"/>
      <c r="CT20" s="676"/>
      <c r="CU20" s="676"/>
      <c r="CV20" s="677"/>
      <c r="CW20" s="675">
        <f t="shared" si="4"/>
        <v>13568.142857142857</v>
      </c>
      <c r="CX20" s="676"/>
      <c r="CY20" s="676"/>
      <c r="CZ20" s="676"/>
      <c r="DA20" s="676"/>
      <c r="DB20" s="676"/>
      <c r="DC20" s="676"/>
      <c r="DD20" s="676"/>
      <c r="DE20" s="676"/>
      <c r="DF20" s="676"/>
      <c r="DG20" s="676"/>
      <c r="DH20" s="676"/>
      <c r="DI20" s="676"/>
      <c r="DJ20" s="676"/>
      <c r="DK20" s="676"/>
      <c r="DL20" s="676"/>
      <c r="DM20" s="676"/>
      <c r="DN20" s="677"/>
      <c r="DO20" s="675">
        <f t="shared" ref="DO20:DO27" si="6">(BL20+CD20+CW20)*80/100</f>
        <v>36181.714285714283</v>
      </c>
      <c r="DP20" s="676"/>
      <c r="DQ20" s="676"/>
      <c r="DR20" s="676"/>
      <c r="DS20" s="676"/>
      <c r="DT20" s="676"/>
      <c r="DU20" s="676"/>
      <c r="DV20" s="676"/>
      <c r="DW20" s="676"/>
      <c r="DX20" s="676"/>
      <c r="DY20" s="676"/>
      <c r="DZ20" s="676"/>
      <c r="EA20" s="676"/>
      <c r="EB20" s="676"/>
      <c r="EC20" s="676"/>
      <c r="ED20" s="677"/>
      <c r="EE20" s="675">
        <f t="shared" ref="EE20:EE27" si="7">(BL20+CD20+CW20)*50/100</f>
        <v>22613.571428571428</v>
      </c>
      <c r="EF20" s="676"/>
      <c r="EG20" s="676"/>
      <c r="EH20" s="676"/>
      <c r="EI20" s="676"/>
      <c r="EJ20" s="676"/>
      <c r="EK20" s="676"/>
      <c r="EL20" s="676"/>
      <c r="EM20" s="676"/>
      <c r="EN20" s="676"/>
      <c r="EO20" s="676"/>
      <c r="EP20" s="676"/>
      <c r="EQ20" s="676"/>
      <c r="ER20" s="676"/>
      <c r="ES20" s="676"/>
      <c r="ET20" s="677"/>
      <c r="EU20" s="675">
        <f t="shared" si="3"/>
        <v>1248269.1428571427</v>
      </c>
      <c r="EV20" s="676"/>
      <c r="EW20" s="676"/>
      <c r="EX20" s="676"/>
      <c r="EY20" s="676"/>
      <c r="EZ20" s="676"/>
      <c r="FA20" s="676"/>
      <c r="FB20" s="676"/>
      <c r="FC20" s="676"/>
      <c r="FD20" s="676"/>
      <c r="FE20" s="676"/>
      <c r="FF20" s="676"/>
      <c r="FG20" s="676"/>
      <c r="FH20" s="676"/>
      <c r="FI20" s="676"/>
      <c r="FJ20" s="676"/>
      <c r="FK20" s="677"/>
      <c r="FL20" s="167"/>
      <c r="FO20" s="168"/>
    </row>
    <row r="21" spans="1:173" s="12" customFormat="1" ht="36.6" customHeight="1" x14ac:dyDescent="0.3">
      <c r="A21" s="668" t="s">
        <v>329</v>
      </c>
      <c r="B21" s="668"/>
      <c r="C21" s="668"/>
      <c r="D21" s="668"/>
      <c r="E21" s="668"/>
      <c r="F21" s="668"/>
      <c r="G21" s="669" t="s">
        <v>679</v>
      </c>
      <c r="H21" s="670"/>
      <c r="I21" s="670"/>
      <c r="J21" s="670"/>
      <c r="K21" s="670"/>
      <c r="L21" s="670"/>
      <c r="M21" s="670"/>
      <c r="N21" s="670"/>
      <c r="O21" s="670"/>
      <c r="P21" s="670"/>
      <c r="Q21" s="670"/>
      <c r="R21" s="670"/>
      <c r="S21" s="670"/>
      <c r="T21" s="670"/>
      <c r="U21" s="670"/>
      <c r="V21" s="670"/>
      <c r="W21" s="670"/>
      <c r="X21" s="670"/>
      <c r="Y21" s="670"/>
      <c r="Z21" s="670"/>
      <c r="AA21" s="670"/>
      <c r="AB21" s="670"/>
      <c r="AC21" s="671"/>
      <c r="AD21" s="672">
        <v>0.25</v>
      </c>
      <c r="AE21" s="673"/>
      <c r="AF21" s="673"/>
      <c r="AG21" s="673"/>
      <c r="AH21" s="673"/>
      <c r="AI21" s="673"/>
      <c r="AJ21" s="673"/>
      <c r="AK21" s="673"/>
      <c r="AL21" s="673"/>
      <c r="AM21" s="673"/>
      <c r="AN21" s="673"/>
      <c r="AO21" s="673"/>
      <c r="AP21" s="673"/>
      <c r="AQ21" s="673"/>
      <c r="AR21" s="673"/>
      <c r="AS21" s="674"/>
      <c r="AT21" s="427">
        <v>0</v>
      </c>
      <c r="AU21" s="675">
        <f t="shared" ref="AU21:AU22" si="8">SUM(BL21:ET21)</f>
        <v>51612</v>
      </c>
      <c r="AV21" s="676"/>
      <c r="AW21" s="676"/>
      <c r="AX21" s="676"/>
      <c r="AY21" s="676"/>
      <c r="AZ21" s="676"/>
      <c r="BA21" s="676"/>
      <c r="BB21" s="676"/>
      <c r="BC21" s="676"/>
      <c r="BD21" s="676"/>
      <c r="BE21" s="676"/>
      <c r="BF21" s="676"/>
      <c r="BG21" s="676"/>
      <c r="BH21" s="676"/>
      <c r="BI21" s="676"/>
      <c r="BJ21" s="676"/>
      <c r="BK21" s="677"/>
      <c r="BL21" s="675">
        <v>12764</v>
      </c>
      <c r="BM21" s="676"/>
      <c r="BN21" s="676"/>
      <c r="BO21" s="676"/>
      <c r="BP21" s="676"/>
      <c r="BQ21" s="676"/>
      <c r="BR21" s="676"/>
      <c r="BS21" s="676"/>
      <c r="BT21" s="676"/>
      <c r="BU21" s="676"/>
      <c r="BV21" s="676"/>
      <c r="BW21" s="676"/>
      <c r="BX21" s="676"/>
      <c r="BY21" s="676"/>
      <c r="BZ21" s="676"/>
      <c r="CA21" s="676"/>
      <c r="CB21" s="676"/>
      <c r="CC21" s="677"/>
      <c r="CD21" s="675"/>
      <c r="CE21" s="676"/>
      <c r="CF21" s="676"/>
      <c r="CG21" s="676"/>
      <c r="CH21" s="676"/>
      <c r="CI21" s="676"/>
      <c r="CJ21" s="676"/>
      <c r="CK21" s="676"/>
      <c r="CL21" s="676"/>
      <c r="CM21" s="676"/>
      <c r="CN21" s="676"/>
      <c r="CO21" s="676"/>
      <c r="CP21" s="676"/>
      <c r="CQ21" s="676"/>
      <c r="CR21" s="676"/>
      <c r="CS21" s="676"/>
      <c r="CT21" s="676"/>
      <c r="CU21" s="676"/>
      <c r="CV21" s="677"/>
      <c r="CW21" s="675">
        <f>22440-BL21</f>
        <v>9676</v>
      </c>
      <c r="CX21" s="676"/>
      <c r="CY21" s="676"/>
      <c r="CZ21" s="676"/>
      <c r="DA21" s="676"/>
      <c r="DB21" s="676"/>
      <c r="DC21" s="676"/>
      <c r="DD21" s="676"/>
      <c r="DE21" s="676"/>
      <c r="DF21" s="676"/>
      <c r="DG21" s="676"/>
      <c r="DH21" s="676"/>
      <c r="DI21" s="676"/>
      <c r="DJ21" s="676"/>
      <c r="DK21" s="676"/>
      <c r="DL21" s="676"/>
      <c r="DM21" s="676"/>
      <c r="DN21" s="677"/>
      <c r="DO21" s="675">
        <f t="shared" ref="DO21:DO22" si="9">(BL21+CD21+CW21)*80/100</f>
        <v>17952</v>
      </c>
      <c r="DP21" s="676"/>
      <c r="DQ21" s="676"/>
      <c r="DR21" s="676"/>
      <c r="DS21" s="676"/>
      <c r="DT21" s="676"/>
      <c r="DU21" s="676"/>
      <c r="DV21" s="676"/>
      <c r="DW21" s="676"/>
      <c r="DX21" s="676"/>
      <c r="DY21" s="676"/>
      <c r="DZ21" s="676"/>
      <c r="EA21" s="676"/>
      <c r="EB21" s="676"/>
      <c r="EC21" s="676"/>
      <c r="ED21" s="677"/>
      <c r="EE21" s="675">
        <f t="shared" ref="EE21:EE22" si="10">(BL21+CD21+CW21)*50/100</f>
        <v>11220</v>
      </c>
      <c r="EF21" s="676"/>
      <c r="EG21" s="676"/>
      <c r="EH21" s="676"/>
      <c r="EI21" s="676"/>
      <c r="EJ21" s="676"/>
      <c r="EK21" s="676"/>
      <c r="EL21" s="676"/>
      <c r="EM21" s="676"/>
      <c r="EN21" s="676"/>
      <c r="EO21" s="676"/>
      <c r="EP21" s="676"/>
      <c r="EQ21" s="676"/>
      <c r="ER21" s="676"/>
      <c r="ES21" s="676"/>
      <c r="ET21" s="677"/>
      <c r="EU21" s="675">
        <f t="shared" si="3"/>
        <v>0</v>
      </c>
      <c r="EV21" s="676"/>
      <c r="EW21" s="676"/>
      <c r="EX21" s="676"/>
      <c r="EY21" s="676"/>
      <c r="EZ21" s="676"/>
      <c r="FA21" s="676"/>
      <c r="FB21" s="676"/>
      <c r="FC21" s="676"/>
      <c r="FD21" s="676"/>
      <c r="FE21" s="676"/>
      <c r="FF21" s="676"/>
      <c r="FG21" s="676"/>
      <c r="FH21" s="676"/>
      <c r="FI21" s="676"/>
      <c r="FJ21" s="676"/>
      <c r="FK21" s="677"/>
      <c r="FL21" s="167"/>
      <c r="FO21" s="168"/>
    </row>
    <row r="22" spans="1:173" s="12" customFormat="1" ht="40.200000000000003" customHeight="1" x14ac:dyDescent="0.3">
      <c r="A22" s="668" t="s">
        <v>330</v>
      </c>
      <c r="B22" s="668"/>
      <c r="C22" s="668"/>
      <c r="D22" s="668"/>
      <c r="E22" s="668"/>
      <c r="F22" s="668"/>
      <c r="G22" s="669" t="s">
        <v>681</v>
      </c>
      <c r="H22" s="670"/>
      <c r="I22" s="670"/>
      <c r="J22" s="670"/>
      <c r="K22" s="670"/>
      <c r="L22" s="670"/>
      <c r="M22" s="670"/>
      <c r="N22" s="670"/>
      <c r="O22" s="670"/>
      <c r="P22" s="670"/>
      <c r="Q22" s="670"/>
      <c r="R22" s="670"/>
      <c r="S22" s="670"/>
      <c r="T22" s="670"/>
      <c r="U22" s="670"/>
      <c r="V22" s="670"/>
      <c r="W22" s="670"/>
      <c r="X22" s="670"/>
      <c r="Y22" s="670"/>
      <c r="Z22" s="670"/>
      <c r="AA22" s="670"/>
      <c r="AB22" s="670"/>
      <c r="AC22" s="671"/>
      <c r="AD22" s="672">
        <v>0.25</v>
      </c>
      <c r="AE22" s="673"/>
      <c r="AF22" s="673"/>
      <c r="AG22" s="673"/>
      <c r="AH22" s="673"/>
      <c r="AI22" s="673"/>
      <c r="AJ22" s="673"/>
      <c r="AK22" s="673"/>
      <c r="AL22" s="673"/>
      <c r="AM22" s="673"/>
      <c r="AN22" s="673"/>
      <c r="AO22" s="673"/>
      <c r="AP22" s="673"/>
      <c r="AQ22" s="673"/>
      <c r="AR22" s="673"/>
      <c r="AS22" s="674"/>
      <c r="AT22" s="427">
        <v>0</v>
      </c>
      <c r="AU22" s="675">
        <f t="shared" si="8"/>
        <v>51612</v>
      </c>
      <c r="AV22" s="676"/>
      <c r="AW22" s="676"/>
      <c r="AX22" s="676"/>
      <c r="AY22" s="676"/>
      <c r="AZ22" s="676"/>
      <c r="BA22" s="676"/>
      <c r="BB22" s="676"/>
      <c r="BC22" s="676"/>
      <c r="BD22" s="676"/>
      <c r="BE22" s="676"/>
      <c r="BF22" s="676"/>
      <c r="BG22" s="676"/>
      <c r="BH22" s="676"/>
      <c r="BI22" s="676"/>
      <c r="BJ22" s="676"/>
      <c r="BK22" s="677"/>
      <c r="BL22" s="675">
        <v>12970</v>
      </c>
      <c r="BM22" s="676"/>
      <c r="BN22" s="676"/>
      <c r="BO22" s="676"/>
      <c r="BP22" s="676"/>
      <c r="BQ22" s="676"/>
      <c r="BR22" s="676"/>
      <c r="BS22" s="676"/>
      <c r="BT22" s="676"/>
      <c r="BU22" s="676"/>
      <c r="BV22" s="676"/>
      <c r="BW22" s="676"/>
      <c r="BX22" s="676"/>
      <c r="BY22" s="676"/>
      <c r="BZ22" s="676"/>
      <c r="CA22" s="676"/>
      <c r="CB22" s="676"/>
      <c r="CC22" s="677"/>
      <c r="CD22" s="675"/>
      <c r="CE22" s="676"/>
      <c r="CF22" s="676"/>
      <c r="CG22" s="676"/>
      <c r="CH22" s="676"/>
      <c r="CI22" s="676"/>
      <c r="CJ22" s="676"/>
      <c r="CK22" s="676"/>
      <c r="CL22" s="676"/>
      <c r="CM22" s="676"/>
      <c r="CN22" s="676"/>
      <c r="CO22" s="676"/>
      <c r="CP22" s="676"/>
      <c r="CQ22" s="676"/>
      <c r="CR22" s="676"/>
      <c r="CS22" s="676"/>
      <c r="CT22" s="676"/>
      <c r="CU22" s="676"/>
      <c r="CV22" s="677"/>
      <c r="CW22" s="675">
        <f>22440-BL22</f>
        <v>9470</v>
      </c>
      <c r="CX22" s="676"/>
      <c r="CY22" s="676"/>
      <c r="CZ22" s="676"/>
      <c r="DA22" s="676"/>
      <c r="DB22" s="676"/>
      <c r="DC22" s="676"/>
      <c r="DD22" s="676"/>
      <c r="DE22" s="676"/>
      <c r="DF22" s="676"/>
      <c r="DG22" s="676"/>
      <c r="DH22" s="676"/>
      <c r="DI22" s="676"/>
      <c r="DJ22" s="676"/>
      <c r="DK22" s="676"/>
      <c r="DL22" s="676"/>
      <c r="DM22" s="676"/>
      <c r="DN22" s="677"/>
      <c r="DO22" s="675">
        <f t="shared" si="9"/>
        <v>17952</v>
      </c>
      <c r="DP22" s="676"/>
      <c r="DQ22" s="676"/>
      <c r="DR22" s="676"/>
      <c r="DS22" s="676"/>
      <c r="DT22" s="676"/>
      <c r="DU22" s="676"/>
      <c r="DV22" s="676"/>
      <c r="DW22" s="676"/>
      <c r="DX22" s="676"/>
      <c r="DY22" s="676"/>
      <c r="DZ22" s="676"/>
      <c r="EA22" s="676"/>
      <c r="EB22" s="676"/>
      <c r="EC22" s="676"/>
      <c r="ED22" s="677"/>
      <c r="EE22" s="675">
        <f t="shared" si="10"/>
        <v>11220</v>
      </c>
      <c r="EF22" s="676"/>
      <c r="EG22" s="676"/>
      <c r="EH22" s="676"/>
      <c r="EI22" s="676"/>
      <c r="EJ22" s="676"/>
      <c r="EK22" s="676"/>
      <c r="EL22" s="676"/>
      <c r="EM22" s="676"/>
      <c r="EN22" s="676"/>
      <c r="EO22" s="676"/>
      <c r="EP22" s="676"/>
      <c r="EQ22" s="676"/>
      <c r="ER22" s="676"/>
      <c r="ES22" s="676"/>
      <c r="ET22" s="677"/>
      <c r="EU22" s="675">
        <f t="shared" si="3"/>
        <v>0</v>
      </c>
      <c r="EV22" s="676"/>
      <c r="EW22" s="676"/>
      <c r="EX22" s="676"/>
      <c r="EY22" s="676"/>
      <c r="EZ22" s="676"/>
      <c r="FA22" s="676"/>
      <c r="FB22" s="676"/>
      <c r="FC22" s="676"/>
      <c r="FD22" s="676"/>
      <c r="FE22" s="676"/>
      <c r="FF22" s="676"/>
      <c r="FG22" s="676"/>
      <c r="FH22" s="676"/>
      <c r="FI22" s="676"/>
      <c r="FJ22" s="676"/>
      <c r="FK22" s="677"/>
      <c r="FL22" s="167"/>
      <c r="FO22" s="168"/>
    </row>
    <row r="23" spans="1:173" s="12" customFormat="1" ht="23.4" customHeight="1" x14ac:dyDescent="0.3">
      <c r="A23" s="668" t="s">
        <v>331</v>
      </c>
      <c r="B23" s="668"/>
      <c r="C23" s="668"/>
      <c r="D23" s="668"/>
      <c r="E23" s="668"/>
      <c r="F23" s="668"/>
      <c r="G23" s="669" t="s">
        <v>680</v>
      </c>
      <c r="H23" s="670"/>
      <c r="I23" s="670"/>
      <c r="J23" s="670"/>
      <c r="K23" s="670"/>
      <c r="L23" s="670"/>
      <c r="M23" s="670"/>
      <c r="N23" s="670"/>
      <c r="O23" s="670"/>
      <c r="P23" s="670"/>
      <c r="Q23" s="670"/>
      <c r="R23" s="670"/>
      <c r="S23" s="670"/>
      <c r="T23" s="670"/>
      <c r="U23" s="670"/>
      <c r="V23" s="670"/>
      <c r="W23" s="670"/>
      <c r="X23" s="670"/>
      <c r="Y23" s="670"/>
      <c r="Z23" s="670"/>
      <c r="AA23" s="670"/>
      <c r="AB23" s="670"/>
      <c r="AC23" s="671"/>
      <c r="AD23" s="672">
        <v>1</v>
      </c>
      <c r="AE23" s="673"/>
      <c r="AF23" s="673"/>
      <c r="AG23" s="673"/>
      <c r="AH23" s="673"/>
      <c r="AI23" s="673"/>
      <c r="AJ23" s="673"/>
      <c r="AK23" s="673"/>
      <c r="AL23" s="673"/>
      <c r="AM23" s="673"/>
      <c r="AN23" s="673"/>
      <c r="AO23" s="673"/>
      <c r="AP23" s="673"/>
      <c r="AQ23" s="673"/>
      <c r="AR23" s="673"/>
      <c r="AS23" s="674"/>
      <c r="AT23" s="427">
        <v>1</v>
      </c>
      <c r="AU23" s="675">
        <f t="shared" ref="AU23:AU26" si="11">SUM(BL23:ET23)</f>
        <v>70000</v>
      </c>
      <c r="AV23" s="676"/>
      <c r="AW23" s="676"/>
      <c r="AX23" s="676"/>
      <c r="AY23" s="676"/>
      <c r="AZ23" s="676"/>
      <c r="BA23" s="676"/>
      <c r="BB23" s="676"/>
      <c r="BC23" s="676"/>
      <c r="BD23" s="676"/>
      <c r="BE23" s="676"/>
      <c r="BF23" s="676"/>
      <c r="BG23" s="676"/>
      <c r="BH23" s="676"/>
      <c r="BI23" s="676"/>
      <c r="BJ23" s="676"/>
      <c r="BK23" s="677"/>
      <c r="BL23" s="675">
        <v>11562</v>
      </c>
      <c r="BM23" s="676"/>
      <c r="BN23" s="676"/>
      <c r="BO23" s="676"/>
      <c r="BP23" s="676"/>
      <c r="BQ23" s="676"/>
      <c r="BR23" s="676"/>
      <c r="BS23" s="676"/>
      <c r="BT23" s="676"/>
      <c r="BU23" s="676"/>
      <c r="BV23" s="676"/>
      <c r="BW23" s="676"/>
      <c r="BX23" s="676"/>
      <c r="BY23" s="676"/>
      <c r="BZ23" s="676"/>
      <c r="CA23" s="676"/>
      <c r="CB23" s="676"/>
      <c r="CC23" s="677"/>
      <c r="CD23" s="675"/>
      <c r="CE23" s="676"/>
      <c r="CF23" s="676"/>
      <c r="CG23" s="676"/>
      <c r="CH23" s="676"/>
      <c r="CI23" s="676"/>
      <c r="CJ23" s="676"/>
      <c r="CK23" s="676"/>
      <c r="CL23" s="676"/>
      <c r="CM23" s="676"/>
      <c r="CN23" s="676"/>
      <c r="CO23" s="676"/>
      <c r="CP23" s="676"/>
      <c r="CQ23" s="676"/>
      <c r="CR23" s="676"/>
      <c r="CS23" s="676"/>
      <c r="CT23" s="676"/>
      <c r="CU23" s="676"/>
      <c r="CV23" s="677"/>
      <c r="CW23" s="675">
        <f>70000/2.3-BL23</f>
        <v>18872.782608695656</v>
      </c>
      <c r="CX23" s="676"/>
      <c r="CY23" s="676"/>
      <c r="CZ23" s="676"/>
      <c r="DA23" s="676"/>
      <c r="DB23" s="676"/>
      <c r="DC23" s="676"/>
      <c r="DD23" s="676"/>
      <c r="DE23" s="676"/>
      <c r="DF23" s="676"/>
      <c r="DG23" s="676"/>
      <c r="DH23" s="676"/>
      <c r="DI23" s="676"/>
      <c r="DJ23" s="676"/>
      <c r="DK23" s="676"/>
      <c r="DL23" s="676"/>
      <c r="DM23" s="676"/>
      <c r="DN23" s="677"/>
      <c r="DO23" s="675">
        <f t="shared" ref="DO23:DO26" si="12">(BL23+CD23+CW23)*80/100</f>
        <v>24347.826086956524</v>
      </c>
      <c r="DP23" s="676"/>
      <c r="DQ23" s="676"/>
      <c r="DR23" s="676"/>
      <c r="DS23" s="676"/>
      <c r="DT23" s="676"/>
      <c r="DU23" s="676"/>
      <c r="DV23" s="676"/>
      <c r="DW23" s="676"/>
      <c r="DX23" s="676"/>
      <c r="DY23" s="676"/>
      <c r="DZ23" s="676"/>
      <c r="EA23" s="676"/>
      <c r="EB23" s="676"/>
      <c r="EC23" s="676"/>
      <c r="ED23" s="677"/>
      <c r="EE23" s="675">
        <f t="shared" ref="EE23:EE26" si="13">(BL23+CD23+CW23)*50/100</f>
        <v>15217.391304347828</v>
      </c>
      <c r="EF23" s="676"/>
      <c r="EG23" s="676"/>
      <c r="EH23" s="676"/>
      <c r="EI23" s="676"/>
      <c r="EJ23" s="676"/>
      <c r="EK23" s="676"/>
      <c r="EL23" s="676"/>
      <c r="EM23" s="676"/>
      <c r="EN23" s="676"/>
      <c r="EO23" s="676"/>
      <c r="EP23" s="676"/>
      <c r="EQ23" s="676"/>
      <c r="ER23" s="676"/>
      <c r="ES23" s="676"/>
      <c r="ET23" s="677"/>
      <c r="EU23" s="675">
        <f t="shared" si="3"/>
        <v>840000</v>
      </c>
      <c r="EV23" s="676"/>
      <c r="EW23" s="676"/>
      <c r="EX23" s="676"/>
      <c r="EY23" s="676"/>
      <c r="EZ23" s="676"/>
      <c r="FA23" s="676"/>
      <c r="FB23" s="676"/>
      <c r="FC23" s="676"/>
      <c r="FD23" s="676"/>
      <c r="FE23" s="676"/>
      <c r="FF23" s="676"/>
      <c r="FG23" s="676"/>
      <c r="FH23" s="676"/>
      <c r="FI23" s="676"/>
      <c r="FJ23" s="676"/>
      <c r="FK23" s="677"/>
      <c r="FL23" s="167"/>
      <c r="FM23" s="168"/>
      <c r="FO23" s="168"/>
    </row>
    <row r="24" spans="1:173" s="12" customFormat="1" ht="15" customHeight="1" x14ac:dyDescent="0.3">
      <c r="A24" s="668" t="s">
        <v>364</v>
      </c>
      <c r="B24" s="668"/>
      <c r="C24" s="668"/>
      <c r="D24" s="668"/>
      <c r="E24" s="668"/>
      <c r="F24" s="668"/>
      <c r="G24" s="669" t="s">
        <v>413</v>
      </c>
      <c r="H24" s="670"/>
      <c r="I24" s="670"/>
      <c r="J24" s="670"/>
      <c r="K24" s="670"/>
      <c r="L24" s="670"/>
      <c r="M24" s="670"/>
      <c r="N24" s="670"/>
      <c r="O24" s="670"/>
      <c r="P24" s="670"/>
      <c r="Q24" s="670"/>
      <c r="R24" s="670"/>
      <c r="S24" s="670"/>
      <c r="T24" s="670"/>
      <c r="U24" s="670"/>
      <c r="V24" s="670"/>
      <c r="W24" s="670"/>
      <c r="X24" s="670"/>
      <c r="Y24" s="670"/>
      <c r="Z24" s="670"/>
      <c r="AA24" s="670"/>
      <c r="AB24" s="670"/>
      <c r="AC24" s="671"/>
      <c r="AD24" s="672">
        <v>1</v>
      </c>
      <c r="AE24" s="673"/>
      <c r="AF24" s="673"/>
      <c r="AG24" s="673"/>
      <c r="AH24" s="673"/>
      <c r="AI24" s="673"/>
      <c r="AJ24" s="673"/>
      <c r="AK24" s="673"/>
      <c r="AL24" s="673"/>
      <c r="AM24" s="673"/>
      <c r="AN24" s="673"/>
      <c r="AO24" s="673"/>
      <c r="AP24" s="673"/>
      <c r="AQ24" s="673"/>
      <c r="AR24" s="673"/>
      <c r="AS24" s="674"/>
      <c r="AT24" s="427">
        <v>1</v>
      </c>
      <c r="AU24" s="675">
        <f t="shared" si="11"/>
        <v>70000</v>
      </c>
      <c r="AV24" s="676"/>
      <c r="AW24" s="676"/>
      <c r="AX24" s="676"/>
      <c r="AY24" s="676"/>
      <c r="AZ24" s="676"/>
      <c r="BA24" s="676"/>
      <c r="BB24" s="676"/>
      <c r="BC24" s="676"/>
      <c r="BD24" s="676"/>
      <c r="BE24" s="676"/>
      <c r="BF24" s="676"/>
      <c r="BG24" s="676"/>
      <c r="BH24" s="676"/>
      <c r="BI24" s="676"/>
      <c r="BJ24" s="676"/>
      <c r="BK24" s="677"/>
      <c r="BL24" s="675">
        <v>10569</v>
      </c>
      <c r="BM24" s="676"/>
      <c r="BN24" s="676"/>
      <c r="BO24" s="676"/>
      <c r="BP24" s="676"/>
      <c r="BQ24" s="676"/>
      <c r="BR24" s="676"/>
      <c r="BS24" s="676"/>
      <c r="BT24" s="676"/>
      <c r="BU24" s="676"/>
      <c r="BV24" s="676"/>
      <c r="BW24" s="676"/>
      <c r="BX24" s="676"/>
      <c r="BY24" s="676"/>
      <c r="BZ24" s="676"/>
      <c r="CA24" s="676"/>
      <c r="CB24" s="676"/>
      <c r="CC24" s="677"/>
      <c r="CD24" s="675"/>
      <c r="CE24" s="676"/>
      <c r="CF24" s="676"/>
      <c r="CG24" s="676"/>
      <c r="CH24" s="676"/>
      <c r="CI24" s="676"/>
      <c r="CJ24" s="676"/>
      <c r="CK24" s="676"/>
      <c r="CL24" s="676"/>
      <c r="CM24" s="676"/>
      <c r="CN24" s="676"/>
      <c r="CO24" s="676"/>
      <c r="CP24" s="676"/>
      <c r="CQ24" s="676"/>
      <c r="CR24" s="676"/>
      <c r="CS24" s="676"/>
      <c r="CT24" s="676"/>
      <c r="CU24" s="676"/>
      <c r="CV24" s="677"/>
      <c r="CW24" s="675">
        <f t="shared" ref="CW24:CW27" si="14">70000/2.3-BL24</f>
        <v>19865.782608695656</v>
      </c>
      <c r="CX24" s="676"/>
      <c r="CY24" s="676"/>
      <c r="CZ24" s="676"/>
      <c r="DA24" s="676"/>
      <c r="DB24" s="676"/>
      <c r="DC24" s="676"/>
      <c r="DD24" s="676"/>
      <c r="DE24" s="676"/>
      <c r="DF24" s="676"/>
      <c r="DG24" s="676"/>
      <c r="DH24" s="676"/>
      <c r="DI24" s="676"/>
      <c r="DJ24" s="676"/>
      <c r="DK24" s="676"/>
      <c r="DL24" s="676"/>
      <c r="DM24" s="676"/>
      <c r="DN24" s="677"/>
      <c r="DO24" s="675">
        <f t="shared" si="12"/>
        <v>24347.826086956524</v>
      </c>
      <c r="DP24" s="676"/>
      <c r="DQ24" s="676"/>
      <c r="DR24" s="676"/>
      <c r="DS24" s="676"/>
      <c r="DT24" s="676"/>
      <c r="DU24" s="676"/>
      <c r="DV24" s="676"/>
      <c r="DW24" s="676"/>
      <c r="DX24" s="676"/>
      <c r="DY24" s="676"/>
      <c r="DZ24" s="676"/>
      <c r="EA24" s="676"/>
      <c r="EB24" s="676"/>
      <c r="EC24" s="676"/>
      <c r="ED24" s="677"/>
      <c r="EE24" s="675">
        <f t="shared" si="13"/>
        <v>15217.391304347828</v>
      </c>
      <c r="EF24" s="676"/>
      <c r="EG24" s="676"/>
      <c r="EH24" s="676"/>
      <c r="EI24" s="676"/>
      <c r="EJ24" s="676"/>
      <c r="EK24" s="676"/>
      <c r="EL24" s="676"/>
      <c r="EM24" s="676"/>
      <c r="EN24" s="676"/>
      <c r="EO24" s="676"/>
      <c r="EP24" s="676"/>
      <c r="EQ24" s="676"/>
      <c r="ER24" s="676"/>
      <c r="ES24" s="676"/>
      <c r="ET24" s="677"/>
      <c r="EU24" s="675">
        <f t="shared" si="3"/>
        <v>840000</v>
      </c>
      <c r="EV24" s="676"/>
      <c r="EW24" s="676"/>
      <c r="EX24" s="676"/>
      <c r="EY24" s="676"/>
      <c r="EZ24" s="676"/>
      <c r="FA24" s="676"/>
      <c r="FB24" s="676"/>
      <c r="FC24" s="676"/>
      <c r="FD24" s="676"/>
      <c r="FE24" s="676"/>
      <c r="FF24" s="676"/>
      <c r="FG24" s="676"/>
      <c r="FH24" s="676"/>
      <c r="FI24" s="676"/>
      <c r="FJ24" s="676"/>
      <c r="FK24" s="677"/>
      <c r="FL24" s="167"/>
      <c r="FM24" s="168"/>
      <c r="FO24" s="168"/>
    </row>
    <row r="25" spans="1:173" s="12" customFormat="1" ht="15" customHeight="1" x14ac:dyDescent="0.3">
      <c r="A25" s="668" t="s">
        <v>438</v>
      </c>
      <c r="B25" s="668"/>
      <c r="C25" s="668"/>
      <c r="D25" s="668"/>
      <c r="E25" s="668"/>
      <c r="F25" s="668"/>
      <c r="G25" s="669" t="s">
        <v>410</v>
      </c>
      <c r="H25" s="670"/>
      <c r="I25" s="670"/>
      <c r="J25" s="670"/>
      <c r="K25" s="670"/>
      <c r="L25" s="670"/>
      <c r="M25" s="670"/>
      <c r="N25" s="670"/>
      <c r="O25" s="670"/>
      <c r="P25" s="670"/>
      <c r="Q25" s="670"/>
      <c r="R25" s="670"/>
      <c r="S25" s="670"/>
      <c r="T25" s="670"/>
      <c r="U25" s="670"/>
      <c r="V25" s="670"/>
      <c r="W25" s="670"/>
      <c r="X25" s="670"/>
      <c r="Y25" s="670"/>
      <c r="Z25" s="670"/>
      <c r="AA25" s="670"/>
      <c r="AB25" s="670"/>
      <c r="AC25" s="671"/>
      <c r="AD25" s="672">
        <v>1</v>
      </c>
      <c r="AE25" s="673"/>
      <c r="AF25" s="673"/>
      <c r="AG25" s="673"/>
      <c r="AH25" s="673"/>
      <c r="AI25" s="673"/>
      <c r="AJ25" s="673"/>
      <c r="AK25" s="673"/>
      <c r="AL25" s="673"/>
      <c r="AM25" s="673"/>
      <c r="AN25" s="673"/>
      <c r="AO25" s="673"/>
      <c r="AP25" s="673"/>
      <c r="AQ25" s="673"/>
      <c r="AR25" s="673"/>
      <c r="AS25" s="674"/>
      <c r="AT25" s="427">
        <v>1</v>
      </c>
      <c r="AU25" s="675">
        <f t="shared" si="11"/>
        <v>70000</v>
      </c>
      <c r="AV25" s="676"/>
      <c r="AW25" s="676"/>
      <c r="AX25" s="676"/>
      <c r="AY25" s="676"/>
      <c r="AZ25" s="676"/>
      <c r="BA25" s="676"/>
      <c r="BB25" s="676"/>
      <c r="BC25" s="676"/>
      <c r="BD25" s="676"/>
      <c r="BE25" s="676"/>
      <c r="BF25" s="676"/>
      <c r="BG25" s="676"/>
      <c r="BH25" s="676"/>
      <c r="BI25" s="676"/>
      <c r="BJ25" s="676"/>
      <c r="BK25" s="677"/>
      <c r="BL25" s="675">
        <v>8456</v>
      </c>
      <c r="BM25" s="676"/>
      <c r="BN25" s="676"/>
      <c r="BO25" s="676"/>
      <c r="BP25" s="676"/>
      <c r="BQ25" s="676"/>
      <c r="BR25" s="676"/>
      <c r="BS25" s="676"/>
      <c r="BT25" s="676"/>
      <c r="BU25" s="676"/>
      <c r="BV25" s="676"/>
      <c r="BW25" s="676"/>
      <c r="BX25" s="676"/>
      <c r="BY25" s="676"/>
      <c r="BZ25" s="676"/>
      <c r="CA25" s="676"/>
      <c r="CB25" s="676"/>
      <c r="CC25" s="677"/>
      <c r="CD25" s="675"/>
      <c r="CE25" s="676"/>
      <c r="CF25" s="676"/>
      <c r="CG25" s="676"/>
      <c r="CH25" s="676"/>
      <c r="CI25" s="676"/>
      <c r="CJ25" s="676"/>
      <c r="CK25" s="676"/>
      <c r="CL25" s="676"/>
      <c r="CM25" s="676"/>
      <c r="CN25" s="676"/>
      <c r="CO25" s="676"/>
      <c r="CP25" s="676"/>
      <c r="CQ25" s="676"/>
      <c r="CR25" s="676"/>
      <c r="CS25" s="676"/>
      <c r="CT25" s="676"/>
      <c r="CU25" s="676"/>
      <c r="CV25" s="677"/>
      <c r="CW25" s="675">
        <f t="shared" si="14"/>
        <v>21978.782608695656</v>
      </c>
      <c r="CX25" s="676"/>
      <c r="CY25" s="676"/>
      <c r="CZ25" s="676"/>
      <c r="DA25" s="676"/>
      <c r="DB25" s="676"/>
      <c r="DC25" s="676"/>
      <c r="DD25" s="676"/>
      <c r="DE25" s="676"/>
      <c r="DF25" s="676"/>
      <c r="DG25" s="676"/>
      <c r="DH25" s="676"/>
      <c r="DI25" s="676"/>
      <c r="DJ25" s="676"/>
      <c r="DK25" s="676"/>
      <c r="DL25" s="676"/>
      <c r="DM25" s="676"/>
      <c r="DN25" s="677"/>
      <c r="DO25" s="675">
        <f t="shared" si="12"/>
        <v>24347.826086956524</v>
      </c>
      <c r="DP25" s="676"/>
      <c r="DQ25" s="676"/>
      <c r="DR25" s="676"/>
      <c r="DS25" s="676"/>
      <c r="DT25" s="676"/>
      <c r="DU25" s="676"/>
      <c r="DV25" s="676"/>
      <c r="DW25" s="676"/>
      <c r="DX25" s="676"/>
      <c r="DY25" s="676"/>
      <c r="DZ25" s="676"/>
      <c r="EA25" s="676"/>
      <c r="EB25" s="676"/>
      <c r="EC25" s="676"/>
      <c r="ED25" s="677"/>
      <c r="EE25" s="675">
        <f t="shared" si="13"/>
        <v>15217.391304347828</v>
      </c>
      <c r="EF25" s="676"/>
      <c r="EG25" s="676"/>
      <c r="EH25" s="676"/>
      <c r="EI25" s="676"/>
      <c r="EJ25" s="676"/>
      <c r="EK25" s="676"/>
      <c r="EL25" s="676"/>
      <c r="EM25" s="676"/>
      <c r="EN25" s="676"/>
      <c r="EO25" s="676"/>
      <c r="EP25" s="676"/>
      <c r="EQ25" s="676"/>
      <c r="ER25" s="676"/>
      <c r="ES25" s="676"/>
      <c r="ET25" s="677"/>
      <c r="EU25" s="675">
        <f t="shared" si="3"/>
        <v>840000</v>
      </c>
      <c r="EV25" s="676"/>
      <c r="EW25" s="676"/>
      <c r="EX25" s="676"/>
      <c r="EY25" s="676"/>
      <c r="EZ25" s="676"/>
      <c r="FA25" s="676"/>
      <c r="FB25" s="676"/>
      <c r="FC25" s="676"/>
      <c r="FD25" s="676"/>
      <c r="FE25" s="676"/>
      <c r="FF25" s="676"/>
      <c r="FG25" s="676"/>
      <c r="FH25" s="676"/>
      <c r="FI25" s="676"/>
      <c r="FJ25" s="676"/>
      <c r="FK25" s="677"/>
      <c r="FL25" s="167"/>
      <c r="FM25" s="168"/>
      <c r="FO25" s="168"/>
    </row>
    <row r="26" spans="1:173" s="12" customFormat="1" ht="15" customHeight="1" x14ac:dyDescent="0.3">
      <c r="A26" s="668" t="s">
        <v>439</v>
      </c>
      <c r="B26" s="668"/>
      <c r="C26" s="668"/>
      <c r="D26" s="668"/>
      <c r="E26" s="668"/>
      <c r="F26" s="668"/>
      <c r="G26" s="669" t="s">
        <v>411</v>
      </c>
      <c r="H26" s="670"/>
      <c r="I26" s="670"/>
      <c r="J26" s="670"/>
      <c r="K26" s="670"/>
      <c r="L26" s="670"/>
      <c r="M26" s="670"/>
      <c r="N26" s="670"/>
      <c r="O26" s="670"/>
      <c r="P26" s="670"/>
      <c r="Q26" s="670"/>
      <c r="R26" s="670"/>
      <c r="S26" s="670"/>
      <c r="T26" s="670"/>
      <c r="U26" s="670"/>
      <c r="V26" s="670"/>
      <c r="W26" s="670"/>
      <c r="X26" s="670"/>
      <c r="Y26" s="670"/>
      <c r="Z26" s="670"/>
      <c r="AA26" s="670"/>
      <c r="AB26" s="670"/>
      <c r="AC26" s="671"/>
      <c r="AD26" s="672">
        <v>1</v>
      </c>
      <c r="AE26" s="673"/>
      <c r="AF26" s="673"/>
      <c r="AG26" s="673"/>
      <c r="AH26" s="673"/>
      <c r="AI26" s="673"/>
      <c r="AJ26" s="673"/>
      <c r="AK26" s="673"/>
      <c r="AL26" s="673"/>
      <c r="AM26" s="673"/>
      <c r="AN26" s="673"/>
      <c r="AO26" s="673"/>
      <c r="AP26" s="673"/>
      <c r="AQ26" s="673"/>
      <c r="AR26" s="673"/>
      <c r="AS26" s="674"/>
      <c r="AT26" s="427">
        <v>1</v>
      </c>
      <c r="AU26" s="675">
        <f t="shared" si="11"/>
        <v>70000</v>
      </c>
      <c r="AV26" s="676"/>
      <c r="AW26" s="676"/>
      <c r="AX26" s="676"/>
      <c r="AY26" s="676"/>
      <c r="AZ26" s="676"/>
      <c r="BA26" s="676"/>
      <c r="BB26" s="676"/>
      <c r="BC26" s="676"/>
      <c r="BD26" s="676"/>
      <c r="BE26" s="676"/>
      <c r="BF26" s="676"/>
      <c r="BG26" s="676"/>
      <c r="BH26" s="676"/>
      <c r="BI26" s="676"/>
      <c r="BJ26" s="676"/>
      <c r="BK26" s="677"/>
      <c r="BL26" s="675">
        <v>8456</v>
      </c>
      <c r="BM26" s="676"/>
      <c r="BN26" s="676"/>
      <c r="BO26" s="676"/>
      <c r="BP26" s="676"/>
      <c r="BQ26" s="676"/>
      <c r="BR26" s="676"/>
      <c r="BS26" s="676"/>
      <c r="BT26" s="676"/>
      <c r="BU26" s="676"/>
      <c r="BV26" s="676"/>
      <c r="BW26" s="676"/>
      <c r="BX26" s="676"/>
      <c r="BY26" s="676"/>
      <c r="BZ26" s="676"/>
      <c r="CA26" s="676"/>
      <c r="CB26" s="676"/>
      <c r="CC26" s="677"/>
      <c r="CD26" s="675"/>
      <c r="CE26" s="676"/>
      <c r="CF26" s="676"/>
      <c r="CG26" s="676"/>
      <c r="CH26" s="676"/>
      <c r="CI26" s="676"/>
      <c r="CJ26" s="676"/>
      <c r="CK26" s="676"/>
      <c r="CL26" s="676"/>
      <c r="CM26" s="676"/>
      <c r="CN26" s="676"/>
      <c r="CO26" s="676"/>
      <c r="CP26" s="676"/>
      <c r="CQ26" s="676"/>
      <c r="CR26" s="676"/>
      <c r="CS26" s="676"/>
      <c r="CT26" s="676"/>
      <c r="CU26" s="676"/>
      <c r="CV26" s="677"/>
      <c r="CW26" s="675">
        <f t="shared" si="14"/>
        <v>21978.782608695656</v>
      </c>
      <c r="CX26" s="676"/>
      <c r="CY26" s="676"/>
      <c r="CZ26" s="676"/>
      <c r="DA26" s="676"/>
      <c r="DB26" s="676"/>
      <c r="DC26" s="676"/>
      <c r="DD26" s="676"/>
      <c r="DE26" s="676"/>
      <c r="DF26" s="676"/>
      <c r="DG26" s="676"/>
      <c r="DH26" s="676"/>
      <c r="DI26" s="676"/>
      <c r="DJ26" s="676"/>
      <c r="DK26" s="676"/>
      <c r="DL26" s="676"/>
      <c r="DM26" s="676"/>
      <c r="DN26" s="677"/>
      <c r="DO26" s="675">
        <f t="shared" si="12"/>
        <v>24347.826086956524</v>
      </c>
      <c r="DP26" s="676"/>
      <c r="DQ26" s="676"/>
      <c r="DR26" s="676"/>
      <c r="DS26" s="676"/>
      <c r="DT26" s="676"/>
      <c r="DU26" s="676"/>
      <c r="DV26" s="676"/>
      <c r="DW26" s="676"/>
      <c r="DX26" s="676"/>
      <c r="DY26" s="676"/>
      <c r="DZ26" s="676"/>
      <c r="EA26" s="676"/>
      <c r="EB26" s="676"/>
      <c r="EC26" s="676"/>
      <c r="ED26" s="677"/>
      <c r="EE26" s="675">
        <f t="shared" si="13"/>
        <v>15217.391304347828</v>
      </c>
      <c r="EF26" s="676"/>
      <c r="EG26" s="676"/>
      <c r="EH26" s="676"/>
      <c r="EI26" s="676"/>
      <c r="EJ26" s="676"/>
      <c r="EK26" s="676"/>
      <c r="EL26" s="676"/>
      <c r="EM26" s="676"/>
      <c r="EN26" s="676"/>
      <c r="EO26" s="676"/>
      <c r="EP26" s="676"/>
      <c r="EQ26" s="676"/>
      <c r="ER26" s="676"/>
      <c r="ES26" s="676"/>
      <c r="ET26" s="677"/>
      <c r="EU26" s="675">
        <f t="shared" si="3"/>
        <v>840000</v>
      </c>
      <c r="EV26" s="676"/>
      <c r="EW26" s="676"/>
      <c r="EX26" s="676"/>
      <c r="EY26" s="676"/>
      <c r="EZ26" s="676"/>
      <c r="FA26" s="676"/>
      <c r="FB26" s="676"/>
      <c r="FC26" s="676"/>
      <c r="FD26" s="676"/>
      <c r="FE26" s="676"/>
      <c r="FF26" s="676"/>
      <c r="FG26" s="676"/>
      <c r="FH26" s="676"/>
      <c r="FI26" s="676"/>
      <c r="FJ26" s="676"/>
      <c r="FK26" s="677"/>
      <c r="FL26" s="167"/>
      <c r="FM26" s="168"/>
      <c r="FO26" s="168"/>
    </row>
    <row r="27" spans="1:173" s="12" customFormat="1" ht="17.25" customHeight="1" x14ac:dyDescent="0.3">
      <c r="A27" s="668" t="s">
        <v>440</v>
      </c>
      <c r="B27" s="668"/>
      <c r="C27" s="668"/>
      <c r="D27" s="668"/>
      <c r="E27" s="668"/>
      <c r="F27" s="668"/>
      <c r="G27" s="669" t="s">
        <v>412</v>
      </c>
      <c r="H27" s="670"/>
      <c r="I27" s="670"/>
      <c r="J27" s="670"/>
      <c r="K27" s="670"/>
      <c r="L27" s="670"/>
      <c r="M27" s="670"/>
      <c r="N27" s="670"/>
      <c r="O27" s="670"/>
      <c r="P27" s="670"/>
      <c r="Q27" s="670"/>
      <c r="R27" s="670"/>
      <c r="S27" s="670"/>
      <c r="T27" s="670"/>
      <c r="U27" s="670"/>
      <c r="V27" s="670"/>
      <c r="W27" s="670"/>
      <c r="X27" s="670"/>
      <c r="Y27" s="670"/>
      <c r="Z27" s="670"/>
      <c r="AA27" s="670"/>
      <c r="AB27" s="670"/>
      <c r="AC27" s="671"/>
      <c r="AD27" s="672">
        <v>1</v>
      </c>
      <c r="AE27" s="673"/>
      <c r="AF27" s="673"/>
      <c r="AG27" s="673"/>
      <c r="AH27" s="673"/>
      <c r="AI27" s="673"/>
      <c r="AJ27" s="673"/>
      <c r="AK27" s="673"/>
      <c r="AL27" s="673"/>
      <c r="AM27" s="673"/>
      <c r="AN27" s="673"/>
      <c r="AO27" s="673"/>
      <c r="AP27" s="673"/>
      <c r="AQ27" s="673"/>
      <c r="AR27" s="673"/>
      <c r="AS27" s="674"/>
      <c r="AT27" s="427">
        <v>1</v>
      </c>
      <c r="AU27" s="675">
        <f t="shared" si="5"/>
        <v>70000</v>
      </c>
      <c r="AV27" s="676"/>
      <c r="AW27" s="676"/>
      <c r="AX27" s="676"/>
      <c r="AY27" s="676"/>
      <c r="AZ27" s="676"/>
      <c r="BA27" s="676"/>
      <c r="BB27" s="676"/>
      <c r="BC27" s="676"/>
      <c r="BD27" s="676"/>
      <c r="BE27" s="676"/>
      <c r="BF27" s="676"/>
      <c r="BG27" s="676"/>
      <c r="BH27" s="676"/>
      <c r="BI27" s="676"/>
      <c r="BJ27" s="676"/>
      <c r="BK27" s="677"/>
      <c r="BL27" s="675">
        <v>9448</v>
      </c>
      <c r="BM27" s="676"/>
      <c r="BN27" s="676"/>
      <c r="BO27" s="676"/>
      <c r="BP27" s="676"/>
      <c r="BQ27" s="676"/>
      <c r="BR27" s="676"/>
      <c r="BS27" s="676"/>
      <c r="BT27" s="676"/>
      <c r="BU27" s="676"/>
      <c r="BV27" s="676"/>
      <c r="BW27" s="676"/>
      <c r="BX27" s="676"/>
      <c r="BY27" s="676"/>
      <c r="BZ27" s="676"/>
      <c r="CA27" s="676"/>
      <c r="CB27" s="676"/>
      <c r="CC27" s="677"/>
      <c r="CD27" s="675"/>
      <c r="CE27" s="676"/>
      <c r="CF27" s="676"/>
      <c r="CG27" s="676"/>
      <c r="CH27" s="676"/>
      <c r="CI27" s="676"/>
      <c r="CJ27" s="676"/>
      <c r="CK27" s="676"/>
      <c r="CL27" s="676"/>
      <c r="CM27" s="676"/>
      <c r="CN27" s="676"/>
      <c r="CO27" s="676"/>
      <c r="CP27" s="676"/>
      <c r="CQ27" s="676"/>
      <c r="CR27" s="676"/>
      <c r="CS27" s="676"/>
      <c r="CT27" s="676"/>
      <c r="CU27" s="676"/>
      <c r="CV27" s="677"/>
      <c r="CW27" s="675">
        <f t="shared" si="14"/>
        <v>20986.782608695656</v>
      </c>
      <c r="CX27" s="676"/>
      <c r="CY27" s="676"/>
      <c r="CZ27" s="676"/>
      <c r="DA27" s="676"/>
      <c r="DB27" s="676"/>
      <c r="DC27" s="676"/>
      <c r="DD27" s="676"/>
      <c r="DE27" s="676"/>
      <c r="DF27" s="676"/>
      <c r="DG27" s="676"/>
      <c r="DH27" s="676"/>
      <c r="DI27" s="676"/>
      <c r="DJ27" s="676"/>
      <c r="DK27" s="676"/>
      <c r="DL27" s="676"/>
      <c r="DM27" s="676"/>
      <c r="DN27" s="677"/>
      <c r="DO27" s="675">
        <f t="shared" si="6"/>
        <v>24347.826086956524</v>
      </c>
      <c r="DP27" s="676"/>
      <c r="DQ27" s="676"/>
      <c r="DR27" s="676"/>
      <c r="DS27" s="676"/>
      <c r="DT27" s="676"/>
      <c r="DU27" s="676"/>
      <c r="DV27" s="676"/>
      <c r="DW27" s="676"/>
      <c r="DX27" s="676"/>
      <c r="DY27" s="676"/>
      <c r="DZ27" s="676"/>
      <c r="EA27" s="676"/>
      <c r="EB27" s="676"/>
      <c r="EC27" s="676"/>
      <c r="ED27" s="677"/>
      <c r="EE27" s="675">
        <f t="shared" si="7"/>
        <v>15217.391304347828</v>
      </c>
      <c r="EF27" s="676"/>
      <c r="EG27" s="676"/>
      <c r="EH27" s="676"/>
      <c r="EI27" s="676"/>
      <c r="EJ27" s="676"/>
      <c r="EK27" s="676"/>
      <c r="EL27" s="676"/>
      <c r="EM27" s="676"/>
      <c r="EN27" s="676"/>
      <c r="EO27" s="676"/>
      <c r="EP27" s="676"/>
      <c r="EQ27" s="676"/>
      <c r="ER27" s="676"/>
      <c r="ES27" s="676"/>
      <c r="ET27" s="677"/>
      <c r="EU27" s="675">
        <f t="shared" si="3"/>
        <v>840000</v>
      </c>
      <c r="EV27" s="676"/>
      <c r="EW27" s="676"/>
      <c r="EX27" s="676"/>
      <c r="EY27" s="676"/>
      <c r="EZ27" s="676"/>
      <c r="FA27" s="676"/>
      <c r="FB27" s="676"/>
      <c r="FC27" s="676"/>
      <c r="FD27" s="676"/>
      <c r="FE27" s="676"/>
      <c r="FF27" s="676"/>
      <c r="FG27" s="676"/>
      <c r="FH27" s="676"/>
      <c r="FI27" s="676"/>
      <c r="FJ27" s="676"/>
      <c r="FK27" s="677"/>
      <c r="FL27" s="167"/>
      <c r="FM27" s="168"/>
      <c r="FO27" s="168"/>
    </row>
    <row r="28" spans="1:173" s="12" customFormat="1" ht="15" customHeight="1" x14ac:dyDescent="0.3">
      <c r="A28" s="679" t="s">
        <v>220</v>
      </c>
      <c r="B28" s="68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1"/>
      <c r="AD28" s="672">
        <f>SUM(AD16:AS27)</f>
        <v>10.5</v>
      </c>
      <c r="AE28" s="673"/>
      <c r="AF28" s="673"/>
      <c r="AG28" s="673"/>
      <c r="AH28" s="673"/>
      <c r="AI28" s="673"/>
      <c r="AJ28" s="673"/>
      <c r="AK28" s="673"/>
      <c r="AL28" s="673"/>
      <c r="AM28" s="673"/>
      <c r="AN28" s="673"/>
      <c r="AO28" s="673"/>
      <c r="AP28" s="673"/>
      <c r="AQ28" s="673"/>
      <c r="AR28" s="673"/>
      <c r="AS28" s="674"/>
      <c r="AT28" s="427">
        <f>AT16+AT17+AT18+AT19+AT20+AT21+AT22+AT23+AT24+AT25+AT26+AT27</f>
        <v>10</v>
      </c>
      <c r="AU28" s="672"/>
      <c r="AV28" s="673"/>
      <c r="AW28" s="673"/>
      <c r="AX28" s="673"/>
      <c r="AY28" s="673"/>
      <c r="AZ28" s="673"/>
      <c r="BA28" s="673"/>
      <c r="BB28" s="673"/>
      <c r="BC28" s="673"/>
      <c r="BD28" s="673"/>
      <c r="BE28" s="673"/>
      <c r="BF28" s="673"/>
      <c r="BG28" s="673"/>
      <c r="BH28" s="673"/>
      <c r="BI28" s="673"/>
      <c r="BJ28" s="673"/>
      <c r="BK28" s="674"/>
      <c r="BL28" s="672"/>
      <c r="BM28" s="673"/>
      <c r="BN28" s="673"/>
      <c r="BO28" s="673"/>
      <c r="BP28" s="673"/>
      <c r="BQ28" s="673"/>
      <c r="BR28" s="673"/>
      <c r="BS28" s="673"/>
      <c r="BT28" s="673"/>
      <c r="BU28" s="673"/>
      <c r="BV28" s="673"/>
      <c r="BW28" s="673"/>
      <c r="BX28" s="673"/>
      <c r="BY28" s="673"/>
      <c r="BZ28" s="673"/>
      <c r="CA28" s="673"/>
      <c r="CB28" s="673"/>
      <c r="CC28" s="674"/>
      <c r="CD28" s="672"/>
      <c r="CE28" s="673"/>
      <c r="CF28" s="673"/>
      <c r="CG28" s="673"/>
      <c r="CH28" s="673"/>
      <c r="CI28" s="673"/>
      <c r="CJ28" s="673"/>
      <c r="CK28" s="673"/>
      <c r="CL28" s="673"/>
      <c r="CM28" s="673"/>
      <c r="CN28" s="673"/>
      <c r="CO28" s="673"/>
      <c r="CP28" s="673"/>
      <c r="CQ28" s="673"/>
      <c r="CR28" s="673"/>
      <c r="CS28" s="673"/>
      <c r="CT28" s="673"/>
      <c r="CU28" s="673"/>
      <c r="CV28" s="674"/>
      <c r="CW28" s="672"/>
      <c r="CX28" s="673"/>
      <c r="CY28" s="673"/>
      <c r="CZ28" s="673"/>
      <c r="DA28" s="673"/>
      <c r="DB28" s="673"/>
      <c r="DC28" s="673"/>
      <c r="DD28" s="673"/>
      <c r="DE28" s="673"/>
      <c r="DF28" s="673"/>
      <c r="DG28" s="673"/>
      <c r="DH28" s="673"/>
      <c r="DI28" s="673"/>
      <c r="DJ28" s="673"/>
      <c r="DK28" s="673"/>
      <c r="DL28" s="673"/>
      <c r="DM28" s="673"/>
      <c r="DN28" s="674"/>
      <c r="DO28" s="672"/>
      <c r="DP28" s="673"/>
      <c r="DQ28" s="673"/>
      <c r="DR28" s="673"/>
      <c r="DS28" s="673"/>
      <c r="DT28" s="673"/>
      <c r="DU28" s="673"/>
      <c r="DV28" s="673"/>
      <c r="DW28" s="673"/>
      <c r="DX28" s="673"/>
      <c r="DY28" s="673"/>
      <c r="DZ28" s="673"/>
      <c r="EA28" s="673"/>
      <c r="EB28" s="673"/>
      <c r="EC28" s="673"/>
      <c r="ED28" s="674"/>
      <c r="EE28" s="672"/>
      <c r="EF28" s="673"/>
      <c r="EG28" s="673"/>
      <c r="EH28" s="673"/>
      <c r="EI28" s="673"/>
      <c r="EJ28" s="673"/>
      <c r="EK28" s="673"/>
      <c r="EL28" s="673"/>
      <c r="EM28" s="673"/>
      <c r="EN28" s="673"/>
      <c r="EO28" s="673"/>
      <c r="EP28" s="673"/>
      <c r="EQ28" s="673"/>
      <c r="ER28" s="673"/>
      <c r="ES28" s="673"/>
      <c r="ET28" s="674"/>
      <c r="EU28" s="682">
        <f>SUM(EU16:FK27)</f>
        <v>10976312.571428571</v>
      </c>
      <c r="EV28" s="683"/>
      <c r="EW28" s="683"/>
      <c r="EX28" s="683"/>
      <c r="EY28" s="683"/>
      <c r="EZ28" s="683"/>
      <c r="FA28" s="683"/>
      <c r="FB28" s="683"/>
      <c r="FC28" s="683"/>
      <c r="FD28" s="683"/>
      <c r="FE28" s="683"/>
      <c r="FF28" s="683"/>
      <c r="FG28" s="683"/>
      <c r="FH28" s="683"/>
      <c r="FI28" s="683"/>
      <c r="FJ28" s="683"/>
      <c r="FK28" s="684"/>
      <c r="FL28" s="167"/>
      <c r="FO28" s="167"/>
      <c r="FQ28" s="168"/>
    </row>
    <row r="29" spans="1:173" s="12" customFormat="1" ht="14.25" customHeight="1" x14ac:dyDescent="0.3">
      <c r="A29" s="644" t="s">
        <v>221</v>
      </c>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645"/>
      <c r="BD29" s="645"/>
      <c r="BE29" s="645"/>
      <c r="BF29" s="645"/>
      <c r="BG29" s="645"/>
      <c r="BH29" s="645"/>
      <c r="BI29" s="645"/>
      <c r="BJ29" s="645"/>
      <c r="BK29" s="645"/>
      <c r="BL29" s="645"/>
      <c r="BM29" s="645"/>
      <c r="BN29" s="645"/>
      <c r="BO29" s="645"/>
      <c r="BP29" s="645"/>
      <c r="BQ29" s="645"/>
      <c r="BR29" s="645"/>
      <c r="BS29" s="645"/>
      <c r="BT29" s="645"/>
      <c r="BU29" s="645"/>
      <c r="BV29" s="645"/>
      <c r="BW29" s="645"/>
      <c r="BX29" s="645"/>
      <c r="BY29" s="645"/>
      <c r="BZ29" s="645"/>
      <c r="CA29" s="645"/>
      <c r="CB29" s="645"/>
      <c r="CC29" s="645"/>
      <c r="CD29" s="645"/>
      <c r="CE29" s="645"/>
      <c r="CF29" s="645"/>
      <c r="CG29" s="645"/>
      <c r="CH29" s="645"/>
      <c r="CI29" s="645"/>
      <c r="CJ29" s="645"/>
      <c r="CK29" s="645"/>
      <c r="CL29" s="645"/>
      <c r="CM29" s="645"/>
      <c r="CN29" s="645"/>
      <c r="CO29" s="645"/>
      <c r="CP29" s="645"/>
      <c r="CQ29" s="645"/>
      <c r="CR29" s="645"/>
      <c r="CS29" s="645"/>
      <c r="CT29" s="645"/>
      <c r="CU29" s="645"/>
      <c r="CV29" s="645"/>
      <c r="CW29" s="645"/>
      <c r="CX29" s="645"/>
      <c r="CY29" s="645"/>
      <c r="CZ29" s="645"/>
      <c r="DA29" s="645"/>
      <c r="DB29" s="645"/>
      <c r="DC29" s="645"/>
      <c r="DD29" s="645"/>
      <c r="DE29" s="645"/>
      <c r="DF29" s="645"/>
      <c r="DG29" s="645"/>
      <c r="DH29" s="645"/>
      <c r="DI29" s="645"/>
      <c r="DJ29" s="645"/>
      <c r="DK29" s="645"/>
      <c r="DL29" s="645"/>
      <c r="DM29" s="645"/>
      <c r="DN29" s="645"/>
      <c r="DO29" s="645"/>
      <c r="DP29" s="645"/>
      <c r="DQ29" s="645"/>
      <c r="DR29" s="645"/>
      <c r="DS29" s="645"/>
      <c r="DT29" s="645"/>
      <c r="DU29" s="645"/>
      <c r="DV29" s="645"/>
      <c r="DW29" s="645"/>
      <c r="DX29" s="645"/>
      <c r="DY29" s="645"/>
      <c r="DZ29" s="645"/>
      <c r="EA29" s="645"/>
      <c r="EB29" s="645"/>
      <c r="EC29" s="645"/>
      <c r="ED29" s="645"/>
      <c r="EE29" s="645"/>
      <c r="EF29" s="645"/>
      <c r="EG29" s="645"/>
      <c r="EH29" s="645"/>
      <c r="EI29" s="645"/>
      <c r="EJ29" s="645"/>
      <c r="EK29" s="645"/>
      <c r="EL29" s="645"/>
      <c r="EM29" s="645"/>
      <c r="EN29" s="645"/>
      <c r="EO29" s="645"/>
      <c r="EP29" s="645"/>
      <c r="EQ29" s="645"/>
      <c r="ER29" s="645"/>
      <c r="ES29" s="645"/>
      <c r="ET29" s="645"/>
      <c r="EU29" s="645"/>
      <c r="EV29" s="645"/>
      <c r="EW29" s="645"/>
      <c r="EX29" s="645"/>
      <c r="EY29" s="645"/>
      <c r="EZ29" s="645"/>
      <c r="FA29" s="645"/>
      <c r="FB29" s="645"/>
      <c r="FC29" s="645"/>
      <c r="FD29" s="645"/>
      <c r="FE29" s="645"/>
      <c r="FF29" s="645"/>
      <c r="FG29" s="645"/>
      <c r="FH29" s="645"/>
      <c r="FI29" s="645"/>
      <c r="FJ29" s="645"/>
      <c r="FK29" s="646"/>
      <c r="FL29" s="167"/>
    </row>
    <row r="30" spans="1:173" s="12" customFormat="1" ht="15.6" customHeight="1" x14ac:dyDescent="0.3">
      <c r="A30" s="668" t="s">
        <v>441</v>
      </c>
      <c r="B30" s="668"/>
      <c r="C30" s="668"/>
      <c r="D30" s="668"/>
      <c r="E30" s="668"/>
      <c r="F30" s="668"/>
      <c r="G30" s="669" t="s">
        <v>407</v>
      </c>
      <c r="H30" s="670"/>
      <c r="I30" s="670"/>
      <c r="J30" s="670"/>
      <c r="K30" s="670"/>
      <c r="L30" s="670"/>
      <c r="M30" s="670"/>
      <c r="N30" s="670"/>
      <c r="O30" s="670"/>
      <c r="P30" s="670"/>
      <c r="Q30" s="670"/>
      <c r="R30" s="670"/>
      <c r="S30" s="670"/>
      <c r="T30" s="670"/>
      <c r="U30" s="670"/>
      <c r="V30" s="670"/>
      <c r="W30" s="670"/>
      <c r="X30" s="670"/>
      <c r="Y30" s="670"/>
      <c r="Z30" s="670"/>
      <c r="AA30" s="670"/>
      <c r="AB30" s="670"/>
      <c r="AC30" s="671"/>
      <c r="AD30" s="672">
        <v>2</v>
      </c>
      <c r="AE30" s="673"/>
      <c r="AF30" s="673"/>
      <c r="AG30" s="673"/>
      <c r="AH30" s="673"/>
      <c r="AI30" s="673"/>
      <c r="AJ30" s="673"/>
      <c r="AK30" s="673"/>
      <c r="AL30" s="673"/>
      <c r="AM30" s="673"/>
      <c r="AN30" s="673"/>
      <c r="AO30" s="673"/>
      <c r="AP30" s="673"/>
      <c r="AQ30" s="673"/>
      <c r="AR30" s="673"/>
      <c r="AS30" s="674"/>
      <c r="AT30" s="427">
        <v>2</v>
      </c>
      <c r="AU30" s="675">
        <f t="shared" ref="AU30:AU36" si="15">SUM(BL30:ET30)</f>
        <v>56405.338000000003</v>
      </c>
      <c r="AV30" s="676"/>
      <c r="AW30" s="676"/>
      <c r="AX30" s="676"/>
      <c r="AY30" s="676"/>
      <c r="AZ30" s="676"/>
      <c r="BA30" s="676"/>
      <c r="BB30" s="676"/>
      <c r="BC30" s="676"/>
      <c r="BD30" s="676"/>
      <c r="BE30" s="676"/>
      <c r="BF30" s="676"/>
      <c r="BG30" s="676"/>
      <c r="BH30" s="676"/>
      <c r="BI30" s="676"/>
      <c r="BJ30" s="676"/>
      <c r="BK30" s="677"/>
      <c r="BL30" s="675">
        <v>6342</v>
      </c>
      <c r="BM30" s="676"/>
      <c r="BN30" s="676"/>
      <c r="BO30" s="676"/>
      <c r="BP30" s="676"/>
      <c r="BQ30" s="676"/>
      <c r="BR30" s="676"/>
      <c r="BS30" s="676"/>
      <c r="BT30" s="676"/>
      <c r="BU30" s="676"/>
      <c r="BV30" s="676"/>
      <c r="BW30" s="676"/>
      <c r="BX30" s="676"/>
      <c r="BY30" s="676"/>
      <c r="BZ30" s="676"/>
      <c r="CA30" s="676"/>
      <c r="CB30" s="676"/>
      <c r="CC30" s="677"/>
      <c r="CD30" s="675"/>
      <c r="CE30" s="676"/>
      <c r="CF30" s="676"/>
      <c r="CG30" s="676"/>
      <c r="CH30" s="676"/>
      <c r="CI30" s="676"/>
      <c r="CJ30" s="676"/>
      <c r="CK30" s="676"/>
      <c r="CL30" s="676"/>
      <c r="CM30" s="676"/>
      <c r="CN30" s="676"/>
      <c r="CO30" s="676"/>
      <c r="CP30" s="676"/>
      <c r="CQ30" s="676"/>
      <c r="CR30" s="676"/>
      <c r="CS30" s="676"/>
      <c r="CT30" s="676"/>
      <c r="CU30" s="676"/>
      <c r="CV30" s="677"/>
      <c r="CW30" s="675">
        <f>22440+2173.91-89.85-BL30</f>
        <v>18182.060000000001</v>
      </c>
      <c r="CX30" s="676"/>
      <c r="CY30" s="676"/>
      <c r="CZ30" s="676"/>
      <c r="DA30" s="676"/>
      <c r="DB30" s="676"/>
      <c r="DC30" s="676"/>
      <c r="DD30" s="676"/>
      <c r="DE30" s="676"/>
      <c r="DF30" s="676"/>
      <c r="DG30" s="676"/>
      <c r="DH30" s="676"/>
      <c r="DI30" s="676"/>
      <c r="DJ30" s="676"/>
      <c r="DK30" s="676"/>
      <c r="DL30" s="676"/>
      <c r="DM30" s="676"/>
      <c r="DN30" s="677"/>
      <c r="DO30" s="675">
        <f>(BL30+CD30+CW30)*80/100</f>
        <v>19619.248</v>
      </c>
      <c r="DP30" s="676"/>
      <c r="DQ30" s="676"/>
      <c r="DR30" s="676"/>
      <c r="DS30" s="676"/>
      <c r="DT30" s="676"/>
      <c r="DU30" s="676"/>
      <c r="DV30" s="676"/>
      <c r="DW30" s="676"/>
      <c r="DX30" s="676"/>
      <c r="DY30" s="676"/>
      <c r="DZ30" s="676"/>
      <c r="EA30" s="676"/>
      <c r="EB30" s="676"/>
      <c r="EC30" s="676"/>
      <c r="ED30" s="677"/>
      <c r="EE30" s="675">
        <f>(BL30+CD30+CW30)*50/100</f>
        <v>12262.03</v>
      </c>
      <c r="EF30" s="676"/>
      <c r="EG30" s="676"/>
      <c r="EH30" s="676"/>
      <c r="EI30" s="676"/>
      <c r="EJ30" s="676"/>
      <c r="EK30" s="676"/>
      <c r="EL30" s="676"/>
      <c r="EM30" s="676"/>
      <c r="EN30" s="676"/>
      <c r="EO30" s="676"/>
      <c r="EP30" s="676"/>
      <c r="EQ30" s="676"/>
      <c r="ER30" s="676"/>
      <c r="ES30" s="676"/>
      <c r="ET30" s="677"/>
      <c r="EU30" s="675">
        <f>AU30*AT30*12-0.22</f>
        <v>1353727.8920000002</v>
      </c>
      <c r="EV30" s="676"/>
      <c r="EW30" s="676"/>
      <c r="EX30" s="676"/>
      <c r="EY30" s="676"/>
      <c r="EZ30" s="676"/>
      <c r="FA30" s="676"/>
      <c r="FB30" s="676"/>
      <c r="FC30" s="676"/>
      <c r="FD30" s="676"/>
      <c r="FE30" s="676"/>
      <c r="FF30" s="676"/>
      <c r="FG30" s="676"/>
      <c r="FH30" s="676"/>
      <c r="FI30" s="676"/>
      <c r="FJ30" s="676"/>
      <c r="FK30" s="677"/>
      <c r="FL30" s="167"/>
      <c r="FN30" s="168"/>
    </row>
    <row r="31" spans="1:173" s="12" customFormat="1" ht="15.6" customHeight="1" x14ac:dyDescent="0.3">
      <c r="A31" s="668" t="s">
        <v>442</v>
      </c>
      <c r="B31" s="668"/>
      <c r="C31" s="668"/>
      <c r="D31" s="668"/>
      <c r="E31" s="668"/>
      <c r="F31" s="668"/>
      <c r="G31" s="669" t="s">
        <v>409</v>
      </c>
      <c r="H31" s="670"/>
      <c r="I31" s="670"/>
      <c r="J31" s="670"/>
      <c r="K31" s="670"/>
      <c r="L31" s="670"/>
      <c r="M31" s="670"/>
      <c r="N31" s="670"/>
      <c r="O31" s="670"/>
      <c r="P31" s="670"/>
      <c r="Q31" s="670"/>
      <c r="R31" s="670"/>
      <c r="S31" s="670"/>
      <c r="T31" s="670"/>
      <c r="U31" s="670"/>
      <c r="V31" s="670"/>
      <c r="W31" s="670"/>
      <c r="X31" s="670"/>
      <c r="Y31" s="670"/>
      <c r="Z31" s="670"/>
      <c r="AA31" s="670"/>
      <c r="AB31" s="670"/>
      <c r="AC31" s="671"/>
      <c r="AD31" s="672">
        <v>0.72</v>
      </c>
      <c r="AE31" s="673"/>
      <c r="AF31" s="673"/>
      <c r="AG31" s="673"/>
      <c r="AH31" s="673"/>
      <c r="AI31" s="673"/>
      <c r="AJ31" s="673"/>
      <c r="AK31" s="673"/>
      <c r="AL31" s="673"/>
      <c r="AM31" s="673"/>
      <c r="AN31" s="673"/>
      <c r="AO31" s="673"/>
      <c r="AP31" s="673"/>
      <c r="AQ31" s="673"/>
      <c r="AR31" s="673"/>
      <c r="AS31" s="674"/>
      <c r="AT31" s="427">
        <v>0</v>
      </c>
      <c r="AU31" s="675">
        <f t="shared" si="15"/>
        <v>51612</v>
      </c>
      <c r="AV31" s="676"/>
      <c r="AW31" s="676"/>
      <c r="AX31" s="676"/>
      <c r="AY31" s="676"/>
      <c r="AZ31" s="676"/>
      <c r="BA31" s="676"/>
      <c r="BB31" s="676"/>
      <c r="BC31" s="676"/>
      <c r="BD31" s="676"/>
      <c r="BE31" s="676"/>
      <c r="BF31" s="676"/>
      <c r="BG31" s="676"/>
      <c r="BH31" s="676"/>
      <c r="BI31" s="676"/>
      <c r="BJ31" s="676"/>
      <c r="BK31" s="677"/>
      <c r="BL31" s="675">
        <v>7830</v>
      </c>
      <c r="BM31" s="676"/>
      <c r="BN31" s="676"/>
      <c r="BO31" s="676"/>
      <c r="BP31" s="676"/>
      <c r="BQ31" s="676"/>
      <c r="BR31" s="676"/>
      <c r="BS31" s="676"/>
      <c r="BT31" s="676"/>
      <c r="BU31" s="676"/>
      <c r="BV31" s="676"/>
      <c r="BW31" s="676"/>
      <c r="BX31" s="676"/>
      <c r="BY31" s="676"/>
      <c r="BZ31" s="676"/>
      <c r="CA31" s="676"/>
      <c r="CB31" s="676"/>
      <c r="CC31" s="677"/>
      <c r="CD31" s="675">
        <f>22440-BL31-CW31</f>
        <v>11254.285714285714</v>
      </c>
      <c r="CE31" s="676"/>
      <c r="CF31" s="676"/>
      <c r="CG31" s="676"/>
      <c r="CH31" s="676"/>
      <c r="CI31" s="676"/>
      <c r="CJ31" s="676"/>
      <c r="CK31" s="676"/>
      <c r="CL31" s="676"/>
      <c r="CM31" s="676"/>
      <c r="CN31" s="676"/>
      <c r="CO31" s="676"/>
      <c r="CP31" s="676"/>
      <c r="CQ31" s="676"/>
      <c r="CR31" s="676"/>
      <c r="CS31" s="676"/>
      <c r="CT31" s="676"/>
      <c r="CU31" s="676"/>
      <c r="CV31" s="677"/>
      <c r="CW31" s="675">
        <f>BL31*30/70</f>
        <v>3355.7142857142858</v>
      </c>
      <c r="CX31" s="676"/>
      <c r="CY31" s="676"/>
      <c r="CZ31" s="676"/>
      <c r="DA31" s="676"/>
      <c r="DB31" s="676"/>
      <c r="DC31" s="676"/>
      <c r="DD31" s="676"/>
      <c r="DE31" s="676"/>
      <c r="DF31" s="676"/>
      <c r="DG31" s="676"/>
      <c r="DH31" s="676"/>
      <c r="DI31" s="676"/>
      <c r="DJ31" s="676"/>
      <c r="DK31" s="676"/>
      <c r="DL31" s="676"/>
      <c r="DM31" s="676"/>
      <c r="DN31" s="677"/>
      <c r="DO31" s="675">
        <f t="shared" ref="DO31:DO40" si="16">(BL31+CD31+CW31)*80/100</f>
        <v>17952</v>
      </c>
      <c r="DP31" s="676"/>
      <c r="DQ31" s="676"/>
      <c r="DR31" s="676"/>
      <c r="DS31" s="676"/>
      <c r="DT31" s="676"/>
      <c r="DU31" s="676"/>
      <c r="DV31" s="676"/>
      <c r="DW31" s="676"/>
      <c r="DX31" s="676"/>
      <c r="DY31" s="676"/>
      <c r="DZ31" s="676"/>
      <c r="EA31" s="676"/>
      <c r="EB31" s="676"/>
      <c r="EC31" s="676"/>
      <c r="ED31" s="677"/>
      <c r="EE31" s="675">
        <f t="shared" ref="EE31:EE40" si="17">(BL31+CD31+CW31)*50/100</f>
        <v>11220</v>
      </c>
      <c r="EF31" s="676"/>
      <c r="EG31" s="676"/>
      <c r="EH31" s="676"/>
      <c r="EI31" s="676"/>
      <c r="EJ31" s="676"/>
      <c r="EK31" s="676"/>
      <c r="EL31" s="676"/>
      <c r="EM31" s="676"/>
      <c r="EN31" s="676"/>
      <c r="EO31" s="676"/>
      <c r="EP31" s="676"/>
      <c r="EQ31" s="676"/>
      <c r="ER31" s="676"/>
      <c r="ES31" s="676"/>
      <c r="ET31" s="677"/>
      <c r="EU31" s="675">
        <f t="shared" ref="EU31:EU40" si="18">AU31*AT31*12</f>
        <v>0</v>
      </c>
      <c r="EV31" s="676"/>
      <c r="EW31" s="676"/>
      <c r="EX31" s="676"/>
      <c r="EY31" s="676"/>
      <c r="EZ31" s="676"/>
      <c r="FA31" s="676"/>
      <c r="FB31" s="676"/>
      <c r="FC31" s="676"/>
      <c r="FD31" s="676"/>
      <c r="FE31" s="676"/>
      <c r="FF31" s="676"/>
      <c r="FG31" s="676"/>
      <c r="FH31" s="676"/>
      <c r="FI31" s="676"/>
      <c r="FJ31" s="676"/>
      <c r="FK31" s="677"/>
      <c r="FL31" s="167"/>
      <c r="FN31" s="168"/>
    </row>
    <row r="32" spans="1:173" s="12" customFormat="1" ht="15.6" customHeight="1" x14ac:dyDescent="0.3">
      <c r="A32" s="668" t="s">
        <v>443</v>
      </c>
      <c r="B32" s="668"/>
      <c r="C32" s="668"/>
      <c r="D32" s="668"/>
      <c r="E32" s="668"/>
      <c r="F32" s="668"/>
      <c r="G32" s="669" t="s">
        <v>416</v>
      </c>
      <c r="H32" s="670"/>
      <c r="I32" s="670"/>
      <c r="J32" s="670"/>
      <c r="K32" s="670"/>
      <c r="L32" s="670"/>
      <c r="M32" s="670"/>
      <c r="N32" s="670"/>
      <c r="O32" s="670"/>
      <c r="P32" s="670"/>
      <c r="Q32" s="670"/>
      <c r="R32" s="670"/>
      <c r="S32" s="670"/>
      <c r="T32" s="670"/>
      <c r="U32" s="670"/>
      <c r="V32" s="670"/>
      <c r="W32" s="670"/>
      <c r="X32" s="670"/>
      <c r="Y32" s="670"/>
      <c r="Z32" s="670"/>
      <c r="AA32" s="670"/>
      <c r="AB32" s="670"/>
      <c r="AC32" s="671"/>
      <c r="AD32" s="672">
        <v>2.5</v>
      </c>
      <c r="AE32" s="673"/>
      <c r="AF32" s="673"/>
      <c r="AG32" s="673"/>
      <c r="AH32" s="673"/>
      <c r="AI32" s="673"/>
      <c r="AJ32" s="673"/>
      <c r="AK32" s="673"/>
      <c r="AL32" s="673"/>
      <c r="AM32" s="673"/>
      <c r="AN32" s="673"/>
      <c r="AO32" s="673"/>
      <c r="AP32" s="673"/>
      <c r="AQ32" s="673"/>
      <c r="AR32" s="673"/>
      <c r="AS32" s="674"/>
      <c r="AT32" s="427">
        <v>2</v>
      </c>
      <c r="AU32" s="675">
        <f t="shared" si="15"/>
        <v>51612</v>
      </c>
      <c r="AV32" s="676"/>
      <c r="AW32" s="676"/>
      <c r="AX32" s="676"/>
      <c r="AY32" s="676"/>
      <c r="AZ32" s="676"/>
      <c r="BA32" s="676"/>
      <c r="BB32" s="676"/>
      <c r="BC32" s="676"/>
      <c r="BD32" s="676"/>
      <c r="BE32" s="676"/>
      <c r="BF32" s="676"/>
      <c r="BG32" s="676"/>
      <c r="BH32" s="676"/>
      <c r="BI32" s="676"/>
      <c r="BJ32" s="676"/>
      <c r="BK32" s="677"/>
      <c r="BL32" s="675">
        <v>4353</v>
      </c>
      <c r="BM32" s="676"/>
      <c r="BN32" s="676"/>
      <c r="BO32" s="676"/>
      <c r="BP32" s="676"/>
      <c r="BQ32" s="676"/>
      <c r="BR32" s="676"/>
      <c r="BS32" s="676"/>
      <c r="BT32" s="676"/>
      <c r="BU32" s="676"/>
      <c r="BV32" s="676"/>
      <c r="BW32" s="676"/>
      <c r="BX32" s="676"/>
      <c r="BY32" s="676"/>
      <c r="BZ32" s="676"/>
      <c r="CA32" s="676"/>
      <c r="CB32" s="676"/>
      <c r="CC32" s="677"/>
      <c r="CD32" s="675">
        <f>22440-BL32-CW32</f>
        <v>16221.428571428571</v>
      </c>
      <c r="CE32" s="676"/>
      <c r="CF32" s="676"/>
      <c r="CG32" s="676"/>
      <c r="CH32" s="676"/>
      <c r="CI32" s="676"/>
      <c r="CJ32" s="676"/>
      <c r="CK32" s="676"/>
      <c r="CL32" s="676"/>
      <c r="CM32" s="676"/>
      <c r="CN32" s="676"/>
      <c r="CO32" s="676"/>
      <c r="CP32" s="676"/>
      <c r="CQ32" s="676"/>
      <c r="CR32" s="676"/>
      <c r="CS32" s="676"/>
      <c r="CT32" s="676"/>
      <c r="CU32" s="676"/>
      <c r="CV32" s="677"/>
      <c r="CW32" s="675">
        <f>BL32*30/70</f>
        <v>1865.5714285714287</v>
      </c>
      <c r="CX32" s="676"/>
      <c r="CY32" s="676"/>
      <c r="CZ32" s="676"/>
      <c r="DA32" s="676"/>
      <c r="DB32" s="676"/>
      <c r="DC32" s="676"/>
      <c r="DD32" s="676"/>
      <c r="DE32" s="676"/>
      <c r="DF32" s="676"/>
      <c r="DG32" s="676"/>
      <c r="DH32" s="676"/>
      <c r="DI32" s="676"/>
      <c r="DJ32" s="676"/>
      <c r="DK32" s="676"/>
      <c r="DL32" s="676"/>
      <c r="DM32" s="676"/>
      <c r="DN32" s="677"/>
      <c r="DO32" s="675">
        <f t="shared" si="16"/>
        <v>17952</v>
      </c>
      <c r="DP32" s="676"/>
      <c r="DQ32" s="676"/>
      <c r="DR32" s="676"/>
      <c r="DS32" s="676"/>
      <c r="DT32" s="676"/>
      <c r="DU32" s="676"/>
      <c r="DV32" s="676"/>
      <c r="DW32" s="676"/>
      <c r="DX32" s="676"/>
      <c r="DY32" s="676"/>
      <c r="DZ32" s="676"/>
      <c r="EA32" s="676"/>
      <c r="EB32" s="676"/>
      <c r="EC32" s="676"/>
      <c r="ED32" s="677"/>
      <c r="EE32" s="675">
        <f t="shared" si="17"/>
        <v>11220</v>
      </c>
      <c r="EF32" s="676"/>
      <c r="EG32" s="676"/>
      <c r="EH32" s="676"/>
      <c r="EI32" s="676"/>
      <c r="EJ32" s="676"/>
      <c r="EK32" s="676"/>
      <c r="EL32" s="676"/>
      <c r="EM32" s="676"/>
      <c r="EN32" s="676"/>
      <c r="EO32" s="676"/>
      <c r="EP32" s="676"/>
      <c r="EQ32" s="676"/>
      <c r="ER32" s="676"/>
      <c r="ES32" s="676"/>
      <c r="ET32" s="677"/>
      <c r="EU32" s="675">
        <f t="shared" si="18"/>
        <v>1238688</v>
      </c>
      <c r="EV32" s="676"/>
      <c r="EW32" s="676"/>
      <c r="EX32" s="676"/>
      <c r="EY32" s="676"/>
      <c r="EZ32" s="676"/>
      <c r="FA32" s="676"/>
      <c r="FB32" s="676"/>
      <c r="FC32" s="676"/>
      <c r="FD32" s="676"/>
      <c r="FE32" s="676"/>
      <c r="FF32" s="676"/>
      <c r="FG32" s="676"/>
      <c r="FH32" s="676"/>
      <c r="FI32" s="676"/>
      <c r="FJ32" s="676"/>
      <c r="FK32" s="677"/>
      <c r="FL32" s="167"/>
      <c r="FN32" s="168"/>
    </row>
    <row r="33" spans="1:171" s="12" customFormat="1" ht="15.6" customHeight="1" x14ac:dyDescent="0.3">
      <c r="A33" s="668" t="s">
        <v>444</v>
      </c>
      <c r="B33" s="668"/>
      <c r="C33" s="668"/>
      <c r="D33" s="668"/>
      <c r="E33" s="668"/>
      <c r="F33" s="668"/>
      <c r="G33" s="669" t="s">
        <v>417</v>
      </c>
      <c r="H33" s="670"/>
      <c r="I33" s="670"/>
      <c r="J33" s="670"/>
      <c r="K33" s="670"/>
      <c r="L33" s="670"/>
      <c r="M33" s="670"/>
      <c r="N33" s="670"/>
      <c r="O33" s="670"/>
      <c r="P33" s="670"/>
      <c r="Q33" s="670"/>
      <c r="R33" s="670"/>
      <c r="S33" s="670"/>
      <c r="T33" s="670"/>
      <c r="U33" s="670"/>
      <c r="V33" s="670"/>
      <c r="W33" s="670"/>
      <c r="X33" s="670"/>
      <c r="Y33" s="670"/>
      <c r="Z33" s="670"/>
      <c r="AA33" s="670"/>
      <c r="AB33" s="670"/>
      <c r="AC33" s="671"/>
      <c r="AD33" s="672">
        <v>1</v>
      </c>
      <c r="AE33" s="673"/>
      <c r="AF33" s="673"/>
      <c r="AG33" s="673"/>
      <c r="AH33" s="673"/>
      <c r="AI33" s="673"/>
      <c r="AJ33" s="673"/>
      <c r="AK33" s="673"/>
      <c r="AL33" s="673"/>
      <c r="AM33" s="673"/>
      <c r="AN33" s="673"/>
      <c r="AO33" s="673"/>
      <c r="AP33" s="673"/>
      <c r="AQ33" s="673"/>
      <c r="AR33" s="673"/>
      <c r="AS33" s="674"/>
      <c r="AT33" s="427">
        <v>1</v>
      </c>
      <c r="AU33" s="675">
        <f t="shared" si="15"/>
        <v>51612.000000000007</v>
      </c>
      <c r="AV33" s="676"/>
      <c r="AW33" s="676"/>
      <c r="AX33" s="676"/>
      <c r="AY33" s="676"/>
      <c r="AZ33" s="676"/>
      <c r="BA33" s="676"/>
      <c r="BB33" s="676"/>
      <c r="BC33" s="676"/>
      <c r="BD33" s="676"/>
      <c r="BE33" s="676"/>
      <c r="BF33" s="676"/>
      <c r="BG33" s="676"/>
      <c r="BH33" s="676"/>
      <c r="BI33" s="676"/>
      <c r="BJ33" s="676"/>
      <c r="BK33" s="677"/>
      <c r="BL33" s="675">
        <v>4478</v>
      </c>
      <c r="BM33" s="676"/>
      <c r="BN33" s="676"/>
      <c r="BO33" s="676"/>
      <c r="BP33" s="676"/>
      <c r="BQ33" s="676"/>
      <c r="BR33" s="676"/>
      <c r="BS33" s="676"/>
      <c r="BT33" s="676"/>
      <c r="BU33" s="676"/>
      <c r="BV33" s="676"/>
      <c r="BW33" s="676"/>
      <c r="BX33" s="676"/>
      <c r="BY33" s="676"/>
      <c r="BZ33" s="676"/>
      <c r="CA33" s="676"/>
      <c r="CB33" s="676"/>
      <c r="CC33" s="677"/>
      <c r="CD33" s="675">
        <f>22440-BL33-CW33</f>
        <v>16042.857142857143</v>
      </c>
      <c r="CE33" s="676"/>
      <c r="CF33" s="676"/>
      <c r="CG33" s="676"/>
      <c r="CH33" s="676"/>
      <c r="CI33" s="676"/>
      <c r="CJ33" s="676"/>
      <c r="CK33" s="676"/>
      <c r="CL33" s="676"/>
      <c r="CM33" s="676"/>
      <c r="CN33" s="676"/>
      <c r="CO33" s="676"/>
      <c r="CP33" s="676"/>
      <c r="CQ33" s="676"/>
      <c r="CR33" s="676"/>
      <c r="CS33" s="676"/>
      <c r="CT33" s="676"/>
      <c r="CU33" s="676"/>
      <c r="CV33" s="677"/>
      <c r="CW33" s="675">
        <f>BL33*30/70</f>
        <v>1919.1428571428571</v>
      </c>
      <c r="CX33" s="676"/>
      <c r="CY33" s="676"/>
      <c r="CZ33" s="676"/>
      <c r="DA33" s="676"/>
      <c r="DB33" s="676"/>
      <c r="DC33" s="676"/>
      <c r="DD33" s="676"/>
      <c r="DE33" s="676"/>
      <c r="DF33" s="676"/>
      <c r="DG33" s="676"/>
      <c r="DH33" s="676"/>
      <c r="DI33" s="676"/>
      <c r="DJ33" s="676"/>
      <c r="DK33" s="676"/>
      <c r="DL33" s="676"/>
      <c r="DM33" s="676"/>
      <c r="DN33" s="677"/>
      <c r="DO33" s="675">
        <f t="shared" si="16"/>
        <v>17952.000000000004</v>
      </c>
      <c r="DP33" s="676"/>
      <c r="DQ33" s="676"/>
      <c r="DR33" s="676"/>
      <c r="DS33" s="676"/>
      <c r="DT33" s="676"/>
      <c r="DU33" s="676"/>
      <c r="DV33" s="676"/>
      <c r="DW33" s="676"/>
      <c r="DX33" s="676"/>
      <c r="DY33" s="676"/>
      <c r="DZ33" s="676"/>
      <c r="EA33" s="676"/>
      <c r="EB33" s="676"/>
      <c r="EC33" s="676"/>
      <c r="ED33" s="677"/>
      <c r="EE33" s="675">
        <f t="shared" si="17"/>
        <v>11220.000000000002</v>
      </c>
      <c r="EF33" s="676"/>
      <c r="EG33" s="676"/>
      <c r="EH33" s="676"/>
      <c r="EI33" s="676"/>
      <c r="EJ33" s="676"/>
      <c r="EK33" s="676"/>
      <c r="EL33" s="676"/>
      <c r="EM33" s="676"/>
      <c r="EN33" s="676"/>
      <c r="EO33" s="676"/>
      <c r="EP33" s="676"/>
      <c r="EQ33" s="676"/>
      <c r="ER33" s="676"/>
      <c r="ES33" s="676"/>
      <c r="ET33" s="677"/>
      <c r="EU33" s="675">
        <f t="shared" si="18"/>
        <v>619344.00000000012</v>
      </c>
      <c r="EV33" s="676"/>
      <c r="EW33" s="676"/>
      <c r="EX33" s="676"/>
      <c r="EY33" s="676"/>
      <c r="EZ33" s="676"/>
      <c r="FA33" s="676"/>
      <c r="FB33" s="676"/>
      <c r="FC33" s="676"/>
      <c r="FD33" s="676"/>
      <c r="FE33" s="676"/>
      <c r="FF33" s="676"/>
      <c r="FG33" s="676"/>
      <c r="FH33" s="676"/>
      <c r="FI33" s="676"/>
      <c r="FJ33" s="676"/>
      <c r="FK33" s="677"/>
      <c r="FL33" s="167"/>
      <c r="FN33" s="168"/>
    </row>
    <row r="34" spans="1:171" s="12" customFormat="1" ht="15.6" customHeight="1" x14ac:dyDescent="0.3">
      <c r="A34" s="668" t="s">
        <v>445</v>
      </c>
      <c r="B34" s="668"/>
      <c r="C34" s="668"/>
      <c r="D34" s="668"/>
      <c r="E34" s="668"/>
      <c r="F34" s="668"/>
      <c r="G34" s="669" t="s">
        <v>418</v>
      </c>
      <c r="H34" s="670"/>
      <c r="I34" s="670"/>
      <c r="J34" s="670"/>
      <c r="K34" s="670"/>
      <c r="L34" s="670"/>
      <c r="M34" s="670"/>
      <c r="N34" s="670"/>
      <c r="O34" s="670"/>
      <c r="P34" s="670"/>
      <c r="Q34" s="670"/>
      <c r="R34" s="670"/>
      <c r="S34" s="670"/>
      <c r="T34" s="670"/>
      <c r="U34" s="670"/>
      <c r="V34" s="670"/>
      <c r="W34" s="670"/>
      <c r="X34" s="670"/>
      <c r="Y34" s="670"/>
      <c r="Z34" s="670"/>
      <c r="AA34" s="670"/>
      <c r="AB34" s="670"/>
      <c r="AC34" s="671"/>
      <c r="AD34" s="672">
        <v>1</v>
      </c>
      <c r="AE34" s="673"/>
      <c r="AF34" s="673"/>
      <c r="AG34" s="673"/>
      <c r="AH34" s="673"/>
      <c r="AI34" s="673"/>
      <c r="AJ34" s="673"/>
      <c r="AK34" s="673"/>
      <c r="AL34" s="673"/>
      <c r="AM34" s="673"/>
      <c r="AN34" s="673"/>
      <c r="AO34" s="673"/>
      <c r="AP34" s="673"/>
      <c r="AQ34" s="673"/>
      <c r="AR34" s="673"/>
      <c r="AS34" s="674"/>
      <c r="AT34" s="427">
        <v>1</v>
      </c>
      <c r="AU34" s="675">
        <f t="shared" si="15"/>
        <v>51612.000000000007</v>
      </c>
      <c r="AV34" s="676"/>
      <c r="AW34" s="676"/>
      <c r="AX34" s="676"/>
      <c r="AY34" s="676"/>
      <c r="AZ34" s="676"/>
      <c r="BA34" s="676"/>
      <c r="BB34" s="676"/>
      <c r="BC34" s="676"/>
      <c r="BD34" s="676"/>
      <c r="BE34" s="676"/>
      <c r="BF34" s="676"/>
      <c r="BG34" s="676"/>
      <c r="BH34" s="676"/>
      <c r="BI34" s="676"/>
      <c r="BJ34" s="676"/>
      <c r="BK34" s="677"/>
      <c r="BL34" s="675">
        <v>4478</v>
      </c>
      <c r="BM34" s="676"/>
      <c r="BN34" s="676"/>
      <c r="BO34" s="676"/>
      <c r="BP34" s="676"/>
      <c r="BQ34" s="676"/>
      <c r="BR34" s="676"/>
      <c r="BS34" s="676"/>
      <c r="BT34" s="676"/>
      <c r="BU34" s="676"/>
      <c r="BV34" s="676"/>
      <c r="BW34" s="676"/>
      <c r="BX34" s="676"/>
      <c r="BY34" s="676"/>
      <c r="BZ34" s="676"/>
      <c r="CA34" s="676"/>
      <c r="CB34" s="676"/>
      <c r="CC34" s="677"/>
      <c r="CD34" s="675">
        <f t="shared" ref="CD34:CD40" si="19">22440-BL34-CW34</f>
        <v>16042.857142857143</v>
      </c>
      <c r="CE34" s="676"/>
      <c r="CF34" s="676"/>
      <c r="CG34" s="676"/>
      <c r="CH34" s="676"/>
      <c r="CI34" s="676"/>
      <c r="CJ34" s="676"/>
      <c r="CK34" s="676"/>
      <c r="CL34" s="676"/>
      <c r="CM34" s="676"/>
      <c r="CN34" s="676"/>
      <c r="CO34" s="676"/>
      <c r="CP34" s="676"/>
      <c r="CQ34" s="676"/>
      <c r="CR34" s="676"/>
      <c r="CS34" s="676"/>
      <c r="CT34" s="676"/>
      <c r="CU34" s="676"/>
      <c r="CV34" s="677"/>
      <c r="CW34" s="675">
        <f t="shared" ref="CW34:CW40" si="20">BL34*30/70</f>
        <v>1919.1428571428571</v>
      </c>
      <c r="CX34" s="676"/>
      <c r="CY34" s="676"/>
      <c r="CZ34" s="676"/>
      <c r="DA34" s="676"/>
      <c r="DB34" s="676"/>
      <c r="DC34" s="676"/>
      <c r="DD34" s="676"/>
      <c r="DE34" s="676"/>
      <c r="DF34" s="676"/>
      <c r="DG34" s="676"/>
      <c r="DH34" s="676"/>
      <c r="DI34" s="676"/>
      <c r="DJ34" s="676"/>
      <c r="DK34" s="676"/>
      <c r="DL34" s="676"/>
      <c r="DM34" s="676"/>
      <c r="DN34" s="677"/>
      <c r="DO34" s="675">
        <f t="shared" si="16"/>
        <v>17952.000000000004</v>
      </c>
      <c r="DP34" s="676"/>
      <c r="DQ34" s="676"/>
      <c r="DR34" s="676"/>
      <c r="DS34" s="676"/>
      <c r="DT34" s="676"/>
      <c r="DU34" s="676"/>
      <c r="DV34" s="676"/>
      <c r="DW34" s="676"/>
      <c r="DX34" s="676"/>
      <c r="DY34" s="676"/>
      <c r="DZ34" s="676"/>
      <c r="EA34" s="676"/>
      <c r="EB34" s="676"/>
      <c r="EC34" s="676"/>
      <c r="ED34" s="677"/>
      <c r="EE34" s="675">
        <f t="shared" si="17"/>
        <v>11220.000000000002</v>
      </c>
      <c r="EF34" s="676"/>
      <c r="EG34" s="676"/>
      <c r="EH34" s="676"/>
      <c r="EI34" s="676"/>
      <c r="EJ34" s="676"/>
      <c r="EK34" s="676"/>
      <c r="EL34" s="676"/>
      <c r="EM34" s="676"/>
      <c r="EN34" s="676"/>
      <c r="EO34" s="676"/>
      <c r="EP34" s="676"/>
      <c r="EQ34" s="676"/>
      <c r="ER34" s="676"/>
      <c r="ES34" s="676"/>
      <c r="ET34" s="677"/>
      <c r="EU34" s="675">
        <f t="shared" si="18"/>
        <v>619344.00000000012</v>
      </c>
      <c r="EV34" s="676"/>
      <c r="EW34" s="676"/>
      <c r="EX34" s="676"/>
      <c r="EY34" s="676"/>
      <c r="EZ34" s="676"/>
      <c r="FA34" s="676"/>
      <c r="FB34" s="676"/>
      <c r="FC34" s="676"/>
      <c r="FD34" s="676"/>
      <c r="FE34" s="676"/>
      <c r="FF34" s="676"/>
      <c r="FG34" s="676"/>
      <c r="FH34" s="676"/>
      <c r="FI34" s="676"/>
      <c r="FJ34" s="676"/>
      <c r="FK34" s="677"/>
      <c r="FL34" s="167"/>
      <c r="FN34" s="168"/>
    </row>
    <row r="35" spans="1:171" s="12" customFormat="1" ht="15.6" customHeight="1" x14ac:dyDescent="0.3">
      <c r="A35" s="668" t="s">
        <v>446</v>
      </c>
      <c r="B35" s="668"/>
      <c r="C35" s="668"/>
      <c r="D35" s="668"/>
      <c r="E35" s="668"/>
      <c r="F35" s="668"/>
      <c r="G35" s="669" t="s">
        <v>419</v>
      </c>
      <c r="H35" s="670"/>
      <c r="I35" s="670"/>
      <c r="J35" s="670"/>
      <c r="K35" s="670"/>
      <c r="L35" s="670"/>
      <c r="M35" s="670"/>
      <c r="N35" s="670"/>
      <c r="O35" s="670"/>
      <c r="P35" s="670"/>
      <c r="Q35" s="670"/>
      <c r="R35" s="670"/>
      <c r="S35" s="670"/>
      <c r="T35" s="670"/>
      <c r="U35" s="670"/>
      <c r="V35" s="670"/>
      <c r="W35" s="670"/>
      <c r="X35" s="670"/>
      <c r="Y35" s="670"/>
      <c r="Z35" s="670"/>
      <c r="AA35" s="670"/>
      <c r="AB35" s="670"/>
      <c r="AC35" s="671"/>
      <c r="AD35" s="672">
        <v>1</v>
      </c>
      <c r="AE35" s="673"/>
      <c r="AF35" s="673"/>
      <c r="AG35" s="673"/>
      <c r="AH35" s="673"/>
      <c r="AI35" s="673"/>
      <c r="AJ35" s="673"/>
      <c r="AK35" s="673"/>
      <c r="AL35" s="673"/>
      <c r="AM35" s="673"/>
      <c r="AN35" s="673"/>
      <c r="AO35" s="673"/>
      <c r="AP35" s="673"/>
      <c r="AQ35" s="673"/>
      <c r="AR35" s="673"/>
      <c r="AS35" s="674"/>
      <c r="AT35" s="427">
        <v>1</v>
      </c>
      <c r="AU35" s="675">
        <f t="shared" si="15"/>
        <v>51612.000000000007</v>
      </c>
      <c r="AV35" s="676"/>
      <c r="AW35" s="676"/>
      <c r="AX35" s="676"/>
      <c r="AY35" s="676"/>
      <c r="AZ35" s="676"/>
      <c r="BA35" s="676"/>
      <c r="BB35" s="676"/>
      <c r="BC35" s="676"/>
      <c r="BD35" s="676"/>
      <c r="BE35" s="676"/>
      <c r="BF35" s="676"/>
      <c r="BG35" s="676"/>
      <c r="BH35" s="676"/>
      <c r="BI35" s="676"/>
      <c r="BJ35" s="676"/>
      <c r="BK35" s="677"/>
      <c r="BL35" s="675">
        <v>4478</v>
      </c>
      <c r="BM35" s="676"/>
      <c r="BN35" s="676"/>
      <c r="BO35" s="676"/>
      <c r="BP35" s="676"/>
      <c r="BQ35" s="676"/>
      <c r="BR35" s="676"/>
      <c r="BS35" s="676"/>
      <c r="BT35" s="676"/>
      <c r="BU35" s="676"/>
      <c r="BV35" s="676"/>
      <c r="BW35" s="676"/>
      <c r="BX35" s="676"/>
      <c r="BY35" s="676"/>
      <c r="BZ35" s="676"/>
      <c r="CA35" s="676"/>
      <c r="CB35" s="676"/>
      <c r="CC35" s="677"/>
      <c r="CD35" s="675">
        <f t="shared" si="19"/>
        <v>16042.857142857143</v>
      </c>
      <c r="CE35" s="676"/>
      <c r="CF35" s="676"/>
      <c r="CG35" s="676"/>
      <c r="CH35" s="676"/>
      <c r="CI35" s="676"/>
      <c r="CJ35" s="676"/>
      <c r="CK35" s="676"/>
      <c r="CL35" s="676"/>
      <c r="CM35" s="676"/>
      <c r="CN35" s="676"/>
      <c r="CO35" s="676"/>
      <c r="CP35" s="676"/>
      <c r="CQ35" s="676"/>
      <c r="CR35" s="676"/>
      <c r="CS35" s="676"/>
      <c r="CT35" s="676"/>
      <c r="CU35" s="676"/>
      <c r="CV35" s="677"/>
      <c r="CW35" s="675">
        <f t="shared" si="20"/>
        <v>1919.1428571428571</v>
      </c>
      <c r="CX35" s="676"/>
      <c r="CY35" s="676"/>
      <c r="CZ35" s="676"/>
      <c r="DA35" s="676"/>
      <c r="DB35" s="676"/>
      <c r="DC35" s="676"/>
      <c r="DD35" s="676"/>
      <c r="DE35" s="676"/>
      <c r="DF35" s="676"/>
      <c r="DG35" s="676"/>
      <c r="DH35" s="676"/>
      <c r="DI35" s="676"/>
      <c r="DJ35" s="676"/>
      <c r="DK35" s="676"/>
      <c r="DL35" s="676"/>
      <c r="DM35" s="676"/>
      <c r="DN35" s="677"/>
      <c r="DO35" s="675">
        <f t="shared" si="16"/>
        <v>17952.000000000004</v>
      </c>
      <c r="DP35" s="676"/>
      <c r="DQ35" s="676"/>
      <c r="DR35" s="676"/>
      <c r="DS35" s="676"/>
      <c r="DT35" s="676"/>
      <c r="DU35" s="676"/>
      <c r="DV35" s="676"/>
      <c r="DW35" s="676"/>
      <c r="DX35" s="676"/>
      <c r="DY35" s="676"/>
      <c r="DZ35" s="676"/>
      <c r="EA35" s="676"/>
      <c r="EB35" s="676"/>
      <c r="EC35" s="676"/>
      <c r="ED35" s="677"/>
      <c r="EE35" s="675">
        <f t="shared" si="17"/>
        <v>11220.000000000002</v>
      </c>
      <c r="EF35" s="676"/>
      <c r="EG35" s="676"/>
      <c r="EH35" s="676"/>
      <c r="EI35" s="676"/>
      <c r="EJ35" s="676"/>
      <c r="EK35" s="676"/>
      <c r="EL35" s="676"/>
      <c r="EM35" s="676"/>
      <c r="EN35" s="676"/>
      <c r="EO35" s="676"/>
      <c r="EP35" s="676"/>
      <c r="EQ35" s="676"/>
      <c r="ER35" s="676"/>
      <c r="ES35" s="676"/>
      <c r="ET35" s="677"/>
      <c r="EU35" s="675">
        <f t="shared" si="18"/>
        <v>619344.00000000012</v>
      </c>
      <c r="EV35" s="676"/>
      <c r="EW35" s="676"/>
      <c r="EX35" s="676"/>
      <c r="EY35" s="676"/>
      <c r="EZ35" s="676"/>
      <c r="FA35" s="676"/>
      <c r="FB35" s="676"/>
      <c r="FC35" s="676"/>
      <c r="FD35" s="676"/>
      <c r="FE35" s="676"/>
      <c r="FF35" s="676"/>
      <c r="FG35" s="676"/>
      <c r="FH35" s="676"/>
      <c r="FI35" s="676"/>
      <c r="FJ35" s="676"/>
      <c r="FK35" s="677"/>
      <c r="FL35" s="167"/>
      <c r="FN35" s="168"/>
    </row>
    <row r="36" spans="1:171" s="12" customFormat="1" ht="25.2" customHeight="1" x14ac:dyDescent="0.3">
      <c r="A36" s="668" t="s">
        <v>447</v>
      </c>
      <c r="B36" s="668"/>
      <c r="C36" s="668"/>
      <c r="D36" s="668"/>
      <c r="E36" s="668"/>
      <c r="F36" s="668"/>
      <c r="G36" s="669" t="s">
        <v>420</v>
      </c>
      <c r="H36" s="670"/>
      <c r="I36" s="670"/>
      <c r="J36" s="670"/>
      <c r="K36" s="670"/>
      <c r="L36" s="670"/>
      <c r="M36" s="670"/>
      <c r="N36" s="670"/>
      <c r="O36" s="670"/>
      <c r="P36" s="670"/>
      <c r="Q36" s="670"/>
      <c r="R36" s="670"/>
      <c r="S36" s="670"/>
      <c r="T36" s="670"/>
      <c r="U36" s="670"/>
      <c r="V36" s="670"/>
      <c r="W36" s="670"/>
      <c r="X36" s="670"/>
      <c r="Y36" s="670"/>
      <c r="Z36" s="670"/>
      <c r="AA36" s="670"/>
      <c r="AB36" s="670"/>
      <c r="AC36" s="671"/>
      <c r="AD36" s="672">
        <v>11</v>
      </c>
      <c r="AE36" s="673"/>
      <c r="AF36" s="673"/>
      <c r="AG36" s="673"/>
      <c r="AH36" s="673"/>
      <c r="AI36" s="673"/>
      <c r="AJ36" s="673"/>
      <c r="AK36" s="673"/>
      <c r="AL36" s="673"/>
      <c r="AM36" s="673"/>
      <c r="AN36" s="673"/>
      <c r="AO36" s="673"/>
      <c r="AP36" s="673"/>
      <c r="AQ36" s="673"/>
      <c r="AR36" s="673"/>
      <c r="AS36" s="674"/>
      <c r="AT36" s="427">
        <v>11</v>
      </c>
      <c r="AU36" s="675">
        <f t="shared" si="15"/>
        <v>51612.000000000007</v>
      </c>
      <c r="AV36" s="676"/>
      <c r="AW36" s="676"/>
      <c r="AX36" s="676"/>
      <c r="AY36" s="676"/>
      <c r="AZ36" s="676"/>
      <c r="BA36" s="676"/>
      <c r="BB36" s="676"/>
      <c r="BC36" s="676"/>
      <c r="BD36" s="676"/>
      <c r="BE36" s="676"/>
      <c r="BF36" s="676"/>
      <c r="BG36" s="676"/>
      <c r="BH36" s="676"/>
      <c r="BI36" s="676"/>
      <c r="BJ36" s="676"/>
      <c r="BK36" s="677"/>
      <c r="BL36" s="675">
        <v>4478</v>
      </c>
      <c r="BM36" s="676"/>
      <c r="BN36" s="676"/>
      <c r="BO36" s="676"/>
      <c r="BP36" s="676"/>
      <c r="BQ36" s="676"/>
      <c r="BR36" s="676"/>
      <c r="BS36" s="676"/>
      <c r="BT36" s="676"/>
      <c r="BU36" s="676"/>
      <c r="BV36" s="676"/>
      <c r="BW36" s="676"/>
      <c r="BX36" s="676"/>
      <c r="BY36" s="676"/>
      <c r="BZ36" s="676"/>
      <c r="CA36" s="676"/>
      <c r="CB36" s="676"/>
      <c r="CC36" s="677"/>
      <c r="CD36" s="675">
        <f t="shared" si="19"/>
        <v>16042.857142857143</v>
      </c>
      <c r="CE36" s="676"/>
      <c r="CF36" s="676"/>
      <c r="CG36" s="676"/>
      <c r="CH36" s="676"/>
      <c r="CI36" s="676"/>
      <c r="CJ36" s="676"/>
      <c r="CK36" s="676"/>
      <c r="CL36" s="676"/>
      <c r="CM36" s="676"/>
      <c r="CN36" s="676"/>
      <c r="CO36" s="676"/>
      <c r="CP36" s="676"/>
      <c r="CQ36" s="676"/>
      <c r="CR36" s="676"/>
      <c r="CS36" s="676"/>
      <c r="CT36" s="676"/>
      <c r="CU36" s="676"/>
      <c r="CV36" s="677"/>
      <c r="CW36" s="675">
        <f t="shared" si="20"/>
        <v>1919.1428571428571</v>
      </c>
      <c r="CX36" s="676"/>
      <c r="CY36" s="676"/>
      <c r="CZ36" s="676"/>
      <c r="DA36" s="676"/>
      <c r="DB36" s="676"/>
      <c r="DC36" s="676"/>
      <c r="DD36" s="676"/>
      <c r="DE36" s="676"/>
      <c r="DF36" s="676"/>
      <c r="DG36" s="676"/>
      <c r="DH36" s="676"/>
      <c r="DI36" s="676"/>
      <c r="DJ36" s="676"/>
      <c r="DK36" s="676"/>
      <c r="DL36" s="676"/>
      <c r="DM36" s="676"/>
      <c r="DN36" s="677"/>
      <c r="DO36" s="675">
        <f t="shared" si="16"/>
        <v>17952.000000000004</v>
      </c>
      <c r="DP36" s="676"/>
      <c r="DQ36" s="676"/>
      <c r="DR36" s="676"/>
      <c r="DS36" s="676"/>
      <c r="DT36" s="676"/>
      <c r="DU36" s="676"/>
      <c r="DV36" s="676"/>
      <c r="DW36" s="676"/>
      <c r="DX36" s="676"/>
      <c r="DY36" s="676"/>
      <c r="DZ36" s="676"/>
      <c r="EA36" s="676"/>
      <c r="EB36" s="676"/>
      <c r="EC36" s="676"/>
      <c r="ED36" s="677"/>
      <c r="EE36" s="675">
        <f t="shared" si="17"/>
        <v>11220.000000000002</v>
      </c>
      <c r="EF36" s="676"/>
      <c r="EG36" s="676"/>
      <c r="EH36" s="676"/>
      <c r="EI36" s="676"/>
      <c r="EJ36" s="676"/>
      <c r="EK36" s="676"/>
      <c r="EL36" s="676"/>
      <c r="EM36" s="676"/>
      <c r="EN36" s="676"/>
      <c r="EO36" s="676"/>
      <c r="EP36" s="676"/>
      <c r="EQ36" s="676"/>
      <c r="ER36" s="676"/>
      <c r="ES36" s="676"/>
      <c r="ET36" s="677"/>
      <c r="EU36" s="675">
        <f t="shared" si="18"/>
        <v>6812784.0000000019</v>
      </c>
      <c r="EV36" s="676"/>
      <c r="EW36" s="676"/>
      <c r="EX36" s="676"/>
      <c r="EY36" s="676"/>
      <c r="EZ36" s="676"/>
      <c r="FA36" s="676"/>
      <c r="FB36" s="676"/>
      <c r="FC36" s="676"/>
      <c r="FD36" s="676"/>
      <c r="FE36" s="676"/>
      <c r="FF36" s="676"/>
      <c r="FG36" s="676"/>
      <c r="FH36" s="676"/>
      <c r="FI36" s="676"/>
      <c r="FJ36" s="676"/>
      <c r="FK36" s="677"/>
      <c r="FL36" s="167"/>
      <c r="FN36" s="168"/>
    </row>
    <row r="37" spans="1:171" s="12" customFormat="1" ht="15.6" customHeight="1" x14ac:dyDescent="0.3">
      <c r="A37" s="668" t="s">
        <v>448</v>
      </c>
      <c r="B37" s="668"/>
      <c r="C37" s="668"/>
      <c r="D37" s="668"/>
      <c r="E37" s="668"/>
      <c r="F37" s="668"/>
      <c r="G37" s="669" t="s">
        <v>713</v>
      </c>
      <c r="H37" s="670"/>
      <c r="I37" s="670"/>
      <c r="J37" s="670"/>
      <c r="K37" s="670"/>
      <c r="L37" s="670"/>
      <c r="M37" s="670"/>
      <c r="N37" s="670"/>
      <c r="O37" s="670"/>
      <c r="P37" s="670"/>
      <c r="Q37" s="670"/>
      <c r="R37" s="670"/>
      <c r="S37" s="670"/>
      <c r="T37" s="670"/>
      <c r="U37" s="670"/>
      <c r="V37" s="670"/>
      <c r="W37" s="670"/>
      <c r="X37" s="670"/>
      <c r="Y37" s="670"/>
      <c r="Z37" s="670"/>
      <c r="AA37" s="670"/>
      <c r="AB37" s="670"/>
      <c r="AC37" s="671"/>
      <c r="AD37" s="672">
        <v>1</v>
      </c>
      <c r="AE37" s="673"/>
      <c r="AF37" s="673"/>
      <c r="AG37" s="673"/>
      <c r="AH37" s="673"/>
      <c r="AI37" s="673"/>
      <c r="AJ37" s="673"/>
      <c r="AK37" s="673"/>
      <c r="AL37" s="673"/>
      <c r="AM37" s="673"/>
      <c r="AN37" s="673"/>
      <c r="AO37" s="673"/>
      <c r="AP37" s="673"/>
      <c r="AQ37" s="673"/>
      <c r="AR37" s="673"/>
      <c r="AS37" s="674"/>
      <c r="AT37" s="427">
        <v>1</v>
      </c>
      <c r="AU37" s="675">
        <f>SUM(BL37:ET37)</f>
        <v>51612</v>
      </c>
      <c r="AV37" s="676"/>
      <c r="AW37" s="676"/>
      <c r="AX37" s="676"/>
      <c r="AY37" s="676"/>
      <c r="AZ37" s="676"/>
      <c r="BA37" s="676"/>
      <c r="BB37" s="676"/>
      <c r="BC37" s="676"/>
      <c r="BD37" s="676"/>
      <c r="BE37" s="676"/>
      <c r="BF37" s="676"/>
      <c r="BG37" s="676"/>
      <c r="BH37" s="676"/>
      <c r="BI37" s="676"/>
      <c r="BJ37" s="676"/>
      <c r="BK37" s="677"/>
      <c r="BL37" s="675">
        <v>6220</v>
      </c>
      <c r="BM37" s="676"/>
      <c r="BN37" s="676"/>
      <c r="BO37" s="676"/>
      <c r="BP37" s="676"/>
      <c r="BQ37" s="676"/>
      <c r="BR37" s="676"/>
      <c r="BS37" s="676"/>
      <c r="BT37" s="676"/>
      <c r="BU37" s="676"/>
      <c r="BV37" s="676"/>
      <c r="BW37" s="676"/>
      <c r="BX37" s="676"/>
      <c r="BY37" s="676"/>
      <c r="BZ37" s="676"/>
      <c r="CA37" s="676"/>
      <c r="CB37" s="676"/>
      <c r="CC37" s="677"/>
      <c r="CD37" s="675">
        <f t="shared" si="19"/>
        <v>13554.285714285714</v>
      </c>
      <c r="CE37" s="676"/>
      <c r="CF37" s="676"/>
      <c r="CG37" s="676"/>
      <c r="CH37" s="676"/>
      <c r="CI37" s="676"/>
      <c r="CJ37" s="676"/>
      <c r="CK37" s="676"/>
      <c r="CL37" s="676"/>
      <c r="CM37" s="676"/>
      <c r="CN37" s="676"/>
      <c r="CO37" s="676"/>
      <c r="CP37" s="676"/>
      <c r="CQ37" s="676"/>
      <c r="CR37" s="676"/>
      <c r="CS37" s="676"/>
      <c r="CT37" s="676"/>
      <c r="CU37" s="676"/>
      <c r="CV37" s="677"/>
      <c r="CW37" s="675">
        <f t="shared" si="20"/>
        <v>2665.7142857142858</v>
      </c>
      <c r="CX37" s="676"/>
      <c r="CY37" s="676"/>
      <c r="CZ37" s="676"/>
      <c r="DA37" s="676"/>
      <c r="DB37" s="676"/>
      <c r="DC37" s="676"/>
      <c r="DD37" s="676"/>
      <c r="DE37" s="676"/>
      <c r="DF37" s="676"/>
      <c r="DG37" s="676"/>
      <c r="DH37" s="676"/>
      <c r="DI37" s="676"/>
      <c r="DJ37" s="676"/>
      <c r="DK37" s="676"/>
      <c r="DL37" s="676"/>
      <c r="DM37" s="676"/>
      <c r="DN37" s="677"/>
      <c r="DO37" s="675">
        <f t="shared" si="16"/>
        <v>17952</v>
      </c>
      <c r="DP37" s="676"/>
      <c r="DQ37" s="676"/>
      <c r="DR37" s="676"/>
      <c r="DS37" s="676"/>
      <c r="DT37" s="676"/>
      <c r="DU37" s="676"/>
      <c r="DV37" s="676"/>
      <c r="DW37" s="676"/>
      <c r="DX37" s="676"/>
      <c r="DY37" s="676"/>
      <c r="DZ37" s="676"/>
      <c r="EA37" s="676"/>
      <c r="EB37" s="676"/>
      <c r="EC37" s="676"/>
      <c r="ED37" s="677"/>
      <c r="EE37" s="675">
        <f t="shared" si="17"/>
        <v>11220</v>
      </c>
      <c r="EF37" s="676"/>
      <c r="EG37" s="676"/>
      <c r="EH37" s="676"/>
      <c r="EI37" s="676"/>
      <c r="EJ37" s="676"/>
      <c r="EK37" s="676"/>
      <c r="EL37" s="676"/>
      <c r="EM37" s="676"/>
      <c r="EN37" s="676"/>
      <c r="EO37" s="676"/>
      <c r="EP37" s="676"/>
      <c r="EQ37" s="676"/>
      <c r="ER37" s="676"/>
      <c r="ES37" s="676"/>
      <c r="ET37" s="677"/>
      <c r="EU37" s="675">
        <f t="shared" si="18"/>
        <v>619344</v>
      </c>
      <c r="EV37" s="676"/>
      <c r="EW37" s="676"/>
      <c r="EX37" s="676"/>
      <c r="EY37" s="676"/>
      <c r="EZ37" s="676"/>
      <c r="FA37" s="676"/>
      <c r="FB37" s="676"/>
      <c r="FC37" s="676"/>
      <c r="FD37" s="676"/>
      <c r="FE37" s="676"/>
      <c r="FF37" s="676"/>
      <c r="FG37" s="676"/>
      <c r="FH37" s="676"/>
      <c r="FI37" s="676"/>
      <c r="FJ37" s="676"/>
      <c r="FK37" s="677"/>
      <c r="FL37" s="167"/>
      <c r="FN37" s="168"/>
    </row>
    <row r="38" spans="1:171" s="12" customFormat="1" ht="28.95" customHeight="1" x14ac:dyDescent="0.3">
      <c r="A38" s="668" t="s">
        <v>449</v>
      </c>
      <c r="B38" s="668"/>
      <c r="C38" s="668"/>
      <c r="D38" s="668"/>
      <c r="E38" s="668"/>
      <c r="F38" s="668"/>
      <c r="G38" s="669" t="s">
        <v>421</v>
      </c>
      <c r="H38" s="670"/>
      <c r="I38" s="670"/>
      <c r="J38" s="670"/>
      <c r="K38" s="670"/>
      <c r="L38" s="670"/>
      <c r="M38" s="670"/>
      <c r="N38" s="670"/>
      <c r="O38" s="670"/>
      <c r="P38" s="670"/>
      <c r="Q38" s="670"/>
      <c r="R38" s="670"/>
      <c r="S38" s="670"/>
      <c r="T38" s="670"/>
      <c r="U38" s="670"/>
      <c r="V38" s="670"/>
      <c r="W38" s="670"/>
      <c r="X38" s="670"/>
      <c r="Y38" s="670"/>
      <c r="Z38" s="670"/>
      <c r="AA38" s="670"/>
      <c r="AB38" s="670"/>
      <c r="AC38" s="671"/>
      <c r="AD38" s="672">
        <v>1</v>
      </c>
      <c r="AE38" s="673"/>
      <c r="AF38" s="673"/>
      <c r="AG38" s="673"/>
      <c r="AH38" s="673"/>
      <c r="AI38" s="673"/>
      <c r="AJ38" s="673"/>
      <c r="AK38" s="673"/>
      <c r="AL38" s="673"/>
      <c r="AM38" s="673"/>
      <c r="AN38" s="673"/>
      <c r="AO38" s="673"/>
      <c r="AP38" s="673"/>
      <c r="AQ38" s="673"/>
      <c r="AR38" s="673"/>
      <c r="AS38" s="674"/>
      <c r="AT38" s="427">
        <v>1</v>
      </c>
      <c r="AU38" s="675">
        <f t="shared" ref="AU38:AU39" si="21">SUM(BL38:ET38)</f>
        <v>51612</v>
      </c>
      <c r="AV38" s="676"/>
      <c r="AW38" s="676"/>
      <c r="AX38" s="676"/>
      <c r="AY38" s="676"/>
      <c r="AZ38" s="676"/>
      <c r="BA38" s="676"/>
      <c r="BB38" s="676"/>
      <c r="BC38" s="676"/>
      <c r="BD38" s="676"/>
      <c r="BE38" s="676"/>
      <c r="BF38" s="676"/>
      <c r="BG38" s="676"/>
      <c r="BH38" s="676"/>
      <c r="BI38" s="676"/>
      <c r="BJ38" s="676"/>
      <c r="BK38" s="677"/>
      <c r="BL38" s="675">
        <v>6220</v>
      </c>
      <c r="BM38" s="676"/>
      <c r="BN38" s="676"/>
      <c r="BO38" s="676"/>
      <c r="BP38" s="676"/>
      <c r="BQ38" s="676"/>
      <c r="BR38" s="676"/>
      <c r="BS38" s="676"/>
      <c r="BT38" s="676"/>
      <c r="BU38" s="676"/>
      <c r="BV38" s="676"/>
      <c r="BW38" s="676"/>
      <c r="BX38" s="676"/>
      <c r="BY38" s="676"/>
      <c r="BZ38" s="676"/>
      <c r="CA38" s="676"/>
      <c r="CB38" s="676"/>
      <c r="CC38" s="677"/>
      <c r="CD38" s="675">
        <f t="shared" si="19"/>
        <v>13554.285714285714</v>
      </c>
      <c r="CE38" s="676"/>
      <c r="CF38" s="676"/>
      <c r="CG38" s="676"/>
      <c r="CH38" s="676"/>
      <c r="CI38" s="676"/>
      <c r="CJ38" s="676"/>
      <c r="CK38" s="676"/>
      <c r="CL38" s="676"/>
      <c r="CM38" s="676"/>
      <c r="CN38" s="676"/>
      <c r="CO38" s="676"/>
      <c r="CP38" s="676"/>
      <c r="CQ38" s="676"/>
      <c r="CR38" s="676"/>
      <c r="CS38" s="676"/>
      <c r="CT38" s="676"/>
      <c r="CU38" s="676"/>
      <c r="CV38" s="677"/>
      <c r="CW38" s="675">
        <f t="shared" si="20"/>
        <v>2665.7142857142858</v>
      </c>
      <c r="CX38" s="676"/>
      <c r="CY38" s="676"/>
      <c r="CZ38" s="676"/>
      <c r="DA38" s="676"/>
      <c r="DB38" s="676"/>
      <c r="DC38" s="676"/>
      <c r="DD38" s="676"/>
      <c r="DE38" s="676"/>
      <c r="DF38" s="676"/>
      <c r="DG38" s="676"/>
      <c r="DH38" s="676"/>
      <c r="DI38" s="676"/>
      <c r="DJ38" s="676"/>
      <c r="DK38" s="676"/>
      <c r="DL38" s="676"/>
      <c r="DM38" s="676"/>
      <c r="DN38" s="677"/>
      <c r="DO38" s="675">
        <f t="shared" si="16"/>
        <v>17952</v>
      </c>
      <c r="DP38" s="676"/>
      <c r="DQ38" s="676"/>
      <c r="DR38" s="676"/>
      <c r="DS38" s="676"/>
      <c r="DT38" s="676"/>
      <c r="DU38" s="676"/>
      <c r="DV38" s="676"/>
      <c r="DW38" s="676"/>
      <c r="DX38" s="676"/>
      <c r="DY38" s="676"/>
      <c r="DZ38" s="676"/>
      <c r="EA38" s="676"/>
      <c r="EB38" s="676"/>
      <c r="EC38" s="676"/>
      <c r="ED38" s="677"/>
      <c r="EE38" s="675">
        <f t="shared" si="17"/>
        <v>11220</v>
      </c>
      <c r="EF38" s="676"/>
      <c r="EG38" s="676"/>
      <c r="EH38" s="676"/>
      <c r="EI38" s="676"/>
      <c r="EJ38" s="676"/>
      <c r="EK38" s="676"/>
      <c r="EL38" s="676"/>
      <c r="EM38" s="676"/>
      <c r="EN38" s="676"/>
      <c r="EO38" s="676"/>
      <c r="EP38" s="676"/>
      <c r="EQ38" s="676"/>
      <c r="ER38" s="676"/>
      <c r="ES38" s="676"/>
      <c r="ET38" s="677"/>
      <c r="EU38" s="675">
        <f t="shared" si="18"/>
        <v>619344</v>
      </c>
      <c r="EV38" s="676"/>
      <c r="EW38" s="676"/>
      <c r="EX38" s="676"/>
      <c r="EY38" s="676"/>
      <c r="EZ38" s="676"/>
      <c r="FA38" s="676"/>
      <c r="FB38" s="676"/>
      <c r="FC38" s="676"/>
      <c r="FD38" s="676"/>
      <c r="FE38" s="676"/>
      <c r="FF38" s="676"/>
      <c r="FG38" s="676"/>
      <c r="FH38" s="676"/>
      <c r="FI38" s="676"/>
      <c r="FJ38" s="676"/>
      <c r="FK38" s="677"/>
      <c r="FL38" s="167"/>
      <c r="FN38" s="168"/>
    </row>
    <row r="39" spans="1:171" s="12" customFormat="1" ht="14.25" customHeight="1" x14ac:dyDescent="0.3">
      <c r="A39" s="668" t="s">
        <v>450</v>
      </c>
      <c r="B39" s="668"/>
      <c r="C39" s="668"/>
      <c r="D39" s="668"/>
      <c r="E39" s="668"/>
      <c r="F39" s="668"/>
      <c r="G39" s="669" t="s">
        <v>422</v>
      </c>
      <c r="H39" s="670"/>
      <c r="I39" s="670"/>
      <c r="J39" s="670"/>
      <c r="K39" s="670"/>
      <c r="L39" s="670"/>
      <c r="M39" s="670"/>
      <c r="N39" s="670"/>
      <c r="O39" s="670"/>
      <c r="P39" s="670"/>
      <c r="Q39" s="670"/>
      <c r="R39" s="670"/>
      <c r="S39" s="670"/>
      <c r="T39" s="670"/>
      <c r="U39" s="670"/>
      <c r="V39" s="670"/>
      <c r="W39" s="670"/>
      <c r="X39" s="670"/>
      <c r="Y39" s="670"/>
      <c r="Z39" s="670"/>
      <c r="AA39" s="670"/>
      <c r="AB39" s="670"/>
      <c r="AC39" s="671"/>
      <c r="AD39" s="672">
        <v>1</v>
      </c>
      <c r="AE39" s="673"/>
      <c r="AF39" s="673"/>
      <c r="AG39" s="673"/>
      <c r="AH39" s="673"/>
      <c r="AI39" s="673"/>
      <c r="AJ39" s="673"/>
      <c r="AK39" s="673"/>
      <c r="AL39" s="673"/>
      <c r="AM39" s="673"/>
      <c r="AN39" s="673"/>
      <c r="AO39" s="673"/>
      <c r="AP39" s="673"/>
      <c r="AQ39" s="673"/>
      <c r="AR39" s="673"/>
      <c r="AS39" s="674"/>
      <c r="AT39" s="427">
        <v>1</v>
      </c>
      <c r="AU39" s="675">
        <f t="shared" si="21"/>
        <v>56611.993000000002</v>
      </c>
      <c r="AV39" s="676"/>
      <c r="AW39" s="676"/>
      <c r="AX39" s="676"/>
      <c r="AY39" s="676"/>
      <c r="AZ39" s="676"/>
      <c r="BA39" s="676"/>
      <c r="BB39" s="676"/>
      <c r="BC39" s="676"/>
      <c r="BD39" s="676"/>
      <c r="BE39" s="676"/>
      <c r="BF39" s="676"/>
      <c r="BG39" s="676"/>
      <c r="BH39" s="676"/>
      <c r="BI39" s="676"/>
      <c r="BJ39" s="676"/>
      <c r="BK39" s="677"/>
      <c r="BL39" s="675">
        <v>6220</v>
      </c>
      <c r="BM39" s="676"/>
      <c r="BN39" s="676"/>
      <c r="BO39" s="676"/>
      <c r="BP39" s="676"/>
      <c r="BQ39" s="676"/>
      <c r="BR39" s="676"/>
      <c r="BS39" s="676"/>
      <c r="BT39" s="676"/>
      <c r="BU39" s="676"/>
      <c r="BV39" s="676"/>
      <c r="BW39" s="676"/>
      <c r="BX39" s="676"/>
      <c r="BY39" s="676"/>
      <c r="BZ39" s="676"/>
      <c r="CA39" s="676"/>
      <c r="CB39" s="676"/>
      <c r="CC39" s="677"/>
      <c r="CD39" s="675"/>
      <c r="CE39" s="676"/>
      <c r="CF39" s="676"/>
      <c r="CG39" s="676"/>
      <c r="CH39" s="676"/>
      <c r="CI39" s="676"/>
      <c r="CJ39" s="676"/>
      <c r="CK39" s="676"/>
      <c r="CL39" s="676"/>
      <c r="CM39" s="676"/>
      <c r="CN39" s="676"/>
      <c r="CO39" s="676"/>
      <c r="CP39" s="676"/>
      <c r="CQ39" s="676"/>
      <c r="CR39" s="676"/>
      <c r="CS39" s="676"/>
      <c r="CT39" s="676"/>
      <c r="CU39" s="676"/>
      <c r="CV39" s="677"/>
      <c r="CW39" s="675">
        <f>22440+2173.91-BL39</f>
        <v>18393.91</v>
      </c>
      <c r="CX39" s="676"/>
      <c r="CY39" s="676"/>
      <c r="CZ39" s="676"/>
      <c r="DA39" s="676"/>
      <c r="DB39" s="676"/>
      <c r="DC39" s="676"/>
      <c r="DD39" s="676"/>
      <c r="DE39" s="676"/>
      <c r="DF39" s="676"/>
      <c r="DG39" s="676"/>
      <c r="DH39" s="676"/>
      <c r="DI39" s="676"/>
      <c r="DJ39" s="676"/>
      <c r="DK39" s="676"/>
      <c r="DL39" s="676"/>
      <c r="DM39" s="676"/>
      <c r="DN39" s="677"/>
      <c r="DO39" s="675">
        <f t="shared" si="16"/>
        <v>19691.128000000001</v>
      </c>
      <c r="DP39" s="676"/>
      <c r="DQ39" s="676"/>
      <c r="DR39" s="676"/>
      <c r="DS39" s="676"/>
      <c r="DT39" s="676"/>
      <c r="DU39" s="676"/>
      <c r="DV39" s="676"/>
      <c r="DW39" s="676"/>
      <c r="DX39" s="676"/>
      <c r="DY39" s="676"/>
      <c r="DZ39" s="676"/>
      <c r="EA39" s="676"/>
      <c r="EB39" s="676"/>
      <c r="EC39" s="676"/>
      <c r="ED39" s="677"/>
      <c r="EE39" s="675">
        <f t="shared" si="17"/>
        <v>12306.955</v>
      </c>
      <c r="EF39" s="676"/>
      <c r="EG39" s="676"/>
      <c r="EH39" s="676"/>
      <c r="EI39" s="676"/>
      <c r="EJ39" s="676"/>
      <c r="EK39" s="676"/>
      <c r="EL39" s="676"/>
      <c r="EM39" s="676"/>
      <c r="EN39" s="676"/>
      <c r="EO39" s="676"/>
      <c r="EP39" s="676"/>
      <c r="EQ39" s="676"/>
      <c r="ER39" s="676"/>
      <c r="ES39" s="676"/>
      <c r="ET39" s="677"/>
      <c r="EU39" s="675">
        <f t="shared" si="18"/>
        <v>679343.91599999997</v>
      </c>
      <c r="EV39" s="676"/>
      <c r="EW39" s="676"/>
      <c r="EX39" s="676"/>
      <c r="EY39" s="676"/>
      <c r="EZ39" s="676"/>
      <c r="FA39" s="676"/>
      <c r="FB39" s="676"/>
      <c r="FC39" s="676"/>
      <c r="FD39" s="676"/>
      <c r="FE39" s="676"/>
      <c r="FF39" s="676"/>
      <c r="FG39" s="676"/>
      <c r="FH39" s="676"/>
      <c r="FI39" s="676"/>
      <c r="FJ39" s="676"/>
      <c r="FK39" s="677"/>
      <c r="FL39" s="167"/>
      <c r="FN39" s="168"/>
    </row>
    <row r="40" spans="1:171" s="12" customFormat="1" ht="13.2" customHeight="1" x14ac:dyDescent="0.3">
      <c r="A40" s="668" t="s">
        <v>451</v>
      </c>
      <c r="B40" s="668"/>
      <c r="C40" s="668"/>
      <c r="D40" s="668"/>
      <c r="E40" s="668"/>
      <c r="F40" s="668"/>
      <c r="G40" s="669" t="s">
        <v>424</v>
      </c>
      <c r="H40" s="670"/>
      <c r="I40" s="670"/>
      <c r="J40" s="670"/>
      <c r="K40" s="670"/>
      <c r="L40" s="670"/>
      <c r="M40" s="670"/>
      <c r="N40" s="670"/>
      <c r="O40" s="670"/>
      <c r="P40" s="670"/>
      <c r="Q40" s="670"/>
      <c r="R40" s="670"/>
      <c r="S40" s="670"/>
      <c r="T40" s="670"/>
      <c r="U40" s="670"/>
      <c r="V40" s="670"/>
      <c r="W40" s="670"/>
      <c r="X40" s="670"/>
      <c r="Y40" s="670"/>
      <c r="Z40" s="670"/>
      <c r="AA40" s="670"/>
      <c r="AB40" s="670"/>
      <c r="AC40" s="671"/>
      <c r="AD40" s="672">
        <v>2</v>
      </c>
      <c r="AE40" s="673"/>
      <c r="AF40" s="673"/>
      <c r="AG40" s="673"/>
      <c r="AH40" s="673"/>
      <c r="AI40" s="673"/>
      <c r="AJ40" s="673"/>
      <c r="AK40" s="673"/>
      <c r="AL40" s="673"/>
      <c r="AM40" s="673"/>
      <c r="AN40" s="673"/>
      <c r="AO40" s="673"/>
      <c r="AP40" s="673"/>
      <c r="AQ40" s="673"/>
      <c r="AR40" s="673"/>
      <c r="AS40" s="674"/>
      <c r="AT40" s="427">
        <v>2</v>
      </c>
      <c r="AU40" s="675">
        <f t="shared" ref="AU40" si="22">SUM(BL40:ET40)</f>
        <v>51612.000000000007</v>
      </c>
      <c r="AV40" s="676"/>
      <c r="AW40" s="676"/>
      <c r="AX40" s="676"/>
      <c r="AY40" s="676"/>
      <c r="AZ40" s="676"/>
      <c r="BA40" s="676"/>
      <c r="BB40" s="676"/>
      <c r="BC40" s="676"/>
      <c r="BD40" s="676"/>
      <c r="BE40" s="676"/>
      <c r="BF40" s="676"/>
      <c r="BG40" s="676"/>
      <c r="BH40" s="676"/>
      <c r="BI40" s="676"/>
      <c r="BJ40" s="676"/>
      <c r="BK40" s="677"/>
      <c r="BL40" s="675">
        <v>4478</v>
      </c>
      <c r="BM40" s="676"/>
      <c r="BN40" s="676"/>
      <c r="BO40" s="676"/>
      <c r="BP40" s="676"/>
      <c r="BQ40" s="676"/>
      <c r="BR40" s="676"/>
      <c r="BS40" s="676"/>
      <c r="BT40" s="676"/>
      <c r="BU40" s="676"/>
      <c r="BV40" s="676"/>
      <c r="BW40" s="676"/>
      <c r="BX40" s="676"/>
      <c r="BY40" s="676"/>
      <c r="BZ40" s="676"/>
      <c r="CA40" s="676"/>
      <c r="CB40" s="676"/>
      <c r="CC40" s="677"/>
      <c r="CD40" s="675">
        <f t="shared" si="19"/>
        <v>16042.857142857143</v>
      </c>
      <c r="CE40" s="676"/>
      <c r="CF40" s="676"/>
      <c r="CG40" s="676"/>
      <c r="CH40" s="676"/>
      <c r="CI40" s="676"/>
      <c r="CJ40" s="676"/>
      <c r="CK40" s="676"/>
      <c r="CL40" s="676"/>
      <c r="CM40" s="676"/>
      <c r="CN40" s="676"/>
      <c r="CO40" s="676"/>
      <c r="CP40" s="676"/>
      <c r="CQ40" s="676"/>
      <c r="CR40" s="676"/>
      <c r="CS40" s="676"/>
      <c r="CT40" s="676"/>
      <c r="CU40" s="676"/>
      <c r="CV40" s="677"/>
      <c r="CW40" s="675">
        <f t="shared" si="20"/>
        <v>1919.1428571428571</v>
      </c>
      <c r="CX40" s="676"/>
      <c r="CY40" s="676"/>
      <c r="CZ40" s="676"/>
      <c r="DA40" s="676"/>
      <c r="DB40" s="676"/>
      <c r="DC40" s="676"/>
      <c r="DD40" s="676"/>
      <c r="DE40" s="676"/>
      <c r="DF40" s="676"/>
      <c r="DG40" s="676"/>
      <c r="DH40" s="676"/>
      <c r="DI40" s="676"/>
      <c r="DJ40" s="676"/>
      <c r="DK40" s="676"/>
      <c r="DL40" s="676"/>
      <c r="DM40" s="676"/>
      <c r="DN40" s="677"/>
      <c r="DO40" s="675">
        <f t="shared" si="16"/>
        <v>17952.000000000004</v>
      </c>
      <c r="DP40" s="676"/>
      <c r="DQ40" s="676"/>
      <c r="DR40" s="676"/>
      <c r="DS40" s="676"/>
      <c r="DT40" s="676"/>
      <c r="DU40" s="676"/>
      <c r="DV40" s="676"/>
      <c r="DW40" s="676"/>
      <c r="DX40" s="676"/>
      <c r="DY40" s="676"/>
      <c r="DZ40" s="676"/>
      <c r="EA40" s="676"/>
      <c r="EB40" s="676"/>
      <c r="EC40" s="676"/>
      <c r="ED40" s="677"/>
      <c r="EE40" s="675">
        <f t="shared" si="17"/>
        <v>11220.000000000002</v>
      </c>
      <c r="EF40" s="676"/>
      <c r="EG40" s="676"/>
      <c r="EH40" s="676"/>
      <c r="EI40" s="676"/>
      <c r="EJ40" s="676"/>
      <c r="EK40" s="676"/>
      <c r="EL40" s="676"/>
      <c r="EM40" s="676"/>
      <c r="EN40" s="676"/>
      <c r="EO40" s="676"/>
      <c r="EP40" s="676"/>
      <c r="EQ40" s="676"/>
      <c r="ER40" s="676"/>
      <c r="ES40" s="676"/>
      <c r="ET40" s="677"/>
      <c r="EU40" s="675">
        <f t="shared" si="18"/>
        <v>1238688.0000000002</v>
      </c>
      <c r="EV40" s="676"/>
      <c r="EW40" s="676"/>
      <c r="EX40" s="676"/>
      <c r="EY40" s="676"/>
      <c r="EZ40" s="676"/>
      <c r="FA40" s="676"/>
      <c r="FB40" s="676"/>
      <c r="FC40" s="676"/>
      <c r="FD40" s="676"/>
      <c r="FE40" s="676"/>
      <c r="FF40" s="676"/>
      <c r="FG40" s="676"/>
      <c r="FH40" s="676"/>
      <c r="FI40" s="676"/>
      <c r="FJ40" s="676"/>
      <c r="FK40" s="677"/>
      <c r="FL40" s="167"/>
      <c r="FN40" s="168"/>
    </row>
    <row r="41" spans="1:171" s="12" customFormat="1" ht="27.75" customHeight="1" x14ac:dyDescent="0.3">
      <c r="A41" s="679" t="s">
        <v>222</v>
      </c>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1"/>
      <c r="AD41" s="672">
        <f>SUM(AD30:AS40)</f>
        <v>24.22</v>
      </c>
      <c r="AE41" s="673"/>
      <c r="AF41" s="673"/>
      <c r="AG41" s="673"/>
      <c r="AH41" s="673"/>
      <c r="AI41" s="673"/>
      <c r="AJ41" s="673"/>
      <c r="AK41" s="673"/>
      <c r="AL41" s="673"/>
      <c r="AM41" s="673"/>
      <c r="AN41" s="673"/>
      <c r="AO41" s="673"/>
      <c r="AP41" s="673"/>
      <c r="AQ41" s="673"/>
      <c r="AR41" s="673"/>
      <c r="AS41" s="674"/>
      <c r="AT41" s="427">
        <f>SUM(AT30:AT40)</f>
        <v>23</v>
      </c>
      <c r="AU41" s="672"/>
      <c r="AV41" s="673"/>
      <c r="AW41" s="673"/>
      <c r="AX41" s="673"/>
      <c r="AY41" s="673"/>
      <c r="AZ41" s="673"/>
      <c r="BA41" s="673"/>
      <c r="BB41" s="673"/>
      <c r="BC41" s="673"/>
      <c r="BD41" s="673"/>
      <c r="BE41" s="673"/>
      <c r="BF41" s="673"/>
      <c r="BG41" s="673"/>
      <c r="BH41" s="673"/>
      <c r="BI41" s="673"/>
      <c r="BJ41" s="673"/>
      <c r="BK41" s="674"/>
      <c r="BL41" s="672"/>
      <c r="BM41" s="673"/>
      <c r="BN41" s="673"/>
      <c r="BO41" s="673"/>
      <c r="BP41" s="673"/>
      <c r="BQ41" s="673"/>
      <c r="BR41" s="673"/>
      <c r="BS41" s="673"/>
      <c r="BT41" s="673"/>
      <c r="BU41" s="673"/>
      <c r="BV41" s="673"/>
      <c r="BW41" s="673"/>
      <c r="BX41" s="673"/>
      <c r="BY41" s="673"/>
      <c r="BZ41" s="673"/>
      <c r="CA41" s="673"/>
      <c r="CB41" s="673"/>
      <c r="CC41" s="674"/>
      <c r="CD41" s="672"/>
      <c r="CE41" s="673"/>
      <c r="CF41" s="673"/>
      <c r="CG41" s="673"/>
      <c r="CH41" s="673"/>
      <c r="CI41" s="673"/>
      <c r="CJ41" s="673"/>
      <c r="CK41" s="673"/>
      <c r="CL41" s="673"/>
      <c r="CM41" s="673"/>
      <c r="CN41" s="673"/>
      <c r="CO41" s="673"/>
      <c r="CP41" s="673"/>
      <c r="CQ41" s="673"/>
      <c r="CR41" s="673"/>
      <c r="CS41" s="673"/>
      <c r="CT41" s="673"/>
      <c r="CU41" s="673"/>
      <c r="CV41" s="674"/>
      <c r="CW41" s="672"/>
      <c r="CX41" s="673"/>
      <c r="CY41" s="673"/>
      <c r="CZ41" s="673"/>
      <c r="DA41" s="673"/>
      <c r="DB41" s="673"/>
      <c r="DC41" s="673"/>
      <c r="DD41" s="673"/>
      <c r="DE41" s="673"/>
      <c r="DF41" s="673"/>
      <c r="DG41" s="673"/>
      <c r="DH41" s="673"/>
      <c r="DI41" s="673"/>
      <c r="DJ41" s="673"/>
      <c r="DK41" s="673"/>
      <c r="DL41" s="673"/>
      <c r="DM41" s="673"/>
      <c r="DN41" s="674"/>
      <c r="DO41" s="672"/>
      <c r="DP41" s="673"/>
      <c r="DQ41" s="673"/>
      <c r="DR41" s="673"/>
      <c r="DS41" s="673"/>
      <c r="DT41" s="673"/>
      <c r="DU41" s="673"/>
      <c r="DV41" s="673"/>
      <c r="DW41" s="673"/>
      <c r="DX41" s="673"/>
      <c r="DY41" s="673"/>
      <c r="DZ41" s="673"/>
      <c r="EA41" s="673"/>
      <c r="EB41" s="673"/>
      <c r="EC41" s="673"/>
      <c r="ED41" s="674"/>
      <c r="EE41" s="672"/>
      <c r="EF41" s="673"/>
      <c r="EG41" s="673"/>
      <c r="EH41" s="673"/>
      <c r="EI41" s="673"/>
      <c r="EJ41" s="673"/>
      <c r="EK41" s="673"/>
      <c r="EL41" s="673"/>
      <c r="EM41" s="673"/>
      <c r="EN41" s="673"/>
      <c r="EO41" s="673"/>
      <c r="EP41" s="673"/>
      <c r="EQ41" s="673"/>
      <c r="ER41" s="673"/>
      <c r="ES41" s="673"/>
      <c r="ET41" s="674"/>
      <c r="EU41" s="682">
        <f>SUM(EU30:FK40)</f>
        <v>14419951.808</v>
      </c>
      <c r="EV41" s="683"/>
      <c r="EW41" s="683"/>
      <c r="EX41" s="683"/>
      <c r="EY41" s="683"/>
      <c r="EZ41" s="683"/>
      <c r="FA41" s="683"/>
      <c r="FB41" s="683"/>
      <c r="FC41" s="683"/>
      <c r="FD41" s="683"/>
      <c r="FE41" s="683"/>
      <c r="FF41" s="683"/>
      <c r="FG41" s="683"/>
      <c r="FH41" s="683"/>
      <c r="FI41" s="683"/>
      <c r="FJ41" s="683"/>
      <c r="FK41" s="684"/>
      <c r="FL41" s="167">
        <f t="shared" ref="FL41:FL60" si="23">AU41</f>
        <v>0</v>
      </c>
      <c r="FN41" s="168"/>
      <c r="FO41" s="168"/>
    </row>
    <row r="42" spans="1:171" s="12" customFormat="1" ht="14.25" customHeight="1" x14ac:dyDescent="0.3">
      <c r="A42" s="644" t="s">
        <v>224</v>
      </c>
      <c r="B42" s="645"/>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5"/>
      <c r="CE42" s="645"/>
      <c r="CF42" s="645"/>
      <c r="CG42" s="645"/>
      <c r="CH42" s="645"/>
      <c r="CI42" s="645"/>
      <c r="CJ42" s="645"/>
      <c r="CK42" s="645"/>
      <c r="CL42" s="645"/>
      <c r="CM42" s="645"/>
      <c r="CN42" s="645"/>
      <c r="CO42" s="645"/>
      <c r="CP42" s="645"/>
      <c r="CQ42" s="645"/>
      <c r="CR42" s="645"/>
      <c r="CS42" s="645"/>
      <c r="CT42" s="645"/>
      <c r="CU42" s="645"/>
      <c r="CV42" s="645"/>
      <c r="CW42" s="645"/>
      <c r="CX42" s="645"/>
      <c r="CY42" s="645"/>
      <c r="CZ42" s="645"/>
      <c r="DA42" s="645"/>
      <c r="DB42" s="645"/>
      <c r="DC42" s="645"/>
      <c r="DD42" s="645"/>
      <c r="DE42" s="645"/>
      <c r="DF42" s="645"/>
      <c r="DG42" s="645"/>
      <c r="DH42" s="645"/>
      <c r="DI42" s="645"/>
      <c r="DJ42" s="645"/>
      <c r="DK42" s="645"/>
      <c r="DL42" s="645"/>
      <c r="DM42" s="645"/>
      <c r="DN42" s="645"/>
      <c r="DO42" s="645"/>
      <c r="DP42" s="645"/>
      <c r="DQ42" s="645"/>
      <c r="DR42" s="645"/>
      <c r="DS42" s="645"/>
      <c r="DT42" s="645"/>
      <c r="DU42" s="645"/>
      <c r="DV42" s="645"/>
      <c r="DW42" s="645"/>
      <c r="DX42" s="645"/>
      <c r="DY42" s="645"/>
      <c r="DZ42" s="645"/>
      <c r="EA42" s="645"/>
      <c r="EB42" s="645"/>
      <c r="EC42" s="645"/>
      <c r="ED42" s="645"/>
      <c r="EE42" s="645"/>
      <c r="EF42" s="645"/>
      <c r="EG42" s="645"/>
      <c r="EH42" s="645"/>
      <c r="EI42" s="645"/>
      <c r="EJ42" s="645"/>
      <c r="EK42" s="645"/>
      <c r="EL42" s="645"/>
      <c r="EM42" s="645"/>
      <c r="EN42" s="645"/>
      <c r="EO42" s="645"/>
      <c r="EP42" s="645"/>
      <c r="EQ42" s="645"/>
      <c r="ER42" s="645"/>
      <c r="ES42" s="645"/>
      <c r="ET42" s="645"/>
      <c r="EU42" s="645"/>
      <c r="EV42" s="645"/>
      <c r="EW42" s="645"/>
      <c r="EX42" s="645"/>
      <c r="EY42" s="645"/>
      <c r="EZ42" s="645"/>
      <c r="FA42" s="645"/>
      <c r="FB42" s="645"/>
      <c r="FC42" s="645"/>
      <c r="FD42" s="645"/>
      <c r="FE42" s="645"/>
      <c r="FF42" s="645"/>
      <c r="FG42" s="645"/>
      <c r="FH42" s="645"/>
      <c r="FI42" s="645"/>
      <c r="FJ42" s="645"/>
      <c r="FK42" s="646"/>
      <c r="FL42" s="167">
        <f t="shared" si="23"/>
        <v>0</v>
      </c>
      <c r="FN42" s="168"/>
    </row>
    <row r="43" spans="1:171" s="12" customFormat="1" ht="14.25" customHeight="1" x14ac:dyDescent="0.3">
      <c r="A43" s="668" t="s">
        <v>737</v>
      </c>
      <c r="B43" s="668"/>
      <c r="C43" s="668"/>
      <c r="D43" s="668"/>
      <c r="E43" s="668"/>
      <c r="F43" s="668"/>
      <c r="G43" s="669" t="s">
        <v>425</v>
      </c>
      <c r="H43" s="670"/>
      <c r="I43" s="670"/>
      <c r="J43" s="670"/>
      <c r="K43" s="670"/>
      <c r="L43" s="670"/>
      <c r="M43" s="670"/>
      <c r="N43" s="670"/>
      <c r="O43" s="670"/>
      <c r="P43" s="670"/>
      <c r="Q43" s="670"/>
      <c r="R43" s="670"/>
      <c r="S43" s="670"/>
      <c r="T43" s="670"/>
      <c r="U43" s="670"/>
      <c r="V43" s="670"/>
      <c r="W43" s="670"/>
      <c r="X43" s="670"/>
      <c r="Y43" s="670"/>
      <c r="Z43" s="670"/>
      <c r="AA43" s="670"/>
      <c r="AB43" s="670"/>
      <c r="AC43" s="671"/>
      <c r="AD43" s="672">
        <v>45.4</v>
      </c>
      <c r="AE43" s="673"/>
      <c r="AF43" s="673"/>
      <c r="AG43" s="673"/>
      <c r="AH43" s="673"/>
      <c r="AI43" s="673"/>
      <c r="AJ43" s="673"/>
      <c r="AK43" s="673"/>
      <c r="AL43" s="673"/>
      <c r="AM43" s="673"/>
      <c r="AN43" s="673"/>
      <c r="AO43" s="673"/>
      <c r="AP43" s="673"/>
      <c r="AQ43" s="673"/>
      <c r="AR43" s="673"/>
      <c r="AS43" s="674"/>
      <c r="AT43" s="427">
        <v>26</v>
      </c>
      <c r="AU43" s="675">
        <f>SUM(BL43:ET43)</f>
        <v>84075</v>
      </c>
      <c r="AV43" s="676"/>
      <c r="AW43" s="676"/>
      <c r="AX43" s="676"/>
      <c r="AY43" s="676"/>
      <c r="AZ43" s="676"/>
      <c r="BA43" s="676"/>
      <c r="BB43" s="676"/>
      <c r="BC43" s="676"/>
      <c r="BD43" s="676"/>
      <c r="BE43" s="676"/>
      <c r="BF43" s="676"/>
      <c r="BG43" s="676"/>
      <c r="BH43" s="676"/>
      <c r="BI43" s="676"/>
      <c r="BJ43" s="676"/>
      <c r="BK43" s="677"/>
      <c r="BL43" s="675">
        <v>14466</v>
      </c>
      <c r="BM43" s="676"/>
      <c r="BN43" s="676"/>
      <c r="BO43" s="676"/>
      <c r="BP43" s="676"/>
      <c r="BQ43" s="676"/>
      <c r="BR43" s="676"/>
      <c r="BS43" s="676"/>
      <c r="BT43" s="676"/>
      <c r="BU43" s="676"/>
      <c r="BV43" s="676"/>
      <c r="BW43" s="676"/>
      <c r="BX43" s="676"/>
      <c r="BY43" s="676"/>
      <c r="BZ43" s="676"/>
      <c r="CA43" s="676"/>
      <c r="CB43" s="676"/>
      <c r="CC43" s="677"/>
      <c r="CD43" s="675"/>
      <c r="CE43" s="676"/>
      <c r="CF43" s="676"/>
      <c r="CG43" s="676"/>
      <c r="CH43" s="676"/>
      <c r="CI43" s="676"/>
      <c r="CJ43" s="676"/>
      <c r="CK43" s="676"/>
      <c r="CL43" s="676"/>
      <c r="CM43" s="676"/>
      <c r="CN43" s="676"/>
      <c r="CO43" s="676"/>
      <c r="CP43" s="676"/>
      <c r="CQ43" s="676"/>
      <c r="CR43" s="676"/>
      <c r="CS43" s="676"/>
      <c r="CT43" s="676"/>
      <c r="CU43" s="676"/>
      <c r="CV43" s="677"/>
      <c r="CW43" s="675">
        <f>84075/2.3-BL43</f>
        <v>22088.34782608696</v>
      </c>
      <c r="CX43" s="676"/>
      <c r="CY43" s="676"/>
      <c r="CZ43" s="676"/>
      <c r="DA43" s="676"/>
      <c r="DB43" s="676"/>
      <c r="DC43" s="676"/>
      <c r="DD43" s="676"/>
      <c r="DE43" s="676"/>
      <c r="DF43" s="676"/>
      <c r="DG43" s="676"/>
      <c r="DH43" s="676"/>
      <c r="DI43" s="676"/>
      <c r="DJ43" s="676"/>
      <c r="DK43" s="676"/>
      <c r="DL43" s="676"/>
      <c r="DM43" s="676"/>
      <c r="DN43" s="677"/>
      <c r="DO43" s="675">
        <f>(BL43+CD43+CW43)*80/100</f>
        <v>29243.478260869571</v>
      </c>
      <c r="DP43" s="676"/>
      <c r="DQ43" s="676"/>
      <c r="DR43" s="676"/>
      <c r="DS43" s="676"/>
      <c r="DT43" s="676"/>
      <c r="DU43" s="676"/>
      <c r="DV43" s="676"/>
      <c r="DW43" s="676"/>
      <c r="DX43" s="676"/>
      <c r="DY43" s="676"/>
      <c r="DZ43" s="676"/>
      <c r="EA43" s="676"/>
      <c r="EB43" s="676"/>
      <c r="EC43" s="676"/>
      <c r="ED43" s="677"/>
      <c r="EE43" s="675">
        <f>(BL43+CD43+CW43)*50/100</f>
        <v>18277.17391304348</v>
      </c>
      <c r="EF43" s="676"/>
      <c r="EG43" s="676"/>
      <c r="EH43" s="676"/>
      <c r="EI43" s="676"/>
      <c r="EJ43" s="676"/>
      <c r="EK43" s="676"/>
      <c r="EL43" s="676"/>
      <c r="EM43" s="676"/>
      <c r="EN43" s="676"/>
      <c r="EO43" s="676"/>
      <c r="EP43" s="676"/>
      <c r="EQ43" s="676"/>
      <c r="ER43" s="676"/>
      <c r="ES43" s="676"/>
      <c r="ET43" s="677"/>
      <c r="EU43" s="675">
        <f>AU43*AT43*12</f>
        <v>26231400</v>
      </c>
      <c r="EV43" s="676"/>
      <c r="EW43" s="676"/>
      <c r="EX43" s="676"/>
      <c r="EY43" s="676"/>
      <c r="EZ43" s="676"/>
      <c r="FA43" s="676"/>
      <c r="FB43" s="676"/>
      <c r="FC43" s="676"/>
      <c r="FD43" s="676"/>
      <c r="FE43" s="676"/>
      <c r="FF43" s="676"/>
      <c r="FG43" s="676"/>
      <c r="FH43" s="676"/>
      <c r="FI43" s="676"/>
      <c r="FJ43" s="676"/>
      <c r="FK43" s="677"/>
      <c r="FL43" s="167">
        <f>AU43</f>
        <v>84075</v>
      </c>
      <c r="FM43" s="12">
        <v>51612</v>
      </c>
      <c r="FN43" s="168">
        <f>(FM43-FL43)/2.3</f>
        <v>-14114.347826086958</v>
      </c>
      <c r="FO43" s="168"/>
    </row>
    <row r="44" spans="1:171" s="12" customFormat="1" ht="14.25" customHeight="1" x14ac:dyDescent="0.3">
      <c r="A44" s="668" t="s">
        <v>734</v>
      </c>
      <c r="B44" s="668"/>
      <c r="C44" s="668"/>
      <c r="D44" s="668"/>
      <c r="E44" s="668"/>
      <c r="F44" s="668"/>
      <c r="G44" s="669" t="s">
        <v>426</v>
      </c>
      <c r="H44" s="670"/>
      <c r="I44" s="670"/>
      <c r="J44" s="670"/>
      <c r="K44" s="670"/>
      <c r="L44" s="670"/>
      <c r="M44" s="670"/>
      <c r="N44" s="670"/>
      <c r="O44" s="670"/>
      <c r="P44" s="670"/>
      <c r="Q44" s="670"/>
      <c r="R44" s="670"/>
      <c r="S44" s="670"/>
      <c r="T44" s="670"/>
      <c r="U44" s="670"/>
      <c r="V44" s="670"/>
      <c r="W44" s="670"/>
      <c r="X44" s="670"/>
      <c r="Y44" s="670"/>
      <c r="Z44" s="670"/>
      <c r="AA44" s="670"/>
      <c r="AB44" s="670"/>
      <c r="AC44" s="671"/>
      <c r="AD44" s="672">
        <v>17</v>
      </c>
      <c r="AE44" s="673"/>
      <c r="AF44" s="673"/>
      <c r="AG44" s="673"/>
      <c r="AH44" s="673"/>
      <c r="AI44" s="673"/>
      <c r="AJ44" s="673"/>
      <c r="AK44" s="673"/>
      <c r="AL44" s="673"/>
      <c r="AM44" s="673"/>
      <c r="AN44" s="673"/>
      <c r="AO44" s="673"/>
      <c r="AP44" s="673"/>
      <c r="AQ44" s="673"/>
      <c r="AR44" s="673"/>
      <c r="AS44" s="674"/>
      <c r="AT44" s="427">
        <v>12</v>
      </c>
      <c r="AU44" s="675">
        <f t="shared" ref="AU44:AU51" si="24">SUM(BL44:ET44)</f>
        <v>84075</v>
      </c>
      <c r="AV44" s="676"/>
      <c r="AW44" s="676"/>
      <c r="AX44" s="676"/>
      <c r="AY44" s="676"/>
      <c r="AZ44" s="676"/>
      <c r="BA44" s="676"/>
      <c r="BB44" s="676"/>
      <c r="BC44" s="676"/>
      <c r="BD44" s="676"/>
      <c r="BE44" s="676"/>
      <c r="BF44" s="676"/>
      <c r="BG44" s="676"/>
      <c r="BH44" s="676"/>
      <c r="BI44" s="676"/>
      <c r="BJ44" s="676"/>
      <c r="BK44" s="677"/>
      <c r="BL44" s="675">
        <v>13803</v>
      </c>
      <c r="BM44" s="676"/>
      <c r="BN44" s="676"/>
      <c r="BO44" s="676"/>
      <c r="BP44" s="676"/>
      <c r="BQ44" s="676"/>
      <c r="BR44" s="676"/>
      <c r="BS44" s="676"/>
      <c r="BT44" s="676"/>
      <c r="BU44" s="676"/>
      <c r="BV44" s="676"/>
      <c r="BW44" s="676"/>
      <c r="BX44" s="676"/>
      <c r="BY44" s="676"/>
      <c r="BZ44" s="676"/>
      <c r="CA44" s="676"/>
      <c r="CB44" s="676"/>
      <c r="CC44" s="677"/>
      <c r="CD44" s="675"/>
      <c r="CE44" s="676"/>
      <c r="CF44" s="676"/>
      <c r="CG44" s="676"/>
      <c r="CH44" s="676"/>
      <c r="CI44" s="676"/>
      <c r="CJ44" s="676"/>
      <c r="CK44" s="676"/>
      <c r="CL44" s="676"/>
      <c r="CM44" s="676"/>
      <c r="CN44" s="676"/>
      <c r="CO44" s="676"/>
      <c r="CP44" s="676"/>
      <c r="CQ44" s="676"/>
      <c r="CR44" s="676"/>
      <c r="CS44" s="676"/>
      <c r="CT44" s="676"/>
      <c r="CU44" s="676"/>
      <c r="CV44" s="677"/>
      <c r="CW44" s="675">
        <f t="shared" ref="CW44:CW51" si="25">84075/2.3-BL44</f>
        <v>22751.34782608696</v>
      </c>
      <c r="CX44" s="676"/>
      <c r="CY44" s="676"/>
      <c r="CZ44" s="676"/>
      <c r="DA44" s="676"/>
      <c r="DB44" s="676"/>
      <c r="DC44" s="676"/>
      <c r="DD44" s="676"/>
      <c r="DE44" s="676"/>
      <c r="DF44" s="676"/>
      <c r="DG44" s="676"/>
      <c r="DH44" s="676"/>
      <c r="DI44" s="676"/>
      <c r="DJ44" s="676"/>
      <c r="DK44" s="676"/>
      <c r="DL44" s="676"/>
      <c r="DM44" s="676"/>
      <c r="DN44" s="677"/>
      <c r="DO44" s="675">
        <f t="shared" ref="DO44:DO53" si="26">(BL44+CD44+CW44)*80/100</f>
        <v>29243.478260869571</v>
      </c>
      <c r="DP44" s="676"/>
      <c r="DQ44" s="676"/>
      <c r="DR44" s="676"/>
      <c r="DS44" s="676"/>
      <c r="DT44" s="676"/>
      <c r="DU44" s="676"/>
      <c r="DV44" s="676"/>
      <c r="DW44" s="676"/>
      <c r="DX44" s="676"/>
      <c r="DY44" s="676"/>
      <c r="DZ44" s="676"/>
      <c r="EA44" s="676"/>
      <c r="EB44" s="676"/>
      <c r="EC44" s="676"/>
      <c r="ED44" s="677"/>
      <c r="EE44" s="675">
        <f t="shared" ref="EE44:EE54" si="27">(BL44+CD44+CW44)*50/100</f>
        <v>18277.17391304348</v>
      </c>
      <c r="EF44" s="676"/>
      <c r="EG44" s="676"/>
      <c r="EH44" s="676"/>
      <c r="EI44" s="676"/>
      <c r="EJ44" s="676"/>
      <c r="EK44" s="676"/>
      <c r="EL44" s="676"/>
      <c r="EM44" s="676"/>
      <c r="EN44" s="676"/>
      <c r="EO44" s="676"/>
      <c r="EP44" s="676"/>
      <c r="EQ44" s="676"/>
      <c r="ER44" s="676"/>
      <c r="ES44" s="676"/>
      <c r="ET44" s="677"/>
      <c r="EU44" s="675">
        <f t="shared" ref="EU44:EU60" si="28">AU44*AT44*12</f>
        <v>12106800</v>
      </c>
      <c r="EV44" s="676"/>
      <c r="EW44" s="676"/>
      <c r="EX44" s="676"/>
      <c r="EY44" s="676"/>
      <c r="EZ44" s="676"/>
      <c r="FA44" s="676"/>
      <c r="FB44" s="676"/>
      <c r="FC44" s="676"/>
      <c r="FD44" s="676"/>
      <c r="FE44" s="676"/>
      <c r="FF44" s="676"/>
      <c r="FG44" s="676"/>
      <c r="FH44" s="676"/>
      <c r="FI44" s="676"/>
      <c r="FJ44" s="676"/>
      <c r="FK44" s="677"/>
      <c r="FL44" s="167">
        <f t="shared" si="23"/>
        <v>84075</v>
      </c>
      <c r="FM44" s="12">
        <v>51612</v>
      </c>
      <c r="FN44" s="168">
        <f>(FM44-FL44)/2.3</f>
        <v>-14114.347826086958</v>
      </c>
    </row>
    <row r="45" spans="1:171" s="12" customFormat="1" ht="14.25" customHeight="1" x14ac:dyDescent="0.3">
      <c r="A45" s="668" t="s">
        <v>738</v>
      </c>
      <c r="B45" s="668"/>
      <c r="C45" s="668"/>
      <c r="D45" s="668"/>
      <c r="E45" s="668"/>
      <c r="F45" s="668"/>
      <c r="G45" s="669" t="s">
        <v>427</v>
      </c>
      <c r="H45" s="670"/>
      <c r="I45" s="670"/>
      <c r="J45" s="670"/>
      <c r="K45" s="670"/>
      <c r="L45" s="670"/>
      <c r="M45" s="670"/>
      <c r="N45" s="670"/>
      <c r="O45" s="670"/>
      <c r="P45" s="670"/>
      <c r="Q45" s="670"/>
      <c r="R45" s="670"/>
      <c r="S45" s="670"/>
      <c r="T45" s="670"/>
      <c r="U45" s="670"/>
      <c r="V45" s="670"/>
      <c r="W45" s="670"/>
      <c r="X45" s="670"/>
      <c r="Y45" s="670"/>
      <c r="Z45" s="670"/>
      <c r="AA45" s="670"/>
      <c r="AB45" s="670"/>
      <c r="AC45" s="671"/>
      <c r="AD45" s="672">
        <v>1</v>
      </c>
      <c r="AE45" s="673"/>
      <c r="AF45" s="673"/>
      <c r="AG45" s="673"/>
      <c r="AH45" s="673"/>
      <c r="AI45" s="673"/>
      <c r="AJ45" s="673"/>
      <c r="AK45" s="673"/>
      <c r="AL45" s="673"/>
      <c r="AM45" s="673"/>
      <c r="AN45" s="673"/>
      <c r="AO45" s="673"/>
      <c r="AP45" s="673"/>
      <c r="AQ45" s="673"/>
      <c r="AR45" s="673"/>
      <c r="AS45" s="674"/>
      <c r="AT45" s="427">
        <v>1</v>
      </c>
      <c r="AU45" s="675">
        <f>SUM(BL45:ET45)</f>
        <v>84075</v>
      </c>
      <c r="AV45" s="676"/>
      <c r="AW45" s="676"/>
      <c r="AX45" s="676"/>
      <c r="AY45" s="676"/>
      <c r="AZ45" s="676"/>
      <c r="BA45" s="676"/>
      <c r="BB45" s="676"/>
      <c r="BC45" s="676"/>
      <c r="BD45" s="676"/>
      <c r="BE45" s="676"/>
      <c r="BF45" s="676"/>
      <c r="BG45" s="676"/>
      <c r="BH45" s="676"/>
      <c r="BI45" s="676"/>
      <c r="BJ45" s="676"/>
      <c r="BK45" s="677"/>
      <c r="BL45" s="675">
        <v>13701</v>
      </c>
      <c r="BM45" s="676"/>
      <c r="BN45" s="676"/>
      <c r="BO45" s="676"/>
      <c r="BP45" s="676"/>
      <c r="BQ45" s="676"/>
      <c r="BR45" s="676"/>
      <c r="BS45" s="676"/>
      <c r="BT45" s="676"/>
      <c r="BU45" s="676"/>
      <c r="BV45" s="676"/>
      <c r="BW45" s="676"/>
      <c r="BX45" s="676"/>
      <c r="BY45" s="676"/>
      <c r="BZ45" s="676"/>
      <c r="CA45" s="676"/>
      <c r="CB45" s="676"/>
      <c r="CC45" s="677"/>
      <c r="CD45" s="675"/>
      <c r="CE45" s="676"/>
      <c r="CF45" s="676"/>
      <c r="CG45" s="676"/>
      <c r="CH45" s="676"/>
      <c r="CI45" s="676"/>
      <c r="CJ45" s="676"/>
      <c r="CK45" s="676"/>
      <c r="CL45" s="676"/>
      <c r="CM45" s="676"/>
      <c r="CN45" s="676"/>
      <c r="CO45" s="676"/>
      <c r="CP45" s="676"/>
      <c r="CQ45" s="676"/>
      <c r="CR45" s="676"/>
      <c r="CS45" s="676"/>
      <c r="CT45" s="676"/>
      <c r="CU45" s="676"/>
      <c r="CV45" s="677"/>
      <c r="CW45" s="675">
        <f t="shared" si="25"/>
        <v>22853.34782608696</v>
      </c>
      <c r="CX45" s="676"/>
      <c r="CY45" s="676"/>
      <c r="CZ45" s="676"/>
      <c r="DA45" s="676"/>
      <c r="DB45" s="676"/>
      <c r="DC45" s="676"/>
      <c r="DD45" s="676"/>
      <c r="DE45" s="676"/>
      <c r="DF45" s="676"/>
      <c r="DG45" s="676"/>
      <c r="DH45" s="676"/>
      <c r="DI45" s="676"/>
      <c r="DJ45" s="676"/>
      <c r="DK45" s="676"/>
      <c r="DL45" s="676"/>
      <c r="DM45" s="676"/>
      <c r="DN45" s="677"/>
      <c r="DO45" s="675">
        <f t="shared" si="26"/>
        <v>29243.478260869571</v>
      </c>
      <c r="DP45" s="676"/>
      <c r="DQ45" s="676"/>
      <c r="DR45" s="676"/>
      <c r="DS45" s="676"/>
      <c r="DT45" s="676"/>
      <c r="DU45" s="676"/>
      <c r="DV45" s="676"/>
      <c r="DW45" s="676"/>
      <c r="DX45" s="676"/>
      <c r="DY45" s="676"/>
      <c r="DZ45" s="676"/>
      <c r="EA45" s="676"/>
      <c r="EB45" s="676"/>
      <c r="EC45" s="676"/>
      <c r="ED45" s="677"/>
      <c r="EE45" s="675">
        <f t="shared" si="27"/>
        <v>18277.17391304348</v>
      </c>
      <c r="EF45" s="676"/>
      <c r="EG45" s="676"/>
      <c r="EH45" s="676"/>
      <c r="EI45" s="676"/>
      <c r="EJ45" s="676"/>
      <c r="EK45" s="676"/>
      <c r="EL45" s="676"/>
      <c r="EM45" s="676"/>
      <c r="EN45" s="676"/>
      <c r="EO45" s="676"/>
      <c r="EP45" s="676"/>
      <c r="EQ45" s="676"/>
      <c r="ER45" s="676"/>
      <c r="ES45" s="676"/>
      <c r="ET45" s="677"/>
      <c r="EU45" s="675">
        <f t="shared" si="28"/>
        <v>1008900</v>
      </c>
      <c r="EV45" s="676"/>
      <c r="EW45" s="676"/>
      <c r="EX45" s="676"/>
      <c r="EY45" s="676"/>
      <c r="EZ45" s="676"/>
      <c r="FA45" s="676"/>
      <c r="FB45" s="676"/>
      <c r="FC45" s="676"/>
      <c r="FD45" s="676"/>
      <c r="FE45" s="676"/>
      <c r="FF45" s="676"/>
      <c r="FG45" s="676"/>
      <c r="FH45" s="676"/>
      <c r="FI45" s="676"/>
      <c r="FJ45" s="676"/>
      <c r="FK45" s="677"/>
      <c r="FL45" s="167">
        <f t="shared" si="23"/>
        <v>84075</v>
      </c>
      <c r="FM45" s="12">
        <v>51612</v>
      </c>
      <c r="FN45" s="168">
        <f t="shared" ref="FN45:FN58" si="29">(FM45-FL45)/2.3</f>
        <v>-14114.347826086958</v>
      </c>
    </row>
    <row r="46" spans="1:171" s="12" customFormat="1" ht="14.25" customHeight="1" x14ac:dyDescent="0.3">
      <c r="A46" s="668" t="s">
        <v>739</v>
      </c>
      <c r="B46" s="668"/>
      <c r="C46" s="668"/>
      <c r="D46" s="668"/>
      <c r="E46" s="668"/>
      <c r="F46" s="668"/>
      <c r="G46" s="669" t="s">
        <v>428</v>
      </c>
      <c r="H46" s="670"/>
      <c r="I46" s="670"/>
      <c r="J46" s="670"/>
      <c r="K46" s="670"/>
      <c r="L46" s="670"/>
      <c r="M46" s="670"/>
      <c r="N46" s="670"/>
      <c r="O46" s="670"/>
      <c r="P46" s="670"/>
      <c r="Q46" s="670"/>
      <c r="R46" s="670"/>
      <c r="S46" s="670"/>
      <c r="T46" s="670"/>
      <c r="U46" s="670"/>
      <c r="V46" s="670"/>
      <c r="W46" s="670"/>
      <c r="X46" s="670"/>
      <c r="Y46" s="670"/>
      <c r="Z46" s="670"/>
      <c r="AA46" s="670"/>
      <c r="AB46" s="670"/>
      <c r="AC46" s="671"/>
      <c r="AD46" s="672">
        <v>1</v>
      </c>
      <c r="AE46" s="673"/>
      <c r="AF46" s="673"/>
      <c r="AG46" s="673"/>
      <c r="AH46" s="673"/>
      <c r="AI46" s="673"/>
      <c r="AJ46" s="673"/>
      <c r="AK46" s="673"/>
      <c r="AL46" s="673"/>
      <c r="AM46" s="673"/>
      <c r="AN46" s="673"/>
      <c r="AO46" s="673"/>
      <c r="AP46" s="673"/>
      <c r="AQ46" s="673"/>
      <c r="AR46" s="673"/>
      <c r="AS46" s="674"/>
      <c r="AT46" s="427">
        <v>0</v>
      </c>
      <c r="AU46" s="675">
        <f t="shared" si="24"/>
        <v>84075</v>
      </c>
      <c r="AV46" s="676"/>
      <c r="AW46" s="676"/>
      <c r="AX46" s="676"/>
      <c r="AY46" s="676"/>
      <c r="AZ46" s="676"/>
      <c r="BA46" s="676"/>
      <c r="BB46" s="676"/>
      <c r="BC46" s="676"/>
      <c r="BD46" s="676"/>
      <c r="BE46" s="676"/>
      <c r="BF46" s="676"/>
      <c r="BG46" s="676"/>
      <c r="BH46" s="676"/>
      <c r="BI46" s="676"/>
      <c r="BJ46" s="676"/>
      <c r="BK46" s="677"/>
      <c r="BL46" s="675">
        <v>13701</v>
      </c>
      <c r="BM46" s="676"/>
      <c r="BN46" s="676"/>
      <c r="BO46" s="676"/>
      <c r="BP46" s="676"/>
      <c r="BQ46" s="676"/>
      <c r="BR46" s="676"/>
      <c r="BS46" s="676"/>
      <c r="BT46" s="676"/>
      <c r="BU46" s="676"/>
      <c r="BV46" s="676"/>
      <c r="BW46" s="676"/>
      <c r="BX46" s="676"/>
      <c r="BY46" s="676"/>
      <c r="BZ46" s="676"/>
      <c r="CA46" s="676"/>
      <c r="CB46" s="676"/>
      <c r="CC46" s="677"/>
      <c r="CD46" s="675"/>
      <c r="CE46" s="676"/>
      <c r="CF46" s="676"/>
      <c r="CG46" s="676"/>
      <c r="CH46" s="676"/>
      <c r="CI46" s="676"/>
      <c r="CJ46" s="676"/>
      <c r="CK46" s="676"/>
      <c r="CL46" s="676"/>
      <c r="CM46" s="676"/>
      <c r="CN46" s="676"/>
      <c r="CO46" s="676"/>
      <c r="CP46" s="676"/>
      <c r="CQ46" s="676"/>
      <c r="CR46" s="676"/>
      <c r="CS46" s="676"/>
      <c r="CT46" s="676"/>
      <c r="CU46" s="676"/>
      <c r="CV46" s="677"/>
      <c r="CW46" s="675">
        <f t="shared" si="25"/>
        <v>22853.34782608696</v>
      </c>
      <c r="CX46" s="676"/>
      <c r="CY46" s="676"/>
      <c r="CZ46" s="676"/>
      <c r="DA46" s="676"/>
      <c r="DB46" s="676"/>
      <c r="DC46" s="676"/>
      <c r="DD46" s="676"/>
      <c r="DE46" s="676"/>
      <c r="DF46" s="676"/>
      <c r="DG46" s="676"/>
      <c r="DH46" s="676"/>
      <c r="DI46" s="676"/>
      <c r="DJ46" s="676"/>
      <c r="DK46" s="676"/>
      <c r="DL46" s="676"/>
      <c r="DM46" s="676"/>
      <c r="DN46" s="677"/>
      <c r="DO46" s="675">
        <f>(BL46+CD46+CW46)*80/100</f>
        <v>29243.478260869571</v>
      </c>
      <c r="DP46" s="676"/>
      <c r="DQ46" s="676"/>
      <c r="DR46" s="676"/>
      <c r="DS46" s="676"/>
      <c r="DT46" s="676"/>
      <c r="DU46" s="676"/>
      <c r="DV46" s="676"/>
      <c r="DW46" s="676"/>
      <c r="DX46" s="676"/>
      <c r="DY46" s="676"/>
      <c r="DZ46" s="676"/>
      <c r="EA46" s="676"/>
      <c r="EB46" s="676"/>
      <c r="EC46" s="676"/>
      <c r="ED46" s="677"/>
      <c r="EE46" s="675">
        <f t="shared" ref="EE46" si="30">(BL46+CD46+CW46)*50/100</f>
        <v>18277.17391304348</v>
      </c>
      <c r="EF46" s="676"/>
      <c r="EG46" s="676"/>
      <c r="EH46" s="676"/>
      <c r="EI46" s="676"/>
      <c r="EJ46" s="676"/>
      <c r="EK46" s="676"/>
      <c r="EL46" s="676"/>
      <c r="EM46" s="676"/>
      <c r="EN46" s="676"/>
      <c r="EO46" s="676"/>
      <c r="EP46" s="676"/>
      <c r="EQ46" s="676"/>
      <c r="ER46" s="676"/>
      <c r="ES46" s="676"/>
      <c r="ET46" s="677"/>
      <c r="EU46" s="675">
        <f t="shared" si="28"/>
        <v>0</v>
      </c>
      <c r="EV46" s="676"/>
      <c r="EW46" s="676"/>
      <c r="EX46" s="676"/>
      <c r="EY46" s="676"/>
      <c r="EZ46" s="676"/>
      <c r="FA46" s="676"/>
      <c r="FB46" s="676"/>
      <c r="FC46" s="676"/>
      <c r="FD46" s="676"/>
      <c r="FE46" s="676"/>
      <c r="FF46" s="676"/>
      <c r="FG46" s="676"/>
      <c r="FH46" s="676"/>
      <c r="FI46" s="676"/>
      <c r="FJ46" s="676"/>
      <c r="FK46" s="677"/>
      <c r="FL46" s="167">
        <f>AU46</f>
        <v>84075</v>
      </c>
      <c r="FM46" s="12">
        <v>51612</v>
      </c>
      <c r="FN46" s="168">
        <f t="shared" si="29"/>
        <v>-14114.347826086958</v>
      </c>
    </row>
    <row r="47" spans="1:171" s="12" customFormat="1" ht="14.25" customHeight="1" x14ac:dyDescent="0.3">
      <c r="A47" s="668" t="s">
        <v>740</v>
      </c>
      <c r="B47" s="668"/>
      <c r="C47" s="668"/>
      <c r="D47" s="668"/>
      <c r="E47" s="668"/>
      <c r="F47" s="668"/>
      <c r="G47" s="669" t="s">
        <v>429</v>
      </c>
      <c r="H47" s="670"/>
      <c r="I47" s="670"/>
      <c r="J47" s="670"/>
      <c r="K47" s="670"/>
      <c r="L47" s="670"/>
      <c r="M47" s="670"/>
      <c r="N47" s="670"/>
      <c r="O47" s="670"/>
      <c r="P47" s="670"/>
      <c r="Q47" s="670"/>
      <c r="R47" s="670"/>
      <c r="S47" s="670"/>
      <c r="T47" s="670"/>
      <c r="U47" s="670"/>
      <c r="V47" s="670"/>
      <c r="W47" s="670"/>
      <c r="X47" s="670"/>
      <c r="Y47" s="670"/>
      <c r="Z47" s="670"/>
      <c r="AA47" s="670"/>
      <c r="AB47" s="670"/>
      <c r="AC47" s="671"/>
      <c r="AD47" s="672">
        <v>0.25</v>
      </c>
      <c r="AE47" s="673"/>
      <c r="AF47" s="673"/>
      <c r="AG47" s="673"/>
      <c r="AH47" s="673"/>
      <c r="AI47" s="673"/>
      <c r="AJ47" s="673"/>
      <c r="AK47" s="673"/>
      <c r="AL47" s="673"/>
      <c r="AM47" s="673"/>
      <c r="AN47" s="673"/>
      <c r="AO47" s="673"/>
      <c r="AP47" s="673"/>
      <c r="AQ47" s="673"/>
      <c r="AR47" s="673"/>
      <c r="AS47" s="674"/>
      <c r="AT47" s="427">
        <v>0</v>
      </c>
      <c r="AU47" s="675">
        <f t="shared" ref="AU47" si="31">SUM(BL47:ET47)</f>
        <v>84075</v>
      </c>
      <c r="AV47" s="676"/>
      <c r="AW47" s="676"/>
      <c r="AX47" s="676"/>
      <c r="AY47" s="676"/>
      <c r="AZ47" s="676"/>
      <c r="BA47" s="676"/>
      <c r="BB47" s="676"/>
      <c r="BC47" s="676"/>
      <c r="BD47" s="676"/>
      <c r="BE47" s="676"/>
      <c r="BF47" s="676"/>
      <c r="BG47" s="676"/>
      <c r="BH47" s="676"/>
      <c r="BI47" s="676"/>
      <c r="BJ47" s="676"/>
      <c r="BK47" s="677"/>
      <c r="BL47" s="675">
        <v>14466</v>
      </c>
      <c r="BM47" s="676"/>
      <c r="BN47" s="676"/>
      <c r="BO47" s="676"/>
      <c r="BP47" s="676"/>
      <c r="BQ47" s="676"/>
      <c r="BR47" s="676"/>
      <c r="BS47" s="676"/>
      <c r="BT47" s="676"/>
      <c r="BU47" s="676"/>
      <c r="BV47" s="676"/>
      <c r="BW47" s="676"/>
      <c r="BX47" s="676"/>
      <c r="BY47" s="676"/>
      <c r="BZ47" s="676"/>
      <c r="CA47" s="676"/>
      <c r="CB47" s="676"/>
      <c r="CC47" s="677"/>
      <c r="CD47" s="675"/>
      <c r="CE47" s="676"/>
      <c r="CF47" s="676"/>
      <c r="CG47" s="676"/>
      <c r="CH47" s="676"/>
      <c r="CI47" s="676"/>
      <c r="CJ47" s="676"/>
      <c r="CK47" s="676"/>
      <c r="CL47" s="676"/>
      <c r="CM47" s="676"/>
      <c r="CN47" s="676"/>
      <c r="CO47" s="676"/>
      <c r="CP47" s="676"/>
      <c r="CQ47" s="676"/>
      <c r="CR47" s="676"/>
      <c r="CS47" s="676"/>
      <c r="CT47" s="676"/>
      <c r="CU47" s="676"/>
      <c r="CV47" s="677"/>
      <c r="CW47" s="675">
        <f t="shared" si="25"/>
        <v>22088.34782608696</v>
      </c>
      <c r="CX47" s="676"/>
      <c r="CY47" s="676"/>
      <c r="CZ47" s="676"/>
      <c r="DA47" s="676"/>
      <c r="DB47" s="676"/>
      <c r="DC47" s="676"/>
      <c r="DD47" s="676"/>
      <c r="DE47" s="676"/>
      <c r="DF47" s="676"/>
      <c r="DG47" s="676"/>
      <c r="DH47" s="676"/>
      <c r="DI47" s="676"/>
      <c r="DJ47" s="676"/>
      <c r="DK47" s="676"/>
      <c r="DL47" s="676"/>
      <c r="DM47" s="676"/>
      <c r="DN47" s="677"/>
      <c r="DO47" s="675">
        <f>(BL47+CD47+CW47)*80/100</f>
        <v>29243.478260869571</v>
      </c>
      <c r="DP47" s="676"/>
      <c r="DQ47" s="676"/>
      <c r="DR47" s="676"/>
      <c r="DS47" s="676"/>
      <c r="DT47" s="676"/>
      <c r="DU47" s="676"/>
      <c r="DV47" s="676"/>
      <c r="DW47" s="676"/>
      <c r="DX47" s="676"/>
      <c r="DY47" s="676"/>
      <c r="DZ47" s="676"/>
      <c r="EA47" s="676"/>
      <c r="EB47" s="676"/>
      <c r="EC47" s="676"/>
      <c r="ED47" s="677"/>
      <c r="EE47" s="675">
        <f t="shared" ref="EE47" si="32">(BL47+CD47+CW47)*50/100</f>
        <v>18277.17391304348</v>
      </c>
      <c r="EF47" s="676"/>
      <c r="EG47" s="676"/>
      <c r="EH47" s="676"/>
      <c r="EI47" s="676"/>
      <c r="EJ47" s="676"/>
      <c r="EK47" s="676"/>
      <c r="EL47" s="676"/>
      <c r="EM47" s="676"/>
      <c r="EN47" s="676"/>
      <c r="EO47" s="676"/>
      <c r="EP47" s="676"/>
      <c r="EQ47" s="676"/>
      <c r="ER47" s="676"/>
      <c r="ES47" s="676"/>
      <c r="ET47" s="677"/>
      <c r="EU47" s="675">
        <f t="shared" si="28"/>
        <v>0</v>
      </c>
      <c r="EV47" s="676"/>
      <c r="EW47" s="676"/>
      <c r="EX47" s="676"/>
      <c r="EY47" s="676"/>
      <c r="EZ47" s="676"/>
      <c r="FA47" s="676"/>
      <c r="FB47" s="676"/>
      <c r="FC47" s="676"/>
      <c r="FD47" s="676"/>
      <c r="FE47" s="676"/>
      <c r="FF47" s="676"/>
      <c r="FG47" s="676"/>
      <c r="FH47" s="676"/>
      <c r="FI47" s="676"/>
      <c r="FJ47" s="676"/>
      <c r="FK47" s="677"/>
      <c r="FL47" s="167">
        <f t="shared" si="23"/>
        <v>84075</v>
      </c>
      <c r="FM47" s="12">
        <v>51612</v>
      </c>
      <c r="FN47" s="168">
        <f t="shared" si="29"/>
        <v>-14114.347826086958</v>
      </c>
    </row>
    <row r="48" spans="1:171" s="12" customFormat="1" ht="14.25" customHeight="1" x14ac:dyDescent="0.3">
      <c r="A48" s="668" t="s">
        <v>741</v>
      </c>
      <c r="B48" s="668"/>
      <c r="C48" s="668"/>
      <c r="D48" s="668"/>
      <c r="E48" s="668"/>
      <c r="F48" s="668"/>
      <c r="G48" s="669" t="s">
        <v>430</v>
      </c>
      <c r="H48" s="670"/>
      <c r="I48" s="670"/>
      <c r="J48" s="670"/>
      <c r="K48" s="670"/>
      <c r="L48" s="670"/>
      <c r="M48" s="670"/>
      <c r="N48" s="670"/>
      <c r="O48" s="670"/>
      <c r="P48" s="670"/>
      <c r="Q48" s="670"/>
      <c r="R48" s="670"/>
      <c r="S48" s="670"/>
      <c r="T48" s="670"/>
      <c r="U48" s="670"/>
      <c r="V48" s="670"/>
      <c r="W48" s="670"/>
      <c r="X48" s="670"/>
      <c r="Y48" s="670"/>
      <c r="Z48" s="670"/>
      <c r="AA48" s="670"/>
      <c r="AB48" s="670"/>
      <c r="AC48" s="671"/>
      <c r="AD48" s="672">
        <v>1.5</v>
      </c>
      <c r="AE48" s="673"/>
      <c r="AF48" s="673"/>
      <c r="AG48" s="673"/>
      <c r="AH48" s="673"/>
      <c r="AI48" s="673"/>
      <c r="AJ48" s="673"/>
      <c r="AK48" s="673"/>
      <c r="AL48" s="673"/>
      <c r="AM48" s="673"/>
      <c r="AN48" s="673"/>
      <c r="AO48" s="673"/>
      <c r="AP48" s="673"/>
      <c r="AQ48" s="673"/>
      <c r="AR48" s="673"/>
      <c r="AS48" s="674"/>
      <c r="AT48" s="427">
        <v>0</v>
      </c>
      <c r="AU48" s="675">
        <f t="shared" si="24"/>
        <v>84075</v>
      </c>
      <c r="AV48" s="676"/>
      <c r="AW48" s="676"/>
      <c r="AX48" s="676"/>
      <c r="AY48" s="676"/>
      <c r="AZ48" s="676"/>
      <c r="BA48" s="676"/>
      <c r="BB48" s="676"/>
      <c r="BC48" s="676"/>
      <c r="BD48" s="676"/>
      <c r="BE48" s="676"/>
      <c r="BF48" s="676"/>
      <c r="BG48" s="676"/>
      <c r="BH48" s="676"/>
      <c r="BI48" s="676"/>
      <c r="BJ48" s="676"/>
      <c r="BK48" s="677"/>
      <c r="BL48" s="675">
        <v>13803</v>
      </c>
      <c r="BM48" s="676"/>
      <c r="BN48" s="676"/>
      <c r="BO48" s="676"/>
      <c r="BP48" s="676"/>
      <c r="BQ48" s="676"/>
      <c r="BR48" s="676"/>
      <c r="BS48" s="676"/>
      <c r="BT48" s="676"/>
      <c r="BU48" s="676"/>
      <c r="BV48" s="676"/>
      <c r="BW48" s="676"/>
      <c r="BX48" s="676"/>
      <c r="BY48" s="676"/>
      <c r="BZ48" s="676"/>
      <c r="CA48" s="676"/>
      <c r="CB48" s="676"/>
      <c r="CC48" s="677"/>
      <c r="CD48" s="675"/>
      <c r="CE48" s="676"/>
      <c r="CF48" s="676"/>
      <c r="CG48" s="676"/>
      <c r="CH48" s="676"/>
      <c r="CI48" s="676"/>
      <c r="CJ48" s="676"/>
      <c r="CK48" s="676"/>
      <c r="CL48" s="676"/>
      <c r="CM48" s="676"/>
      <c r="CN48" s="676"/>
      <c r="CO48" s="676"/>
      <c r="CP48" s="676"/>
      <c r="CQ48" s="676"/>
      <c r="CR48" s="676"/>
      <c r="CS48" s="676"/>
      <c r="CT48" s="676"/>
      <c r="CU48" s="676"/>
      <c r="CV48" s="677"/>
      <c r="CW48" s="675">
        <f t="shared" si="25"/>
        <v>22751.34782608696</v>
      </c>
      <c r="CX48" s="676"/>
      <c r="CY48" s="676"/>
      <c r="CZ48" s="676"/>
      <c r="DA48" s="676"/>
      <c r="DB48" s="676"/>
      <c r="DC48" s="676"/>
      <c r="DD48" s="676"/>
      <c r="DE48" s="676"/>
      <c r="DF48" s="676"/>
      <c r="DG48" s="676"/>
      <c r="DH48" s="676"/>
      <c r="DI48" s="676"/>
      <c r="DJ48" s="676"/>
      <c r="DK48" s="676"/>
      <c r="DL48" s="676"/>
      <c r="DM48" s="676"/>
      <c r="DN48" s="677"/>
      <c r="DO48" s="675">
        <f>(BL48+CD48+CW48)*80/100</f>
        <v>29243.478260869571</v>
      </c>
      <c r="DP48" s="676"/>
      <c r="DQ48" s="676"/>
      <c r="DR48" s="676"/>
      <c r="DS48" s="676"/>
      <c r="DT48" s="676"/>
      <c r="DU48" s="676"/>
      <c r="DV48" s="676"/>
      <c r="DW48" s="676"/>
      <c r="DX48" s="676"/>
      <c r="DY48" s="676"/>
      <c r="DZ48" s="676"/>
      <c r="EA48" s="676"/>
      <c r="EB48" s="676"/>
      <c r="EC48" s="676"/>
      <c r="ED48" s="677"/>
      <c r="EE48" s="675">
        <f>(BL48+CD48+CW48)*50/100</f>
        <v>18277.17391304348</v>
      </c>
      <c r="EF48" s="676"/>
      <c r="EG48" s="676"/>
      <c r="EH48" s="676"/>
      <c r="EI48" s="676"/>
      <c r="EJ48" s="676"/>
      <c r="EK48" s="676"/>
      <c r="EL48" s="676"/>
      <c r="EM48" s="676"/>
      <c r="EN48" s="676"/>
      <c r="EO48" s="676"/>
      <c r="EP48" s="676"/>
      <c r="EQ48" s="676"/>
      <c r="ER48" s="676"/>
      <c r="ES48" s="676"/>
      <c r="ET48" s="677"/>
      <c r="EU48" s="675">
        <f t="shared" si="28"/>
        <v>0</v>
      </c>
      <c r="EV48" s="676"/>
      <c r="EW48" s="676"/>
      <c r="EX48" s="676"/>
      <c r="EY48" s="676"/>
      <c r="EZ48" s="676"/>
      <c r="FA48" s="676"/>
      <c r="FB48" s="676"/>
      <c r="FC48" s="676"/>
      <c r="FD48" s="676"/>
      <c r="FE48" s="676"/>
      <c r="FF48" s="676"/>
      <c r="FG48" s="676"/>
      <c r="FH48" s="676"/>
      <c r="FI48" s="676"/>
      <c r="FJ48" s="676"/>
      <c r="FK48" s="677"/>
      <c r="FL48" s="167">
        <f t="shared" si="23"/>
        <v>84075</v>
      </c>
      <c r="FM48" s="12">
        <v>51612</v>
      </c>
      <c r="FN48" s="168">
        <f t="shared" si="29"/>
        <v>-14114.347826086958</v>
      </c>
    </row>
    <row r="49" spans="1:173" s="12" customFormat="1" ht="14.25" customHeight="1" x14ac:dyDescent="0.3">
      <c r="A49" s="668" t="s">
        <v>742</v>
      </c>
      <c r="B49" s="668"/>
      <c r="C49" s="668"/>
      <c r="D49" s="668"/>
      <c r="E49" s="668"/>
      <c r="F49" s="668"/>
      <c r="G49" s="669" t="s">
        <v>431</v>
      </c>
      <c r="H49" s="670"/>
      <c r="I49" s="670"/>
      <c r="J49" s="670"/>
      <c r="K49" s="670"/>
      <c r="L49" s="670"/>
      <c r="M49" s="670"/>
      <c r="N49" s="670"/>
      <c r="O49" s="670"/>
      <c r="P49" s="670"/>
      <c r="Q49" s="670"/>
      <c r="R49" s="670"/>
      <c r="S49" s="670"/>
      <c r="T49" s="670"/>
      <c r="U49" s="670"/>
      <c r="V49" s="670"/>
      <c r="W49" s="670"/>
      <c r="X49" s="670"/>
      <c r="Y49" s="670"/>
      <c r="Z49" s="670"/>
      <c r="AA49" s="670"/>
      <c r="AB49" s="670"/>
      <c r="AC49" s="671"/>
      <c r="AD49" s="672">
        <v>2</v>
      </c>
      <c r="AE49" s="673"/>
      <c r="AF49" s="673"/>
      <c r="AG49" s="673"/>
      <c r="AH49" s="673"/>
      <c r="AI49" s="673"/>
      <c r="AJ49" s="673"/>
      <c r="AK49" s="673"/>
      <c r="AL49" s="673"/>
      <c r="AM49" s="673"/>
      <c r="AN49" s="673"/>
      <c r="AO49" s="673"/>
      <c r="AP49" s="673"/>
      <c r="AQ49" s="673"/>
      <c r="AR49" s="673"/>
      <c r="AS49" s="674"/>
      <c r="AT49" s="427">
        <v>2</v>
      </c>
      <c r="AU49" s="675">
        <f>SUM(BL49:ET49)</f>
        <v>84075</v>
      </c>
      <c r="AV49" s="676"/>
      <c r="AW49" s="676"/>
      <c r="AX49" s="676"/>
      <c r="AY49" s="676"/>
      <c r="AZ49" s="676"/>
      <c r="BA49" s="676"/>
      <c r="BB49" s="676"/>
      <c r="BC49" s="676"/>
      <c r="BD49" s="676"/>
      <c r="BE49" s="676"/>
      <c r="BF49" s="676"/>
      <c r="BG49" s="676"/>
      <c r="BH49" s="676"/>
      <c r="BI49" s="676"/>
      <c r="BJ49" s="676"/>
      <c r="BK49" s="677"/>
      <c r="BL49" s="675">
        <v>14466</v>
      </c>
      <c r="BM49" s="676"/>
      <c r="BN49" s="676"/>
      <c r="BO49" s="676"/>
      <c r="BP49" s="676"/>
      <c r="BQ49" s="676"/>
      <c r="BR49" s="676"/>
      <c r="BS49" s="676"/>
      <c r="BT49" s="676"/>
      <c r="BU49" s="676"/>
      <c r="BV49" s="676"/>
      <c r="BW49" s="676"/>
      <c r="BX49" s="676"/>
      <c r="BY49" s="676"/>
      <c r="BZ49" s="676"/>
      <c r="CA49" s="676"/>
      <c r="CB49" s="676"/>
      <c r="CC49" s="677"/>
      <c r="CD49" s="675"/>
      <c r="CE49" s="676"/>
      <c r="CF49" s="676"/>
      <c r="CG49" s="676"/>
      <c r="CH49" s="676"/>
      <c r="CI49" s="676"/>
      <c r="CJ49" s="676"/>
      <c r="CK49" s="676"/>
      <c r="CL49" s="676"/>
      <c r="CM49" s="676"/>
      <c r="CN49" s="676"/>
      <c r="CO49" s="676"/>
      <c r="CP49" s="676"/>
      <c r="CQ49" s="676"/>
      <c r="CR49" s="676"/>
      <c r="CS49" s="676"/>
      <c r="CT49" s="676"/>
      <c r="CU49" s="676"/>
      <c r="CV49" s="677"/>
      <c r="CW49" s="675">
        <f t="shared" si="25"/>
        <v>22088.34782608696</v>
      </c>
      <c r="CX49" s="676"/>
      <c r="CY49" s="676"/>
      <c r="CZ49" s="676"/>
      <c r="DA49" s="676"/>
      <c r="DB49" s="676"/>
      <c r="DC49" s="676"/>
      <c r="DD49" s="676"/>
      <c r="DE49" s="676"/>
      <c r="DF49" s="676"/>
      <c r="DG49" s="676"/>
      <c r="DH49" s="676"/>
      <c r="DI49" s="676"/>
      <c r="DJ49" s="676"/>
      <c r="DK49" s="676"/>
      <c r="DL49" s="676"/>
      <c r="DM49" s="676"/>
      <c r="DN49" s="677"/>
      <c r="DO49" s="675">
        <f t="shared" si="26"/>
        <v>29243.478260869571</v>
      </c>
      <c r="DP49" s="676"/>
      <c r="DQ49" s="676"/>
      <c r="DR49" s="676"/>
      <c r="DS49" s="676"/>
      <c r="DT49" s="676"/>
      <c r="DU49" s="676"/>
      <c r="DV49" s="676"/>
      <c r="DW49" s="676"/>
      <c r="DX49" s="676"/>
      <c r="DY49" s="676"/>
      <c r="DZ49" s="676"/>
      <c r="EA49" s="676"/>
      <c r="EB49" s="676"/>
      <c r="EC49" s="676"/>
      <c r="ED49" s="677"/>
      <c r="EE49" s="675">
        <f t="shared" si="27"/>
        <v>18277.17391304348</v>
      </c>
      <c r="EF49" s="676"/>
      <c r="EG49" s="676"/>
      <c r="EH49" s="676"/>
      <c r="EI49" s="676"/>
      <c r="EJ49" s="676"/>
      <c r="EK49" s="676"/>
      <c r="EL49" s="676"/>
      <c r="EM49" s="676"/>
      <c r="EN49" s="676"/>
      <c r="EO49" s="676"/>
      <c r="EP49" s="676"/>
      <c r="EQ49" s="676"/>
      <c r="ER49" s="676"/>
      <c r="ES49" s="676"/>
      <c r="ET49" s="677"/>
      <c r="EU49" s="675">
        <f t="shared" si="28"/>
        <v>2017800</v>
      </c>
      <c r="EV49" s="676"/>
      <c r="EW49" s="676"/>
      <c r="EX49" s="676"/>
      <c r="EY49" s="676"/>
      <c r="EZ49" s="676"/>
      <c r="FA49" s="676"/>
      <c r="FB49" s="676"/>
      <c r="FC49" s="676"/>
      <c r="FD49" s="676"/>
      <c r="FE49" s="676"/>
      <c r="FF49" s="676"/>
      <c r="FG49" s="676"/>
      <c r="FH49" s="676"/>
      <c r="FI49" s="676"/>
      <c r="FJ49" s="676"/>
      <c r="FK49" s="677"/>
      <c r="FL49" s="167">
        <f t="shared" si="23"/>
        <v>84075</v>
      </c>
      <c r="FM49" s="12">
        <v>51612</v>
      </c>
      <c r="FN49" s="168">
        <f t="shared" si="29"/>
        <v>-14114.347826086958</v>
      </c>
    </row>
    <row r="50" spans="1:173" s="12" customFormat="1" ht="14.25" customHeight="1" x14ac:dyDescent="0.3">
      <c r="A50" s="668" t="s">
        <v>743</v>
      </c>
      <c r="B50" s="668"/>
      <c r="C50" s="668"/>
      <c r="D50" s="668"/>
      <c r="E50" s="668"/>
      <c r="F50" s="668"/>
      <c r="G50" s="669" t="s">
        <v>432</v>
      </c>
      <c r="H50" s="670"/>
      <c r="I50" s="670"/>
      <c r="J50" s="670"/>
      <c r="K50" s="670"/>
      <c r="L50" s="670"/>
      <c r="M50" s="670"/>
      <c r="N50" s="670"/>
      <c r="O50" s="670"/>
      <c r="P50" s="670"/>
      <c r="Q50" s="670"/>
      <c r="R50" s="670"/>
      <c r="S50" s="670"/>
      <c r="T50" s="670"/>
      <c r="U50" s="670"/>
      <c r="V50" s="670"/>
      <c r="W50" s="670"/>
      <c r="X50" s="670"/>
      <c r="Y50" s="670"/>
      <c r="Z50" s="670"/>
      <c r="AA50" s="670"/>
      <c r="AB50" s="670"/>
      <c r="AC50" s="671"/>
      <c r="AD50" s="672">
        <v>1.25</v>
      </c>
      <c r="AE50" s="673"/>
      <c r="AF50" s="673"/>
      <c r="AG50" s="673"/>
      <c r="AH50" s="673"/>
      <c r="AI50" s="673"/>
      <c r="AJ50" s="673"/>
      <c r="AK50" s="673"/>
      <c r="AL50" s="673"/>
      <c r="AM50" s="673"/>
      <c r="AN50" s="673"/>
      <c r="AO50" s="673"/>
      <c r="AP50" s="673"/>
      <c r="AQ50" s="673"/>
      <c r="AR50" s="673"/>
      <c r="AS50" s="674"/>
      <c r="AT50" s="427">
        <v>1</v>
      </c>
      <c r="AU50" s="675">
        <f t="shared" si="24"/>
        <v>84075</v>
      </c>
      <c r="AV50" s="676"/>
      <c r="AW50" s="676"/>
      <c r="AX50" s="676"/>
      <c r="AY50" s="676"/>
      <c r="AZ50" s="676"/>
      <c r="BA50" s="676"/>
      <c r="BB50" s="676"/>
      <c r="BC50" s="676"/>
      <c r="BD50" s="676"/>
      <c r="BE50" s="676"/>
      <c r="BF50" s="676"/>
      <c r="BG50" s="676"/>
      <c r="BH50" s="676"/>
      <c r="BI50" s="676"/>
      <c r="BJ50" s="676"/>
      <c r="BK50" s="677"/>
      <c r="BL50" s="675">
        <v>14466</v>
      </c>
      <c r="BM50" s="676"/>
      <c r="BN50" s="676"/>
      <c r="BO50" s="676"/>
      <c r="BP50" s="676"/>
      <c r="BQ50" s="676"/>
      <c r="BR50" s="676"/>
      <c r="BS50" s="676"/>
      <c r="BT50" s="676"/>
      <c r="BU50" s="676"/>
      <c r="BV50" s="676"/>
      <c r="BW50" s="676"/>
      <c r="BX50" s="676"/>
      <c r="BY50" s="676"/>
      <c r="BZ50" s="676"/>
      <c r="CA50" s="676"/>
      <c r="CB50" s="676"/>
      <c r="CC50" s="677"/>
      <c r="CD50" s="675"/>
      <c r="CE50" s="676"/>
      <c r="CF50" s="676"/>
      <c r="CG50" s="676"/>
      <c r="CH50" s="676"/>
      <c r="CI50" s="676"/>
      <c r="CJ50" s="676"/>
      <c r="CK50" s="676"/>
      <c r="CL50" s="676"/>
      <c r="CM50" s="676"/>
      <c r="CN50" s="676"/>
      <c r="CO50" s="676"/>
      <c r="CP50" s="676"/>
      <c r="CQ50" s="676"/>
      <c r="CR50" s="676"/>
      <c r="CS50" s="676"/>
      <c r="CT50" s="676"/>
      <c r="CU50" s="676"/>
      <c r="CV50" s="677"/>
      <c r="CW50" s="675">
        <f t="shared" si="25"/>
        <v>22088.34782608696</v>
      </c>
      <c r="CX50" s="676"/>
      <c r="CY50" s="676"/>
      <c r="CZ50" s="676"/>
      <c r="DA50" s="676"/>
      <c r="DB50" s="676"/>
      <c r="DC50" s="676"/>
      <c r="DD50" s="676"/>
      <c r="DE50" s="676"/>
      <c r="DF50" s="676"/>
      <c r="DG50" s="676"/>
      <c r="DH50" s="676"/>
      <c r="DI50" s="676"/>
      <c r="DJ50" s="676"/>
      <c r="DK50" s="676"/>
      <c r="DL50" s="676"/>
      <c r="DM50" s="676"/>
      <c r="DN50" s="677"/>
      <c r="DO50" s="675">
        <f t="shared" si="26"/>
        <v>29243.478260869571</v>
      </c>
      <c r="DP50" s="676"/>
      <c r="DQ50" s="676"/>
      <c r="DR50" s="676"/>
      <c r="DS50" s="676"/>
      <c r="DT50" s="676"/>
      <c r="DU50" s="676"/>
      <c r="DV50" s="676"/>
      <c r="DW50" s="676"/>
      <c r="DX50" s="676"/>
      <c r="DY50" s="676"/>
      <c r="DZ50" s="676"/>
      <c r="EA50" s="676"/>
      <c r="EB50" s="676"/>
      <c r="EC50" s="676"/>
      <c r="ED50" s="677"/>
      <c r="EE50" s="675">
        <f t="shared" si="27"/>
        <v>18277.17391304348</v>
      </c>
      <c r="EF50" s="676"/>
      <c r="EG50" s="676"/>
      <c r="EH50" s="676"/>
      <c r="EI50" s="676"/>
      <c r="EJ50" s="676"/>
      <c r="EK50" s="676"/>
      <c r="EL50" s="676"/>
      <c r="EM50" s="676"/>
      <c r="EN50" s="676"/>
      <c r="EO50" s="676"/>
      <c r="EP50" s="676"/>
      <c r="EQ50" s="676"/>
      <c r="ER50" s="676"/>
      <c r="ES50" s="676"/>
      <c r="ET50" s="677"/>
      <c r="EU50" s="675">
        <f t="shared" si="28"/>
        <v>1008900</v>
      </c>
      <c r="EV50" s="676"/>
      <c r="EW50" s="676"/>
      <c r="EX50" s="676"/>
      <c r="EY50" s="676"/>
      <c r="EZ50" s="676"/>
      <c r="FA50" s="676"/>
      <c r="FB50" s="676"/>
      <c r="FC50" s="676"/>
      <c r="FD50" s="676"/>
      <c r="FE50" s="676"/>
      <c r="FF50" s="676"/>
      <c r="FG50" s="676"/>
      <c r="FH50" s="676"/>
      <c r="FI50" s="676"/>
      <c r="FJ50" s="676"/>
      <c r="FK50" s="677"/>
      <c r="FL50" s="167">
        <f t="shared" si="23"/>
        <v>84075</v>
      </c>
      <c r="FM50" s="12">
        <v>51612</v>
      </c>
      <c r="FN50" s="168">
        <f t="shared" si="29"/>
        <v>-14114.347826086958</v>
      </c>
    </row>
    <row r="51" spans="1:173" s="12" customFormat="1" ht="14.25" customHeight="1" x14ac:dyDescent="0.3">
      <c r="A51" s="668" t="s">
        <v>744</v>
      </c>
      <c r="B51" s="668"/>
      <c r="C51" s="668"/>
      <c r="D51" s="668"/>
      <c r="E51" s="668"/>
      <c r="F51" s="668"/>
      <c r="G51" s="669" t="s">
        <v>590</v>
      </c>
      <c r="H51" s="670"/>
      <c r="I51" s="670"/>
      <c r="J51" s="670"/>
      <c r="K51" s="670"/>
      <c r="L51" s="670"/>
      <c r="M51" s="670"/>
      <c r="N51" s="670"/>
      <c r="O51" s="670"/>
      <c r="P51" s="670"/>
      <c r="Q51" s="670"/>
      <c r="R51" s="670"/>
      <c r="S51" s="670"/>
      <c r="T51" s="670"/>
      <c r="U51" s="670"/>
      <c r="V51" s="670"/>
      <c r="W51" s="670"/>
      <c r="X51" s="670"/>
      <c r="Y51" s="670"/>
      <c r="Z51" s="670"/>
      <c r="AA51" s="670"/>
      <c r="AB51" s="670"/>
      <c r="AC51" s="671"/>
      <c r="AD51" s="672">
        <v>3</v>
      </c>
      <c r="AE51" s="673"/>
      <c r="AF51" s="673"/>
      <c r="AG51" s="673"/>
      <c r="AH51" s="673"/>
      <c r="AI51" s="673"/>
      <c r="AJ51" s="673"/>
      <c r="AK51" s="673"/>
      <c r="AL51" s="673"/>
      <c r="AM51" s="673"/>
      <c r="AN51" s="673"/>
      <c r="AO51" s="673"/>
      <c r="AP51" s="673"/>
      <c r="AQ51" s="673"/>
      <c r="AR51" s="673"/>
      <c r="AS51" s="674"/>
      <c r="AT51" s="427">
        <v>3</v>
      </c>
      <c r="AU51" s="675">
        <f t="shared" si="24"/>
        <v>84075</v>
      </c>
      <c r="AV51" s="676"/>
      <c r="AW51" s="676"/>
      <c r="AX51" s="676"/>
      <c r="AY51" s="676"/>
      <c r="AZ51" s="676"/>
      <c r="BA51" s="676"/>
      <c r="BB51" s="676"/>
      <c r="BC51" s="676"/>
      <c r="BD51" s="676"/>
      <c r="BE51" s="676"/>
      <c r="BF51" s="676"/>
      <c r="BG51" s="676"/>
      <c r="BH51" s="676"/>
      <c r="BI51" s="676"/>
      <c r="BJ51" s="676"/>
      <c r="BK51" s="677"/>
      <c r="BL51" s="675">
        <v>14466</v>
      </c>
      <c r="BM51" s="676"/>
      <c r="BN51" s="676"/>
      <c r="BO51" s="676"/>
      <c r="BP51" s="676"/>
      <c r="BQ51" s="676"/>
      <c r="BR51" s="676"/>
      <c r="BS51" s="676"/>
      <c r="BT51" s="676"/>
      <c r="BU51" s="676"/>
      <c r="BV51" s="676"/>
      <c r="BW51" s="676"/>
      <c r="BX51" s="676"/>
      <c r="BY51" s="676"/>
      <c r="BZ51" s="676"/>
      <c r="CA51" s="676"/>
      <c r="CB51" s="676"/>
      <c r="CC51" s="677"/>
      <c r="CD51" s="675"/>
      <c r="CE51" s="676"/>
      <c r="CF51" s="676"/>
      <c r="CG51" s="676"/>
      <c r="CH51" s="676"/>
      <c r="CI51" s="676"/>
      <c r="CJ51" s="676"/>
      <c r="CK51" s="676"/>
      <c r="CL51" s="676"/>
      <c r="CM51" s="676"/>
      <c r="CN51" s="676"/>
      <c r="CO51" s="676"/>
      <c r="CP51" s="676"/>
      <c r="CQ51" s="676"/>
      <c r="CR51" s="676"/>
      <c r="CS51" s="676"/>
      <c r="CT51" s="676"/>
      <c r="CU51" s="676"/>
      <c r="CV51" s="677"/>
      <c r="CW51" s="675">
        <f t="shared" si="25"/>
        <v>22088.34782608696</v>
      </c>
      <c r="CX51" s="676"/>
      <c r="CY51" s="676"/>
      <c r="CZ51" s="676"/>
      <c r="DA51" s="676"/>
      <c r="DB51" s="676"/>
      <c r="DC51" s="676"/>
      <c r="DD51" s="676"/>
      <c r="DE51" s="676"/>
      <c r="DF51" s="676"/>
      <c r="DG51" s="676"/>
      <c r="DH51" s="676"/>
      <c r="DI51" s="676"/>
      <c r="DJ51" s="676"/>
      <c r="DK51" s="676"/>
      <c r="DL51" s="676"/>
      <c r="DM51" s="676"/>
      <c r="DN51" s="677"/>
      <c r="DO51" s="675">
        <f>(BL51+CD51+CW51)*80/100</f>
        <v>29243.478260869571</v>
      </c>
      <c r="DP51" s="676"/>
      <c r="DQ51" s="676"/>
      <c r="DR51" s="676"/>
      <c r="DS51" s="676"/>
      <c r="DT51" s="676"/>
      <c r="DU51" s="676"/>
      <c r="DV51" s="676"/>
      <c r="DW51" s="676"/>
      <c r="DX51" s="676"/>
      <c r="DY51" s="676"/>
      <c r="DZ51" s="676"/>
      <c r="EA51" s="676"/>
      <c r="EB51" s="676"/>
      <c r="EC51" s="676"/>
      <c r="ED51" s="677"/>
      <c r="EE51" s="675">
        <f t="shared" si="27"/>
        <v>18277.17391304348</v>
      </c>
      <c r="EF51" s="676"/>
      <c r="EG51" s="676"/>
      <c r="EH51" s="676"/>
      <c r="EI51" s="676"/>
      <c r="EJ51" s="676"/>
      <c r="EK51" s="676"/>
      <c r="EL51" s="676"/>
      <c r="EM51" s="676"/>
      <c r="EN51" s="676"/>
      <c r="EO51" s="676"/>
      <c r="EP51" s="676"/>
      <c r="EQ51" s="676"/>
      <c r="ER51" s="676"/>
      <c r="ES51" s="676"/>
      <c r="ET51" s="677"/>
      <c r="EU51" s="675">
        <f t="shared" si="28"/>
        <v>3026700</v>
      </c>
      <c r="EV51" s="676"/>
      <c r="EW51" s="676"/>
      <c r="EX51" s="676"/>
      <c r="EY51" s="676"/>
      <c r="EZ51" s="676"/>
      <c r="FA51" s="676"/>
      <c r="FB51" s="676"/>
      <c r="FC51" s="676"/>
      <c r="FD51" s="676"/>
      <c r="FE51" s="676"/>
      <c r="FF51" s="676"/>
      <c r="FG51" s="676"/>
      <c r="FH51" s="676"/>
      <c r="FI51" s="676"/>
      <c r="FJ51" s="676"/>
      <c r="FK51" s="677"/>
      <c r="FL51" s="167">
        <f t="shared" si="23"/>
        <v>84075</v>
      </c>
      <c r="FM51" s="12">
        <v>51612</v>
      </c>
      <c r="FN51" s="168">
        <f t="shared" si="29"/>
        <v>-14114.347826086958</v>
      </c>
    </row>
    <row r="52" spans="1:173" s="12" customFormat="1" ht="14.25" customHeight="1" x14ac:dyDescent="0.3">
      <c r="A52" s="668" t="s">
        <v>745</v>
      </c>
      <c r="B52" s="668"/>
      <c r="C52" s="668"/>
      <c r="D52" s="668"/>
      <c r="E52" s="668"/>
      <c r="F52" s="668"/>
      <c r="G52" s="669" t="s">
        <v>433</v>
      </c>
      <c r="H52" s="670"/>
      <c r="I52" s="670"/>
      <c r="J52" s="670"/>
      <c r="K52" s="670"/>
      <c r="L52" s="670"/>
      <c r="M52" s="670"/>
      <c r="N52" s="670"/>
      <c r="O52" s="670"/>
      <c r="P52" s="670"/>
      <c r="Q52" s="670"/>
      <c r="R52" s="670"/>
      <c r="S52" s="670"/>
      <c r="T52" s="670"/>
      <c r="U52" s="670"/>
      <c r="V52" s="670"/>
      <c r="W52" s="670"/>
      <c r="X52" s="670"/>
      <c r="Y52" s="670"/>
      <c r="Z52" s="670"/>
      <c r="AA52" s="670"/>
      <c r="AB52" s="670"/>
      <c r="AC52" s="671"/>
      <c r="AD52" s="672">
        <v>0.25</v>
      </c>
      <c r="AE52" s="673"/>
      <c r="AF52" s="673"/>
      <c r="AG52" s="673"/>
      <c r="AH52" s="673"/>
      <c r="AI52" s="673"/>
      <c r="AJ52" s="673"/>
      <c r="AK52" s="673"/>
      <c r="AL52" s="673"/>
      <c r="AM52" s="673"/>
      <c r="AN52" s="673"/>
      <c r="AO52" s="673"/>
      <c r="AP52" s="673"/>
      <c r="AQ52" s="673"/>
      <c r="AR52" s="673"/>
      <c r="AS52" s="674"/>
      <c r="AT52" s="427">
        <v>0.25</v>
      </c>
      <c r="AU52" s="675">
        <f>SUM(BL52:ET52)</f>
        <v>51612</v>
      </c>
      <c r="AV52" s="676"/>
      <c r="AW52" s="676"/>
      <c r="AX52" s="676"/>
      <c r="AY52" s="676"/>
      <c r="AZ52" s="676"/>
      <c r="BA52" s="676"/>
      <c r="BB52" s="676"/>
      <c r="BC52" s="676"/>
      <c r="BD52" s="676"/>
      <c r="BE52" s="676"/>
      <c r="BF52" s="676"/>
      <c r="BG52" s="676"/>
      <c r="BH52" s="676"/>
      <c r="BI52" s="676"/>
      <c r="BJ52" s="676"/>
      <c r="BK52" s="677"/>
      <c r="BL52" s="675">
        <f>10738</f>
        <v>10738</v>
      </c>
      <c r="BM52" s="676"/>
      <c r="BN52" s="676"/>
      <c r="BO52" s="676"/>
      <c r="BP52" s="676"/>
      <c r="BQ52" s="676"/>
      <c r="BR52" s="676"/>
      <c r="BS52" s="676"/>
      <c r="BT52" s="676"/>
      <c r="BU52" s="676"/>
      <c r="BV52" s="676"/>
      <c r="BW52" s="676"/>
      <c r="BX52" s="676"/>
      <c r="BY52" s="676"/>
      <c r="BZ52" s="676"/>
      <c r="CA52" s="676"/>
      <c r="CB52" s="676"/>
      <c r="CC52" s="677"/>
      <c r="CD52" s="675">
        <f>22440-BL52-CW52</f>
        <v>7100</v>
      </c>
      <c r="CE52" s="676"/>
      <c r="CF52" s="676"/>
      <c r="CG52" s="676"/>
      <c r="CH52" s="676"/>
      <c r="CI52" s="676"/>
      <c r="CJ52" s="676"/>
      <c r="CK52" s="676"/>
      <c r="CL52" s="676"/>
      <c r="CM52" s="676"/>
      <c r="CN52" s="676"/>
      <c r="CO52" s="676"/>
      <c r="CP52" s="676"/>
      <c r="CQ52" s="676"/>
      <c r="CR52" s="676"/>
      <c r="CS52" s="676"/>
      <c r="CT52" s="676"/>
      <c r="CU52" s="676"/>
      <c r="CV52" s="677"/>
      <c r="CW52" s="675">
        <f>BL52*30/70</f>
        <v>4602</v>
      </c>
      <c r="CX52" s="676"/>
      <c r="CY52" s="676"/>
      <c r="CZ52" s="676"/>
      <c r="DA52" s="676"/>
      <c r="DB52" s="676"/>
      <c r="DC52" s="676"/>
      <c r="DD52" s="676"/>
      <c r="DE52" s="676"/>
      <c r="DF52" s="676"/>
      <c r="DG52" s="676"/>
      <c r="DH52" s="676"/>
      <c r="DI52" s="676"/>
      <c r="DJ52" s="676"/>
      <c r="DK52" s="676"/>
      <c r="DL52" s="676"/>
      <c r="DM52" s="676"/>
      <c r="DN52" s="677"/>
      <c r="DO52" s="675">
        <f t="shared" si="26"/>
        <v>17952</v>
      </c>
      <c r="DP52" s="676"/>
      <c r="DQ52" s="676"/>
      <c r="DR52" s="676"/>
      <c r="DS52" s="676"/>
      <c r="DT52" s="676"/>
      <c r="DU52" s="676"/>
      <c r="DV52" s="676"/>
      <c r="DW52" s="676"/>
      <c r="DX52" s="676"/>
      <c r="DY52" s="676"/>
      <c r="DZ52" s="676"/>
      <c r="EA52" s="676"/>
      <c r="EB52" s="676"/>
      <c r="EC52" s="676"/>
      <c r="ED52" s="677"/>
      <c r="EE52" s="675">
        <f t="shared" si="27"/>
        <v>11220</v>
      </c>
      <c r="EF52" s="676"/>
      <c r="EG52" s="676"/>
      <c r="EH52" s="676"/>
      <c r="EI52" s="676"/>
      <c r="EJ52" s="676"/>
      <c r="EK52" s="676"/>
      <c r="EL52" s="676"/>
      <c r="EM52" s="676"/>
      <c r="EN52" s="676"/>
      <c r="EO52" s="676"/>
      <c r="EP52" s="676"/>
      <c r="EQ52" s="676"/>
      <c r="ER52" s="676"/>
      <c r="ES52" s="676"/>
      <c r="ET52" s="677"/>
      <c r="EU52" s="675">
        <f>AU52*AT52*12</f>
        <v>154836</v>
      </c>
      <c r="EV52" s="676"/>
      <c r="EW52" s="676"/>
      <c r="EX52" s="676"/>
      <c r="EY52" s="676"/>
      <c r="EZ52" s="676"/>
      <c r="FA52" s="676"/>
      <c r="FB52" s="676"/>
      <c r="FC52" s="676"/>
      <c r="FD52" s="676"/>
      <c r="FE52" s="676"/>
      <c r="FF52" s="676"/>
      <c r="FG52" s="676"/>
      <c r="FH52" s="676"/>
      <c r="FI52" s="676"/>
      <c r="FJ52" s="676"/>
      <c r="FK52" s="677"/>
      <c r="FL52" s="167">
        <f t="shared" si="23"/>
        <v>51612</v>
      </c>
      <c r="FM52" s="12">
        <v>51612</v>
      </c>
      <c r="FN52" s="168">
        <f t="shared" si="29"/>
        <v>0</v>
      </c>
    </row>
    <row r="53" spans="1:173" s="12" customFormat="1" ht="14.25" customHeight="1" x14ac:dyDescent="0.3">
      <c r="A53" s="668" t="s">
        <v>746</v>
      </c>
      <c r="B53" s="668"/>
      <c r="C53" s="668"/>
      <c r="D53" s="668"/>
      <c r="E53" s="668"/>
      <c r="F53" s="668"/>
      <c r="G53" s="669" t="s">
        <v>434</v>
      </c>
      <c r="H53" s="670"/>
      <c r="I53" s="670"/>
      <c r="J53" s="670"/>
      <c r="K53" s="670"/>
      <c r="L53" s="670"/>
      <c r="M53" s="670"/>
      <c r="N53" s="670"/>
      <c r="O53" s="670"/>
      <c r="P53" s="670"/>
      <c r="Q53" s="670"/>
      <c r="R53" s="670"/>
      <c r="S53" s="670"/>
      <c r="T53" s="670"/>
      <c r="U53" s="670"/>
      <c r="V53" s="670"/>
      <c r="W53" s="670"/>
      <c r="X53" s="670"/>
      <c r="Y53" s="670"/>
      <c r="Z53" s="670"/>
      <c r="AA53" s="670"/>
      <c r="AB53" s="670"/>
      <c r="AC53" s="671"/>
      <c r="AD53" s="672">
        <v>0.5</v>
      </c>
      <c r="AE53" s="673"/>
      <c r="AF53" s="673"/>
      <c r="AG53" s="673"/>
      <c r="AH53" s="673"/>
      <c r="AI53" s="673"/>
      <c r="AJ53" s="673"/>
      <c r="AK53" s="673"/>
      <c r="AL53" s="673"/>
      <c r="AM53" s="673"/>
      <c r="AN53" s="673"/>
      <c r="AO53" s="673"/>
      <c r="AP53" s="673"/>
      <c r="AQ53" s="673"/>
      <c r="AR53" s="673"/>
      <c r="AS53" s="674"/>
      <c r="AT53" s="427">
        <v>0.5</v>
      </c>
      <c r="AU53" s="675">
        <f t="shared" ref="AU53:AU60" si="33">SUM(BL53:ET53)</f>
        <v>51612</v>
      </c>
      <c r="AV53" s="676"/>
      <c r="AW53" s="676"/>
      <c r="AX53" s="676"/>
      <c r="AY53" s="676"/>
      <c r="AZ53" s="676"/>
      <c r="BA53" s="676"/>
      <c r="BB53" s="676"/>
      <c r="BC53" s="676"/>
      <c r="BD53" s="676"/>
      <c r="BE53" s="676"/>
      <c r="BF53" s="676"/>
      <c r="BG53" s="676"/>
      <c r="BH53" s="676"/>
      <c r="BI53" s="676"/>
      <c r="BJ53" s="676"/>
      <c r="BK53" s="677"/>
      <c r="BL53" s="675">
        <f>10738</f>
        <v>10738</v>
      </c>
      <c r="BM53" s="676"/>
      <c r="BN53" s="676"/>
      <c r="BO53" s="676"/>
      <c r="BP53" s="676"/>
      <c r="BQ53" s="676"/>
      <c r="BR53" s="676"/>
      <c r="BS53" s="676"/>
      <c r="BT53" s="676"/>
      <c r="BU53" s="676"/>
      <c r="BV53" s="676"/>
      <c r="BW53" s="676"/>
      <c r="BX53" s="676"/>
      <c r="BY53" s="676"/>
      <c r="BZ53" s="676"/>
      <c r="CA53" s="676"/>
      <c r="CB53" s="676"/>
      <c r="CC53" s="677"/>
      <c r="CD53" s="675">
        <f>22440-BL53-CW53</f>
        <v>7100</v>
      </c>
      <c r="CE53" s="676"/>
      <c r="CF53" s="676"/>
      <c r="CG53" s="676"/>
      <c r="CH53" s="676"/>
      <c r="CI53" s="676"/>
      <c r="CJ53" s="676"/>
      <c r="CK53" s="676"/>
      <c r="CL53" s="676"/>
      <c r="CM53" s="676"/>
      <c r="CN53" s="676"/>
      <c r="CO53" s="676"/>
      <c r="CP53" s="676"/>
      <c r="CQ53" s="676"/>
      <c r="CR53" s="676"/>
      <c r="CS53" s="676"/>
      <c r="CT53" s="676"/>
      <c r="CU53" s="676"/>
      <c r="CV53" s="677"/>
      <c r="CW53" s="675">
        <f>BL53*30/70</f>
        <v>4602</v>
      </c>
      <c r="CX53" s="676"/>
      <c r="CY53" s="676"/>
      <c r="CZ53" s="676"/>
      <c r="DA53" s="676"/>
      <c r="DB53" s="676"/>
      <c r="DC53" s="676"/>
      <c r="DD53" s="676"/>
      <c r="DE53" s="676"/>
      <c r="DF53" s="676"/>
      <c r="DG53" s="676"/>
      <c r="DH53" s="676"/>
      <c r="DI53" s="676"/>
      <c r="DJ53" s="676"/>
      <c r="DK53" s="676"/>
      <c r="DL53" s="676"/>
      <c r="DM53" s="676"/>
      <c r="DN53" s="677"/>
      <c r="DO53" s="675">
        <f t="shared" si="26"/>
        <v>17952</v>
      </c>
      <c r="DP53" s="676"/>
      <c r="DQ53" s="676"/>
      <c r="DR53" s="676"/>
      <c r="DS53" s="676"/>
      <c r="DT53" s="676"/>
      <c r="DU53" s="676"/>
      <c r="DV53" s="676"/>
      <c r="DW53" s="676"/>
      <c r="DX53" s="676"/>
      <c r="DY53" s="676"/>
      <c r="DZ53" s="676"/>
      <c r="EA53" s="676"/>
      <c r="EB53" s="676"/>
      <c r="EC53" s="676"/>
      <c r="ED53" s="677"/>
      <c r="EE53" s="675">
        <f t="shared" si="27"/>
        <v>11220</v>
      </c>
      <c r="EF53" s="676"/>
      <c r="EG53" s="676"/>
      <c r="EH53" s="676"/>
      <c r="EI53" s="676"/>
      <c r="EJ53" s="676"/>
      <c r="EK53" s="676"/>
      <c r="EL53" s="676"/>
      <c r="EM53" s="676"/>
      <c r="EN53" s="676"/>
      <c r="EO53" s="676"/>
      <c r="EP53" s="676"/>
      <c r="EQ53" s="676"/>
      <c r="ER53" s="676"/>
      <c r="ES53" s="676"/>
      <c r="ET53" s="677"/>
      <c r="EU53" s="675">
        <f>AU53*AT53*12</f>
        <v>309672</v>
      </c>
      <c r="EV53" s="676"/>
      <c r="EW53" s="676"/>
      <c r="EX53" s="676"/>
      <c r="EY53" s="676"/>
      <c r="EZ53" s="676"/>
      <c r="FA53" s="676"/>
      <c r="FB53" s="676"/>
      <c r="FC53" s="676"/>
      <c r="FD53" s="676"/>
      <c r="FE53" s="676"/>
      <c r="FF53" s="676"/>
      <c r="FG53" s="676"/>
      <c r="FH53" s="676"/>
      <c r="FI53" s="676"/>
      <c r="FJ53" s="676"/>
      <c r="FK53" s="677"/>
      <c r="FL53" s="167">
        <f t="shared" si="23"/>
        <v>51612</v>
      </c>
      <c r="FM53" s="12">
        <v>51612</v>
      </c>
      <c r="FN53" s="168">
        <f t="shared" si="29"/>
        <v>0</v>
      </c>
      <c r="FO53" s="167"/>
    </row>
    <row r="54" spans="1:173" s="12" customFormat="1" ht="14.25" customHeight="1" x14ac:dyDescent="0.3">
      <c r="A54" s="668" t="s">
        <v>747</v>
      </c>
      <c r="B54" s="668"/>
      <c r="C54" s="668"/>
      <c r="D54" s="668"/>
      <c r="E54" s="668"/>
      <c r="F54" s="668"/>
      <c r="G54" s="669" t="s">
        <v>435</v>
      </c>
      <c r="H54" s="670"/>
      <c r="I54" s="670"/>
      <c r="J54" s="670"/>
      <c r="K54" s="670"/>
      <c r="L54" s="670"/>
      <c r="M54" s="670"/>
      <c r="N54" s="670"/>
      <c r="O54" s="670"/>
      <c r="P54" s="670"/>
      <c r="Q54" s="670"/>
      <c r="R54" s="670"/>
      <c r="S54" s="670"/>
      <c r="T54" s="670"/>
      <c r="U54" s="670"/>
      <c r="V54" s="670"/>
      <c r="W54" s="670"/>
      <c r="X54" s="670"/>
      <c r="Y54" s="670"/>
      <c r="Z54" s="670"/>
      <c r="AA54" s="670"/>
      <c r="AB54" s="670"/>
      <c r="AC54" s="671"/>
      <c r="AD54" s="672">
        <v>1</v>
      </c>
      <c r="AE54" s="673"/>
      <c r="AF54" s="673"/>
      <c r="AG54" s="673"/>
      <c r="AH54" s="673"/>
      <c r="AI54" s="673"/>
      <c r="AJ54" s="673"/>
      <c r="AK54" s="673"/>
      <c r="AL54" s="673"/>
      <c r="AM54" s="673"/>
      <c r="AN54" s="673"/>
      <c r="AO54" s="673"/>
      <c r="AP54" s="673"/>
      <c r="AQ54" s="673"/>
      <c r="AR54" s="673"/>
      <c r="AS54" s="674"/>
      <c r="AT54" s="427">
        <v>0</v>
      </c>
      <c r="AU54" s="675">
        <f t="shared" si="33"/>
        <v>84075</v>
      </c>
      <c r="AV54" s="676"/>
      <c r="AW54" s="676"/>
      <c r="AX54" s="676"/>
      <c r="AY54" s="676"/>
      <c r="AZ54" s="676"/>
      <c r="BA54" s="676"/>
      <c r="BB54" s="676"/>
      <c r="BC54" s="676"/>
      <c r="BD54" s="676"/>
      <c r="BE54" s="676"/>
      <c r="BF54" s="676"/>
      <c r="BG54" s="676"/>
      <c r="BH54" s="676"/>
      <c r="BI54" s="676"/>
      <c r="BJ54" s="676"/>
      <c r="BK54" s="677"/>
      <c r="BL54" s="675">
        <v>10169</v>
      </c>
      <c r="BM54" s="676"/>
      <c r="BN54" s="676"/>
      <c r="BO54" s="676"/>
      <c r="BP54" s="676"/>
      <c r="BQ54" s="676"/>
      <c r="BR54" s="676"/>
      <c r="BS54" s="676"/>
      <c r="BT54" s="676"/>
      <c r="BU54" s="676"/>
      <c r="BV54" s="676"/>
      <c r="BW54" s="676"/>
      <c r="BX54" s="676"/>
      <c r="BY54" s="676"/>
      <c r="BZ54" s="676"/>
      <c r="CA54" s="676"/>
      <c r="CB54" s="676"/>
      <c r="CC54" s="677"/>
      <c r="CD54" s="675"/>
      <c r="CE54" s="676"/>
      <c r="CF54" s="676"/>
      <c r="CG54" s="676"/>
      <c r="CH54" s="676"/>
      <c r="CI54" s="676"/>
      <c r="CJ54" s="676"/>
      <c r="CK54" s="676"/>
      <c r="CL54" s="676"/>
      <c r="CM54" s="676"/>
      <c r="CN54" s="676"/>
      <c r="CO54" s="676"/>
      <c r="CP54" s="676"/>
      <c r="CQ54" s="676"/>
      <c r="CR54" s="676"/>
      <c r="CS54" s="676"/>
      <c r="CT54" s="676"/>
      <c r="CU54" s="676"/>
      <c r="CV54" s="677"/>
      <c r="CW54" s="675">
        <f>84075/2.3-BL54</f>
        <v>26385.34782608696</v>
      </c>
      <c r="CX54" s="676"/>
      <c r="CY54" s="676"/>
      <c r="CZ54" s="676"/>
      <c r="DA54" s="676"/>
      <c r="DB54" s="676"/>
      <c r="DC54" s="676"/>
      <c r="DD54" s="676"/>
      <c r="DE54" s="676"/>
      <c r="DF54" s="676"/>
      <c r="DG54" s="676"/>
      <c r="DH54" s="676"/>
      <c r="DI54" s="676"/>
      <c r="DJ54" s="676"/>
      <c r="DK54" s="676"/>
      <c r="DL54" s="676"/>
      <c r="DM54" s="676"/>
      <c r="DN54" s="677"/>
      <c r="DO54" s="675">
        <f t="shared" ref="DO54:DO60" si="34">(BL54+CD54+CW54)*80/100</f>
        <v>29243.478260869571</v>
      </c>
      <c r="DP54" s="676"/>
      <c r="DQ54" s="676"/>
      <c r="DR54" s="676"/>
      <c r="DS54" s="676"/>
      <c r="DT54" s="676"/>
      <c r="DU54" s="676"/>
      <c r="DV54" s="676"/>
      <c r="DW54" s="676"/>
      <c r="DX54" s="676"/>
      <c r="DY54" s="676"/>
      <c r="DZ54" s="676"/>
      <c r="EA54" s="676"/>
      <c r="EB54" s="676"/>
      <c r="EC54" s="676"/>
      <c r="ED54" s="677"/>
      <c r="EE54" s="675">
        <f t="shared" si="27"/>
        <v>18277.17391304348</v>
      </c>
      <c r="EF54" s="676"/>
      <c r="EG54" s="676"/>
      <c r="EH54" s="676"/>
      <c r="EI54" s="676"/>
      <c r="EJ54" s="676"/>
      <c r="EK54" s="676"/>
      <c r="EL54" s="676"/>
      <c r="EM54" s="676"/>
      <c r="EN54" s="676"/>
      <c r="EO54" s="676"/>
      <c r="EP54" s="676"/>
      <c r="EQ54" s="676"/>
      <c r="ER54" s="676"/>
      <c r="ES54" s="676"/>
      <c r="ET54" s="677"/>
      <c r="EU54" s="675">
        <f t="shared" si="28"/>
        <v>0</v>
      </c>
      <c r="EV54" s="676"/>
      <c r="EW54" s="676"/>
      <c r="EX54" s="676"/>
      <c r="EY54" s="676"/>
      <c r="EZ54" s="676"/>
      <c r="FA54" s="676"/>
      <c r="FB54" s="676"/>
      <c r="FC54" s="676"/>
      <c r="FD54" s="676"/>
      <c r="FE54" s="676"/>
      <c r="FF54" s="676"/>
      <c r="FG54" s="676"/>
      <c r="FH54" s="676"/>
      <c r="FI54" s="676"/>
      <c r="FJ54" s="676"/>
      <c r="FK54" s="677"/>
      <c r="FL54" s="167">
        <f t="shared" si="23"/>
        <v>84075</v>
      </c>
      <c r="FM54" s="12">
        <v>51612</v>
      </c>
      <c r="FN54" s="168">
        <f t="shared" si="29"/>
        <v>-14114.347826086958</v>
      </c>
      <c r="FO54" s="168">
        <f>EU54/12</f>
        <v>0</v>
      </c>
      <c r="FQ54" s="168">
        <f>FO54-FM54</f>
        <v>-51612</v>
      </c>
    </row>
    <row r="55" spans="1:173" s="12" customFormat="1" ht="14.25" customHeight="1" x14ac:dyDescent="0.3">
      <c r="A55" s="668" t="s">
        <v>748</v>
      </c>
      <c r="B55" s="668"/>
      <c r="C55" s="668"/>
      <c r="D55" s="668"/>
      <c r="E55" s="668"/>
      <c r="F55" s="668"/>
      <c r="G55" s="669" t="s">
        <v>436</v>
      </c>
      <c r="H55" s="670"/>
      <c r="I55" s="670"/>
      <c r="J55" s="670"/>
      <c r="K55" s="670"/>
      <c r="L55" s="670"/>
      <c r="M55" s="670"/>
      <c r="N55" s="670"/>
      <c r="O55" s="670"/>
      <c r="P55" s="670"/>
      <c r="Q55" s="670"/>
      <c r="R55" s="670"/>
      <c r="S55" s="670"/>
      <c r="T55" s="670"/>
      <c r="U55" s="670"/>
      <c r="V55" s="670"/>
      <c r="W55" s="670"/>
      <c r="X55" s="670"/>
      <c r="Y55" s="670"/>
      <c r="Z55" s="670"/>
      <c r="AA55" s="670"/>
      <c r="AB55" s="670"/>
      <c r="AC55" s="671"/>
      <c r="AD55" s="672">
        <v>1.5</v>
      </c>
      <c r="AE55" s="673"/>
      <c r="AF55" s="673"/>
      <c r="AG55" s="673"/>
      <c r="AH55" s="673"/>
      <c r="AI55" s="673"/>
      <c r="AJ55" s="673"/>
      <c r="AK55" s="673"/>
      <c r="AL55" s="673"/>
      <c r="AM55" s="673"/>
      <c r="AN55" s="673"/>
      <c r="AO55" s="673"/>
      <c r="AP55" s="673"/>
      <c r="AQ55" s="673"/>
      <c r="AR55" s="673"/>
      <c r="AS55" s="674"/>
      <c r="AT55" s="427">
        <v>1.5</v>
      </c>
      <c r="AU55" s="675">
        <f t="shared" ref="AU55:AU56" si="35">SUM(BL55:ET55)</f>
        <v>84075</v>
      </c>
      <c r="AV55" s="676"/>
      <c r="AW55" s="676"/>
      <c r="AX55" s="676"/>
      <c r="AY55" s="676"/>
      <c r="AZ55" s="676"/>
      <c r="BA55" s="676"/>
      <c r="BB55" s="676"/>
      <c r="BC55" s="676"/>
      <c r="BD55" s="676"/>
      <c r="BE55" s="676"/>
      <c r="BF55" s="676"/>
      <c r="BG55" s="676"/>
      <c r="BH55" s="676"/>
      <c r="BI55" s="676"/>
      <c r="BJ55" s="676"/>
      <c r="BK55" s="677"/>
      <c r="BL55" s="675">
        <v>8108</v>
      </c>
      <c r="BM55" s="676"/>
      <c r="BN55" s="676"/>
      <c r="BO55" s="676"/>
      <c r="BP55" s="676"/>
      <c r="BQ55" s="676"/>
      <c r="BR55" s="676"/>
      <c r="BS55" s="676"/>
      <c r="BT55" s="676"/>
      <c r="BU55" s="676"/>
      <c r="BV55" s="676"/>
      <c r="BW55" s="676"/>
      <c r="BX55" s="676"/>
      <c r="BY55" s="676"/>
      <c r="BZ55" s="676"/>
      <c r="CA55" s="676"/>
      <c r="CB55" s="676"/>
      <c r="CC55" s="677"/>
      <c r="CD55" s="675"/>
      <c r="CE55" s="676"/>
      <c r="CF55" s="676"/>
      <c r="CG55" s="676"/>
      <c r="CH55" s="676"/>
      <c r="CI55" s="676"/>
      <c r="CJ55" s="676"/>
      <c r="CK55" s="676"/>
      <c r="CL55" s="676"/>
      <c r="CM55" s="676"/>
      <c r="CN55" s="676"/>
      <c r="CO55" s="676"/>
      <c r="CP55" s="676"/>
      <c r="CQ55" s="676"/>
      <c r="CR55" s="676"/>
      <c r="CS55" s="676"/>
      <c r="CT55" s="676"/>
      <c r="CU55" s="676"/>
      <c r="CV55" s="677"/>
      <c r="CW55" s="675">
        <f>84075/2.3-BL55</f>
        <v>28446.34782608696</v>
      </c>
      <c r="CX55" s="676"/>
      <c r="CY55" s="676"/>
      <c r="CZ55" s="676"/>
      <c r="DA55" s="676"/>
      <c r="DB55" s="676"/>
      <c r="DC55" s="676"/>
      <c r="DD55" s="676"/>
      <c r="DE55" s="676"/>
      <c r="DF55" s="676"/>
      <c r="DG55" s="676"/>
      <c r="DH55" s="676"/>
      <c r="DI55" s="676"/>
      <c r="DJ55" s="676"/>
      <c r="DK55" s="676"/>
      <c r="DL55" s="676"/>
      <c r="DM55" s="676"/>
      <c r="DN55" s="677"/>
      <c r="DO55" s="675">
        <f t="shared" si="34"/>
        <v>29243.478260869571</v>
      </c>
      <c r="DP55" s="676"/>
      <c r="DQ55" s="676"/>
      <c r="DR55" s="676"/>
      <c r="DS55" s="676"/>
      <c r="DT55" s="676"/>
      <c r="DU55" s="676"/>
      <c r="DV55" s="676"/>
      <c r="DW55" s="676"/>
      <c r="DX55" s="676"/>
      <c r="DY55" s="676"/>
      <c r="DZ55" s="676"/>
      <c r="EA55" s="676"/>
      <c r="EB55" s="676"/>
      <c r="EC55" s="676"/>
      <c r="ED55" s="677"/>
      <c r="EE55" s="675">
        <f t="shared" ref="EE55:EE60" si="36">(BL55+CD55+CW55)*50/100</f>
        <v>18277.17391304348</v>
      </c>
      <c r="EF55" s="676"/>
      <c r="EG55" s="676"/>
      <c r="EH55" s="676"/>
      <c r="EI55" s="676"/>
      <c r="EJ55" s="676"/>
      <c r="EK55" s="676"/>
      <c r="EL55" s="676"/>
      <c r="EM55" s="676"/>
      <c r="EN55" s="676"/>
      <c r="EO55" s="676"/>
      <c r="EP55" s="676"/>
      <c r="EQ55" s="676"/>
      <c r="ER55" s="676"/>
      <c r="ES55" s="676"/>
      <c r="ET55" s="677"/>
      <c r="EU55" s="675">
        <f t="shared" si="28"/>
        <v>1513350</v>
      </c>
      <c r="EV55" s="676"/>
      <c r="EW55" s="676"/>
      <c r="EX55" s="676"/>
      <c r="EY55" s="676"/>
      <c r="EZ55" s="676"/>
      <c r="FA55" s="676"/>
      <c r="FB55" s="676"/>
      <c r="FC55" s="676"/>
      <c r="FD55" s="676"/>
      <c r="FE55" s="676"/>
      <c r="FF55" s="676"/>
      <c r="FG55" s="676"/>
      <c r="FH55" s="676"/>
      <c r="FI55" s="676"/>
      <c r="FJ55" s="676"/>
      <c r="FK55" s="677"/>
      <c r="FL55" s="167">
        <f t="shared" si="23"/>
        <v>84075</v>
      </c>
      <c r="FM55" s="12">
        <v>51612</v>
      </c>
      <c r="FN55" s="168">
        <f t="shared" si="29"/>
        <v>-14114.347826086958</v>
      </c>
      <c r="FO55" s="168"/>
      <c r="FQ55" s="168"/>
    </row>
    <row r="56" spans="1:173" s="12" customFormat="1" ht="14.25" customHeight="1" x14ac:dyDescent="0.3">
      <c r="A56" s="668" t="s">
        <v>749</v>
      </c>
      <c r="B56" s="668"/>
      <c r="C56" s="668"/>
      <c r="D56" s="668"/>
      <c r="E56" s="668"/>
      <c r="F56" s="668"/>
      <c r="G56" s="669" t="s">
        <v>408</v>
      </c>
      <c r="H56" s="670"/>
      <c r="I56" s="670"/>
      <c r="J56" s="670"/>
      <c r="K56" s="670"/>
      <c r="L56" s="670"/>
      <c r="M56" s="670"/>
      <c r="N56" s="670"/>
      <c r="O56" s="670"/>
      <c r="P56" s="670"/>
      <c r="Q56" s="670"/>
      <c r="R56" s="670"/>
      <c r="S56" s="670"/>
      <c r="T56" s="670"/>
      <c r="U56" s="670"/>
      <c r="V56" s="670"/>
      <c r="W56" s="670"/>
      <c r="X56" s="670"/>
      <c r="Y56" s="670"/>
      <c r="Z56" s="670"/>
      <c r="AA56" s="670"/>
      <c r="AB56" s="670"/>
      <c r="AC56" s="671"/>
      <c r="AD56" s="672">
        <v>1</v>
      </c>
      <c r="AE56" s="673"/>
      <c r="AF56" s="673"/>
      <c r="AG56" s="673"/>
      <c r="AH56" s="673"/>
      <c r="AI56" s="673"/>
      <c r="AJ56" s="673"/>
      <c r="AK56" s="673"/>
      <c r="AL56" s="673"/>
      <c r="AM56" s="673"/>
      <c r="AN56" s="673"/>
      <c r="AO56" s="673"/>
      <c r="AP56" s="673"/>
      <c r="AQ56" s="673"/>
      <c r="AR56" s="673"/>
      <c r="AS56" s="674"/>
      <c r="AT56" s="427">
        <v>1</v>
      </c>
      <c r="AU56" s="675">
        <f t="shared" si="35"/>
        <v>58612.003999999994</v>
      </c>
      <c r="AV56" s="676"/>
      <c r="AW56" s="676"/>
      <c r="AX56" s="676"/>
      <c r="AY56" s="676"/>
      <c r="AZ56" s="676"/>
      <c r="BA56" s="676"/>
      <c r="BB56" s="676"/>
      <c r="BC56" s="676"/>
      <c r="BD56" s="676"/>
      <c r="BE56" s="676"/>
      <c r="BF56" s="676"/>
      <c r="BG56" s="676"/>
      <c r="BH56" s="676"/>
      <c r="BI56" s="676"/>
      <c r="BJ56" s="676"/>
      <c r="BK56" s="677"/>
      <c r="BL56" s="675">
        <v>7089</v>
      </c>
      <c r="BM56" s="676"/>
      <c r="BN56" s="676"/>
      <c r="BO56" s="676"/>
      <c r="BP56" s="676"/>
      <c r="BQ56" s="676"/>
      <c r="BR56" s="676"/>
      <c r="BS56" s="676"/>
      <c r="BT56" s="676"/>
      <c r="BU56" s="676"/>
      <c r="BV56" s="676"/>
      <c r="BW56" s="676"/>
      <c r="BX56" s="676"/>
      <c r="BY56" s="676"/>
      <c r="BZ56" s="676"/>
      <c r="CA56" s="676"/>
      <c r="CB56" s="676"/>
      <c r="CC56" s="677"/>
      <c r="CD56" s="675"/>
      <c r="CE56" s="676"/>
      <c r="CF56" s="676"/>
      <c r="CG56" s="676"/>
      <c r="CH56" s="676"/>
      <c r="CI56" s="676"/>
      <c r="CJ56" s="676"/>
      <c r="CK56" s="676"/>
      <c r="CL56" s="676"/>
      <c r="CM56" s="676"/>
      <c r="CN56" s="676"/>
      <c r="CO56" s="676"/>
      <c r="CP56" s="676"/>
      <c r="CQ56" s="676"/>
      <c r="CR56" s="676"/>
      <c r="CS56" s="676"/>
      <c r="CT56" s="676"/>
      <c r="CU56" s="676"/>
      <c r="CV56" s="677"/>
      <c r="CW56" s="675">
        <f>22440+3043.48-BL56</f>
        <v>18394.48</v>
      </c>
      <c r="CX56" s="676"/>
      <c r="CY56" s="676"/>
      <c r="CZ56" s="676"/>
      <c r="DA56" s="676"/>
      <c r="DB56" s="676"/>
      <c r="DC56" s="676"/>
      <c r="DD56" s="676"/>
      <c r="DE56" s="676"/>
      <c r="DF56" s="676"/>
      <c r="DG56" s="676"/>
      <c r="DH56" s="676"/>
      <c r="DI56" s="676"/>
      <c r="DJ56" s="676"/>
      <c r="DK56" s="676"/>
      <c r="DL56" s="676"/>
      <c r="DM56" s="676"/>
      <c r="DN56" s="677"/>
      <c r="DO56" s="675">
        <f t="shared" si="34"/>
        <v>20386.784</v>
      </c>
      <c r="DP56" s="676"/>
      <c r="DQ56" s="676"/>
      <c r="DR56" s="676"/>
      <c r="DS56" s="676"/>
      <c r="DT56" s="676"/>
      <c r="DU56" s="676"/>
      <c r="DV56" s="676"/>
      <c r="DW56" s="676"/>
      <c r="DX56" s="676"/>
      <c r="DY56" s="676"/>
      <c r="DZ56" s="676"/>
      <c r="EA56" s="676"/>
      <c r="EB56" s="676"/>
      <c r="EC56" s="676"/>
      <c r="ED56" s="677"/>
      <c r="EE56" s="675">
        <f t="shared" si="36"/>
        <v>12741.74</v>
      </c>
      <c r="EF56" s="676"/>
      <c r="EG56" s="676"/>
      <c r="EH56" s="676"/>
      <c r="EI56" s="676"/>
      <c r="EJ56" s="676"/>
      <c r="EK56" s="676"/>
      <c r="EL56" s="676"/>
      <c r="EM56" s="676"/>
      <c r="EN56" s="676"/>
      <c r="EO56" s="676"/>
      <c r="EP56" s="676"/>
      <c r="EQ56" s="676"/>
      <c r="ER56" s="676"/>
      <c r="ES56" s="676"/>
      <c r="ET56" s="677"/>
      <c r="EU56" s="675">
        <f t="shared" si="28"/>
        <v>703344.04799999995</v>
      </c>
      <c r="EV56" s="676"/>
      <c r="EW56" s="676"/>
      <c r="EX56" s="676"/>
      <c r="EY56" s="676"/>
      <c r="EZ56" s="676"/>
      <c r="FA56" s="676"/>
      <c r="FB56" s="676"/>
      <c r="FC56" s="676"/>
      <c r="FD56" s="676"/>
      <c r="FE56" s="676"/>
      <c r="FF56" s="676"/>
      <c r="FG56" s="676"/>
      <c r="FH56" s="676"/>
      <c r="FI56" s="676"/>
      <c r="FJ56" s="676"/>
      <c r="FK56" s="677"/>
      <c r="FL56" s="167">
        <f t="shared" si="23"/>
        <v>58612.003999999994</v>
      </c>
      <c r="FM56" s="12">
        <v>51612</v>
      </c>
      <c r="FN56" s="168">
        <f t="shared" si="29"/>
        <v>-3043.4799999999973</v>
      </c>
      <c r="FO56" s="168"/>
      <c r="FQ56" s="168"/>
    </row>
    <row r="57" spans="1:173" s="12" customFormat="1" ht="14.25" customHeight="1" x14ac:dyDescent="0.3">
      <c r="A57" s="668" t="s">
        <v>750</v>
      </c>
      <c r="B57" s="668"/>
      <c r="C57" s="668"/>
      <c r="D57" s="668"/>
      <c r="E57" s="668"/>
      <c r="F57" s="668"/>
      <c r="G57" s="669" t="s">
        <v>423</v>
      </c>
      <c r="H57" s="670"/>
      <c r="I57" s="670"/>
      <c r="J57" s="670"/>
      <c r="K57" s="670"/>
      <c r="L57" s="670"/>
      <c r="M57" s="670"/>
      <c r="N57" s="670"/>
      <c r="O57" s="670"/>
      <c r="P57" s="670"/>
      <c r="Q57" s="670"/>
      <c r="R57" s="670"/>
      <c r="S57" s="670"/>
      <c r="T57" s="670"/>
      <c r="U57" s="670"/>
      <c r="V57" s="670"/>
      <c r="W57" s="670"/>
      <c r="X57" s="670"/>
      <c r="Y57" s="670"/>
      <c r="Z57" s="670"/>
      <c r="AA57" s="670"/>
      <c r="AB57" s="670"/>
      <c r="AC57" s="671"/>
      <c r="AD57" s="672">
        <v>3</v>
      </c>
      <c r="AE57" s="673"/>
      <c r="AF57" s="673"/>
      <c r="AG57" s="673"/>
      <c r="AH57" s="673"/>
      <c r="AI57" s="673"/>
      <c r="AJ57" s="673"/>
      <c r="AK57" s="673"/>
      <c r="AL57" s="673"/>
      <c r="AM57" s="673"/>
      <c r="AN57" s="673"/>
      <c r="AO57" s="673"/>
      <c r="AP57" s="673"/>
      <c r="AQ57" s="673"/>
      <c r="AR57" s="673"/>
      <c r="AS57" s="674"/>
      <c r="AT57" s="427">
        <v>3</v>
      </c>
      <c r="AU57" s="675">
        <f t="shared" ref="AU57" si="37">SUM(BL57:ET57)</f>
        <v>56611.993000000002</v>
      </c>
      <c r="AV57" s="676"/>
      <c r="AW57" s="676"/>
      <c r="AX57" s="676"/>
      <c r="AY57" s="676"/>
      <c r="AZ57" s="676"/>
      <c r="BA57" s="676"/>
      <c r="BB57" s="676"/>
      <c r="BC57" s="676"/>
      <c r="BD57" s="676"/>
      <c r="BE57" s="676"/>
      <c r="BF57" s="676"/>
      <c r="BG57" s="676"/>
      <c r="BH57" s="676"/>
      <c r="BI57" s="676"/>
      <c r="BJ57" s="676"/>
      <c r="BK57" s="677"/>
      <c r="BL57" s="675">
        <v>6220</v>
      </c>
      <c r="BM57" s="676"/>
      <c r="BN57" s="676"/>
      <c r="BO57" s="676"/>
      <c r="BP57" s="676"/>
      <c r="BQ57" s="676"/>
      <c r="BR57" s="676"/>
      <c r="BS57" s="676"/>
      <c r="BT57" s="676"/>
      <c r="BU57" s="676"/>
      <c r="BV57" s="676"/>
      <c r="BW57" s="676"/>
      <c r="BX57" s="676"/>
      <c r="BY57" s="676"/>
      <c r="BZ57" s="676"/>
      <c r="CA57" s="676"/>
      <c r="CB57" s="676"/>
      <c r="CC57" s="677"/>
      <c r="CD57" s="675"/>
      <c r="CE57" s="676"/>
      <c r="CF57" s="676"/>
      <c r="CG57" s="676"/>
      <c r="CH57" s="676"/>
      <c r="CI57" s="676"/>
      <c r="CJ57" s="676"/>
      <c r="CK57" s="676"/>
      <c r="CL57" s="676"/>
      <c r="CM57" s="676"/>
      <c r="CN57" s="676"/>
      <c r="CO57" s="676"/>
      <c r="CP57" s="676"/>
      <c r="CQ57" s="676"/>
      <c r="CR57" s="676"/>
      <c r="CS57" s="676"/>
      <c r="CT57" s="676"/>
      <c r="CU57" s="676"/>
      <c r="CV57" s="677"/>
      <c r="CW57" s="675">
        <f>22440+2173.91-BL57</f>
        <v>18393.91</v>
      </c>
      <c r="CX57" s="676"/>
      <c r="CY57" s="676"/>
      <c r="CZ57" s="676"/>
      <c r="DA57" s="676"/>
      <c r="DB57" s="676"/>
      <c r="DC57" s="676"/>
      <c r="DD57" s="676"/>
      <c r="DE57" s="676"/>
      <c r="DF57" s="676"/>
      <c r="DG57" s="676"/>
      <c r="DH57" s="676"/>
      <c r="DI57" s="676"/>
      <c r="DJ57" s="676"/>
      <c r="DK57" s="676"/>
      <c r="DL57" s="676"/>
      <c r="DM57" s="676"/>
      <c r="DN57" s="677"/>
      <c r="DO57" s="675">
        <f t="shared" si="34"/>
        <v>19691.128000000001</v>
      </c>
      <c r="DP57" s="676"/>
      <c r="DQ57" s="676"/>
      <c r="DR57" s="676"/>
      <c r="DS57" s="676"/>
      <c r="DT57" s="676"/>
      <c r="DU57" s="676"/>
      <c r="DV57" s="676"/>
      <c r="DW57" s="676"/>
      <c r="DX57" s="676"/>
      <c r="DY57" s="676"/>
      <c r="DZ57" s="676"/>
      <c r="EA57" s="676"/>
      <c r="EB57" s="676"/>
      <c r="EC57" s="676"/>
      <c r="ED57" s="677"/>
      <c r="EE57" s="675">
        <f t="shared" si="36"/>
        <v>12306.955</v>
      </c>
      <c r="EF57" s="676"/>
      <c r="EG57" s="676"/>
      <c r="EH57" s="676"/>
      <c r="EI57" s="676"/>
      <c r="EJ57" s="676"/>
      <c r="EK57" s="676"/>
      <c r="EL57" s="676"/>
      <c r="EM57" s="676"/>
      <c r="EN57" s="676"/>
      <c r="EO57" s="676"/>
      <c r="EP57" s="676"/>
      <c r="EQ57" s="676"/>
      <c r="ER57" s="676"/>
      <c r="ES57" s="676"/>
      <c r="ET57" s="677"/>
      <c r="EU57" s="675">
        <f t="shared" si="28"/>
        <v>2038031.7479999999</v>
      </c>
      <c r="EV57" s="676"/>
      <c r="EW57" s="676"/>
      <c r="EX57" s="676"/>
      <c r="EY57" s="676"/>
      <c r="EZ57" s="676"/>
      <c r="FA57" s="676"/>
      <c r="FB57" s="676"/>
      <c r="FC57" s="676"/>
      <c r="FD57" s="676"/>
      <c r="FE57" s="676"/>
      <c r="FF57" s="676"/>
      <c r="FG57" s="676"/>
      <c r="FH57" s="676"/>
      <c r="FI57" s="676"/>
      <c r="FJ57" s="676"/>
      <c r="FK57" s="677"/>
      <c r="FL57" s="167">
        <f t="shared" si="23"/>
        <v>56611.993000000002</v>
      </c>
      <c r="FM57" s="12">
        <v>51612</v>
      </c>
      <c r="FN57" s="168">
        <f t="shared" si="29"/>
        <v>-2173.9100000000012</v>
      </c>
      <c r="FO57" s="168"/>
      <c r="FQ57" s="168"/>
    </row>
    <row r="58" spans="1:173" s="12" customFormat="1" ht="14.25" customHeight="1" x14ac:dyDescent="0.3">
      <c r="A58" s="668" t="s">
        <v>751</v>
      </c>
      <c r="B58" s="668"/>
      <c r="C58" s="668"/>
      <c r="D58" s="668"/>
      <c r="E58" s="668"/>
      <c r="F58" s="668"/>
      <c r="G58" s="669" t="s">
        <v>414</v>
      </c>
      <c r="H58" s="670"/>
      <c r="I58" s="670"/>
      <c r="J58" s="670"/>
      <c r="K58" s="670"/>
      <c r="L58" s="670"/>
      <c r="M58" s="670"/>
      <c r="N58" s="670"/>
      <c r="O58" s="670"/>
      <c r="P58" s="670"/>
      <c r="Q58" s="670"/>
      <c r="R58" s="670"/>
      <c r="S58" s="670"/>
      <c r="T58" s="670"/>
      <c r="U58" s="670"/>
      <c r="V58" s="670"/>
      <c r="W58" s="670"/>
      <c r="X58" s="670"/>
      <c r="Y58" s="670"/>
      <c r="Z58" s="670"/>
      <c r="AA58" s="670"/>
      <c r="AB58" s="670"/>
      <c r="AC58" s="671"/>
      <c r="AD58" s="672">
        <v>2</v>
      </c>
      <c r="AE58" s="673"/>
      <c r="AF58" s="673"/>
      <c r="AG58" s="673"/>
      <c r="AH58" s="673"/>
      <c r="AI58" s="673"/>
      <c r="AJ58" s="673"/>
      <c r="AK58" s="673"/>
      <c r="AL58" s="673"/>
      <c r="AM58" s="673"/>
      <c r="AN58" s="673"/>
      <c r="AO58" s="673"/>
      <c r="AP58" s="673"/>
      <c r="AQ58" s="673"/>
      <c r="AR58" s="673"/>
      <c r="AS58" s="674"/>
      <c r="AT58" s="427">
        <v>2</v>
      </c>
      <c r="AU58" s="675">
        <f t="shared" ref="AU58" si="38">SUM(BL58:ET58)</f>
        <v>51612</v>
      </c>
      <c r="AV58" s="676"/>
      <c r="AW58" s="676"/>
      <c r="AX58" s="676"/>
      <c r="AY58" s="676"/>
      <c r="AZ58" s="676"/>
      <c r="BA58" s="676"/>
      <c r="BB58" s="676"/>
      <c r="BC58" s="676"/>
      <c r="BD58" s="676"/>
      <c r="BE58" s="676"/>
      <c r="BF58" s="676"/>
      <c r="BG58" s="676"/>
      <c r="BH58" s="676"/>
      <c r="BI58" s="676"/>
      <c r="BJ58" s="676"/>
      <c r="BK58" s="677"/>
      <c r="BL58" s="675">
        <v>6167</v>
      </c>
      <c r="BM58" s="676"/>
      <c r="BN58" s="676"/>
      <c r="BO58" s="676"/>
      <c r="BP58" s="676"/>
      <c r="BQ58" s="676"/>
      <c r="BR58" s="676"/>
      <c r="BS58" s="676"/>
      <c r="BT58" s="676"/>
      <c r="BU58" s="676"/>
      <c r="BV58" s="676"/>
      <c r="BW58" s="676"/>
      <c r="BX58" s="676"/>
      <c r="BY58" s="676"/>
      <c r="BZ58" s="676"/>
      <c r="CA58" s="676"/>
      <c r="CB58" s="676"/>
      <c r="CC58" s="677"/>
      <c r="CD58" s="675">
        <f t="shared" ref="CD58:CD60" si="39">22440-BL58-CW58</f>
        <v>13630</v>
      </c>
      <c r="CE58" s="676"/>
      <c r="CF58" s="676"/>
      <c r="CG58" s="676"/>
      <c r="CH58" s="676"/>
      <c r="CI58" s="676"/>
      <c r="CJ58" s="676"/>
      <c r="CK58" s="676"/>
      <c r="CL58" s="676"/>
      <c r="CM58" s="676"/>
      <c r="CN58" s="676"/>
      <c r="CO58" s="676"/>
      <c r="CP58" s="676"/>
      <c r="CQ58" s="676"/>
      <c r="CR58" s="676"/>
      <c r="CS58" s="676"/>
      <c r="CT58" s="676"/>
      <c r="CU58" s="676"/>
      <c r="CV58" s="677"/>
      <c r="CW58" s="675">
        <f t="shared" ref="CW58:CW60" si="40">BL58*30/70</f>
        <v>2643</v>
      </c>
      <c r="CX58" s="676"/>
      <c r="CY58" s="676"/>
      <c r="CZ58" s="676"/>
      <c r="DA58" s="676"/>
      <c r="DB58" s="676"/>
      <c r="DC58" s="676"/>
      <c r="DD58" s="676"/>
      <c r="DE58" s="676"/>
      <c r="DF58" s="676"/>
      <c r="DG58" s="676"/>
      <c r="DH58" s="676"/>
      <c r="DI58" s="676"/>
      <c r="DJ58" s="676"/>
      <c r="DK58" s="676"/>
      <c r="DL58" s="676"/>
      <c r="DM58" s="676"/>
      <c r="DN58" s="677"/>
      <c r="DO58" s="675">
        <f t="shared" si="34"/>
        <v>17952</v>
      </c>
      <c r="DP58" s="676"/>
      <c r="DQ58" s="676"/>
      <c r="DR58" s="676"/>
      <c r="DS58" s="676"/>
      <c r="DT58" s="676"/>
      <c r="DU58" s="676"/>
      <c r="DV58" s="676"/>
      <c r="DW58" s="676"/>
      <c r="DX58" s="676"/>
      <c r="DY58" s="676"/>
      <c r="DZ58" s="676"/>
      <c r="EA58" s="676"/>
      <c r="EB58" s="676"/>
      <c r="EC58" s="676"/>
      <c r="ED58" s="677"/>
      <c r="EE58" s="675">
        <f t="shared" si="36"/>
        <v>11220</v>
      </c>
      <c r="EF58" s="676"/>
      <c r="EG58" s="676"/>
      <c r="EH58" s="676"/>
      <c r="EI58" s="676"/>
      <c r="EJ58" s="676"/>
      <c r="EK58" s="676"/>
      <c r="EL58" s="676"/>
      <c r="EM58" s="676"/>
      <c r="EN58" s="676"/>
      <c r="EO58" s="676"/>
      <c r="EP58" s="676"/>
      <c r="EQ58" s="676"/>
      <c r="ER58" s="676"/>
      <c r="ES58" s="676"/>
      <c r="ET58" s="677"/>
      <c r="EU58" s="675">
        <f t="shared" si="28"/>
        <v>1238688</v>
      </c>
      <c r="EV58" s="676"/>
      <c r="EW58" s="676"/>
      <c r="EX58" s="676"/>
      <c r="EY58" s="676"/>
      <c r="EZ58" s="676"/>
      <c r="FA58" s="676"/>
      <c r="FB58" s="676"/>
      <c r="FC58" s="676"/>
      <c r="FD58" s="676"/>
      <c r="FE58" s="676"/>
      <c r="FF58" s="676"/>
      <c r="FG58" s="676"/>
      <c r="FH58" s="676"/>
      <c r="FI58" s="676"/>
      <c r="FJ58" s="676"/>
      <c r="FK58" s="677"/>
      <c r="FL58" s="167">
        <f t="shared" si="23"/>
        <v>51612</v>
      </c>
      <c r="FM58" s="12">
        <v>51612</v>
      </c>
      <c r="FN58" s="168">
        <f t="shared" si="29"/>
        <v>0</v>
      </c>
      <c r="FO58" s="168"/>
      <c r="FQ58" s="168"/>
    </row>
    <row r="59" spans="1:173" s="12" customFormat="1" ht="14.25" customHeight="1" x14ac:dyDescent="0.3">
      <c r="A59" s="668" t="s">
        <v>752</v>
      </c>
      <c r="B59" s="668"/>
      <c r="C59" s="668"/>
      <c r="D59" s="668"/>
      <c r="E59" s="668"/>
      <c r="F59" s="668"/>
      <c r="G59" s="669" t="s">
        <v>415</v>
      </c>
      <c r="H59" s="670"/>
      <c r="I59" s="670"/>
      <c r="J59" s="670"/>
      <c r="K59" s="670"/>
      <c r="L59" s="670"/>
      <c r="M59" s="670"/>
      <c r="N59" s="670"/>
      <c r="O59" s="670"/>
      <c r="P59" s="670"/>
      <c r="Q59" s="670"/>
      <c r="R59" s="670"/>
      <c r="S59" s="670"/>
      <c r="T59" s="670"/>
      <c r="U59" s="670"/>
      <c r="V59" s="670"/>
      <c r="W59" s="670"/>
      <c r="X59" s="670"/>
      <c r="Y59" s="670"/>
      <c r="Z59" s="670"/>
      <c r="AA59" s="670"/>
      <c r="AB59" s="670"/>
      <c r="AC59" s="671"/>
      <c r="AD59" s="672">
        <v>2</v>
      </c>
      <c r="AE59" s="673"/>
      <c r="AF59" s="673"/>
      <c r="AG59" s="673"/>
      <c r="AH59" s="673"/>
      <c r="AI59" s="673"/>
      <c r="AJ59" s="673"/>
      <c r="AK59" s="673"/>
      <c r="AL59" s="673"/>
      <c r="AM59" s="673"/>
      <c r="AN59" s="673"/>
      <c r="AO59" s="673"/>
      <c r="AP59" s="673"/>
      <c r="AQ59" s="673"/>
      <c r="AR59" s="673"/>
      <c r="AS59" s="674"/>
      <c r="AT59" s="427">
        <v>2</v>
      </c>
      <c r="AU59" s="675">
        <f t="shared" ref="AU59" si="41">SUM(BL59:ET59)</f>
        <v>51612</v>
      </c>
      <c r="AV59" s="676"/>
      <c r="AW59" s="676"/>
      <c r="AX59" s="676"/>
      <c r="AY59" s="676"/>
      <c r="AZ59" s="676"/>
      <c r="BA59" s="676"/>
      <c r="BB59" s="676"/>
      <c r="BC59" s="676"/>
      <c r="BD59" s="676"/>
      <c r="BE59" s="676"/>
      <c r="BF59" s="676"/>
      <c r="BG59" s="676"/>
      <c r="BH59" s="676"/>
      <c r="BI59" s="676"/>
      <c r="BJ59" s="676"/>
      <c r="BK59" s="677"/>
      <c r="BL59" s="675">
        <v>6167</v>
      </c>
      <c r="BM59" s="676"/>
      <c r="BN59" s="676"/>
      <c r="BO59" s="676"/>
      <c r="BP59" s="676"/>
      <c r="BQ59" s="676"/>
      <c r="BR59" s="676"/>
      <c r="BS59" s="676"/>
      <c r="BT59" s="676"/>
      <c r="BU59" s="676"/>
      <c r="BV59" s="676"/>
      <c r="BW59" s="676"/>
      <c r="BX59" s="676"/>
      <c r="BY59" s="676"/>
      <c r="BZ59" s="676"/>
      <c r="CA59" s="676"/>
      <c r="CB59" s="676"/>
      <c r="CC59" s="677"/>
      <c r="CD59" s="675">
        <f t="shared" si="39"/>
        <v>13630</v>
      </c>
      <c r="CE59" s="676"/>
      <c r="CF59" s="676"/>
      <c r="CG59" s="676"/>
      <c r="CH59" s="676"/>
      <c r="CI59" s="676"/>
      <c r="CJ59" s="676"/>
      <c r="CK59" s="676"/>
      <c r="CL59" s="676"/>
      <c r="CM59" s="676"/>
      <c r="CN59" s="676"/>
      <c r="CO59" s="676"/>
      <c r="CP59" s="676"/>
      <c r="CQ59" s="676"/>
      <c r="CR59" s="676"/>
      <c r="CS59" s="676"/>
      <c r="CT59" s="676"/>
      <c r="CU59" s="676"/>
      <c r="CV59" s="677"/>
      <c r="CW59" s="675">
        <f t="shared" si="40"/>
        <v>2643</v>
      </c>
      <c r="CX59" s="676"/>
      <c r="CY59" s="676"/>
      <c r="CZ59" s="676"/>
      <c r="DA59" s="676"/>
      <c r="DB59" s="676"/>
      <c r="DC59" s="676"/>
      <c r="DD59" s="676"/>
      <c r="DE59" s="676"/>
      <c r="DF59" s="676"/>
      <c r="DG59" s="676"/>
      <c r="DH59" s="676"/>
      <c r="DI59" s="676"/>
      <c r="DJ59" s="676"/>
      <c r="DK59" s="676"/>
      <c r="DL59" s="676"/>
      <c r="DM59" s="676"/>
      <c r="DN59" s="677"/>
      <c r="DO59" s="675">
        <f t="shared" si="34"/>
        <v>17952</v>
      </c>
      <c r="DP59" s="676"/>
      <c r="DQ59" s="676"/>
      <c r="DR59" s="676"/>
      <c r="DS59" s="676"/>
      <c r="DT59" s="676"/>
      <c r="DU59" s="676"/>
      <c r="DV59" s="676"/>
      <c r="DW59" s="676"/>
      <c r="DX59" s="676"/>
      <c r="DY59" s="676"/>
      <c r="DZ59" s="676"/>
      <c r="EA59" s="676"/>
      <c r="EB59" s="676"/>
      <c r="EC59" s="676"/>
      <c r="ED59" s="677"/>
      <c r="EE59" s="675">
        <f t="shared" si="36"/>
        <v>11220</v>
      </c>
      <c r="EF59" s="676"/>
      <c r="EG59" s="676"/>
      <c r="EH59" s="676"/>
      <c r="EI59" s="676"/>
      <c r="EJ59" s="676"/>
      <c r="EK59" s="676"/>
      <c r="EL59" s="676"/>
      <c r="EM59" s="676"/>
      <c r="EN59" s="676"/>
      <c r="EO59" s="676"/>
      <c r="EP59" s="676"/>
      <c r="EQ59" s="676"/>
      <c r="ER59" s="676"/>
      <c r="ES59" s="676"/>
      <c r="ET59" s="677"/>
      <c r="EU59" s="675">
        <f t="shared" si="28"/>
        <v>1238688</v>
      </c>
      <c r="EV59" s="676"/>
      <c r="EW59" s="676"/>
      <c r="EX59" s="676"/>
      <c r="EY59" s="676"/>
      <c r="EZ59" s="676"/>
      <c r="FA59" s="676"/>
      <c r="FB59" s="676"/>
      <c r="FC59" s="676"/>
      <c r="FD59" s="676"/>
      <c r="FE59" s="676"/>
      <c r="FF59" s="676"/>
      <c r="FG59" s="676"/>
      <c r="FH59" s="676"/>
      <c r="FI59" s="676"/>
      <c r="FJ59" s="676"/>
      <c r="FK59" s="677"/>
      <c r="FL59" s="167"/>
      <c r="FN59" s="168"/>
      <c r="FO59" s="168"/>
      <c r="FQ59" s="168"/>
    </row>
    <row r="60" spans="1:173" s="12" customFormat="1" ht="13.5" customHeight="1" x14ac:dyDescent="0.3">
      <c r="A60" s="668" t="s">
        <v>753</v>
      </c>
      <c r="B60" s="668"/>
      <c r="C60" s="668"/>
      <c r="D60" s="668"/>
      <c r="E60" s="668"/>
      <c r="F60" s="668"/>
      <c r="G60" s="669" t="s">
        <v>682</v>
      </c>
      <c r="H60" s="670"/>
      <c r="I60" s="670"/>
      <c r="J60" s="670"/>
      <c r="K60" s="670"/>
      <c r="L60" s="670"/>
      <c r="M60" s="670"/>
      <c r="N60" s="670"/>
      <c r="O60" s="670"/>
      <c r="P60" s="670"/>
      <c r="Q60" s="670"/>
      <c r="R60" s="670"/>
      <c r="S60" s="670"/>
      <c r="T60" s="670"/>
      <c r="U60" s="670"/>
      <c r="V60" s="670"/>
      <c r="W60" s="670"/>
      <c r="X60" s="670"/>
      <c r="Y60" s="670"/>
      <c r="Z60" s="670"/>
      <c r="AA60" s="670"/>
      <c r="AB60" s="670"/>
      <c r="AC60" s="671"/>
      <c r="AD60" s="672">
        <v>6.5</v>
      </c>
      <c r="AE60" s="673"/>
      <c r="AF60" s="673"/>
      <c r="AG60" s="673"/>
      <c r="AH60" s="673"/>
      <c r="AI60" s="673"/>
      <c r="AJ60" s="673"/>
      <c r="AK60" s="673"/>
      <c r="AL60" s="673"/>
      <c r="AM60" s="673"/>
      <c r="AN60" s="673"/>
      <c r="AO60" s="673"/>
      <c r="AP60" s="673"/>
      <c r="AQ60" s="673"/>
      <c r="AR60" s="673"/>
      <c r="AS60" s="674"/>
      <c r="AT60" s="427">
        <v>6</v>
      </c>
      <c r="AU60" s="675">
        <f t="shared" si="33"/>
        <v>51612</v>
      </c>
      <c r="AV60" s="676"/>
      <c r="AW60" s="676"/>
      <c r="AX60" s="676"/>
      <c r="AY60" s="676"/>
      <c r="AZ60" s="676"/>
      <c r="BA60" s="676"/>
      <c r="BB60" s="676"/>
      <c r="BC60" s="676"/>
      <c r="BD60" s="676"/>
      <c r="BE60" s="676"/>
      <c r="BF60" s="676"/>
      <c r="BG60" s="676"/>
      <c r="BH60" s="676"/>
      <c r="BI60" s="676"/>
      <c r="BJ60" s="676"/>
      <c r="BK60" s="677"/>
      <c r="BL60" s="675">
        <v>6983</v>
      </c>
      <c r="BM60" s="676"/>
      <c r="BN60" s="676"/>
      <c r="BO60" s="676"/>
      <c r="BP60" s="676"/>
      <c r="BQ60" s="676"/>
      <c r="BR60" s="676"/>
      <c r="BS60" s="676"/>
      <c r="BT60" s="676"/>
      <c r="BU60" s="676"/>
      <c r="BV60" s="676"/>
      <c r="BW60" s="676"/>
      <c r="BX60" s="676"/>
      <c r="BY60" s="676"/>
      <c r="BZ60" s="676"/>
      <c r="CA60" s="676"/>
      <c r="CB60" s="676"/>
      <c r="CC60" s="677"/>
      <c r="CD60" s="675">
        <f t="shared" si="39"/>
        <v>12464.285714285714</v>
      </c>
      <c r="CE60" s="676"/>
      <c r="CF60" s="676"/>
      <c r="CG60" s="676"/>
      <c r="CH60" s="676"/>
      <c r="CI60" s="676"/>
      <c r="CJ60" s="676"/>
      <c r="CK60" s="676"/>
      <c r="CL60" s="676"/>
      <c r="CM60" s="676"/>
      <c r="CN60" s="676"/>
      <c r="CO60" s="676"/>
      <c r="CP60" s="676"/>
      <c r="CQ60" s="676"/>
      <c r="CR60" s="676"/>
      <c r="CS60" s="676"/>
      <c r="CT60" s="676"/>
      <c r="CU60" s="676"/>
      <c r="CV60" s="677"/>
      <c r="CW60" s="675">
        <f t="shared" si="40"/>
        <v>2992.7142857142858</v>
      </c>
      <c r="CX60" s="676"/>
      <c r="CY60" s="676"/>
      <c r="CZ60" s="676"/>
      <c r="DA60" s="676"/>
      <c r="DB60" s="676"/>
      <c r="DC60" s="676"/>
      <c r="DD60" s="676"/>
      <c r="DE60" s="676"/>
      <c r="DF60" s="676"/>
      <c r="DG60" s="676"/>
      <c r="DH60" s="676"/>
      <c r="DI60" s="676"/>
      <c r="DJ60" s="676"/>
      <c r="DK60" s="676"/>
      <c r="DL60" s="676"/>
      <c r="DM60" s="676"/>
      <c r="DN60" s="677"/>
      <c r="DO60" s="675">
        <f t="shared" si="34"/>
        <v>17952</v>
      </c>
      <c r="DP60" s="676"/>
      <c r="DQ60" s="676"/>
      <c r="DR60" s="676"/>
      <c r="DS60" s="676"/>
      <c r="DT60" s="676"/>
      <c r="DU60" s="676"/>
      <c r="DV60" s="676"/>
      <c r="DW60" s="676"/>
      <c r="DX60" s="676"/>
      <c r="DY60" s="676"/>
      <c r="DZ60" s="676"/>
      <c r="EA60" s="676"/>
      <c r="EB60" s="676"/>
      <c r="EC60" s="676"/>
      <c r="ED60" s="677"/>
      <c r="EE60" s="675">
        <f t="shared" si="36"/>
        <v>11220</v>
      </c>
      <c r="EF60" s="676"/>
      <c r="EG60" s="676"/>
      <c r="EH60" s="676"/>
      <c r="EI60" s="676"/>
      <c r="EJ60" s="676"/>
      <c r="EK60" s="676"/>
      <c r="EL60" s="676"/>
      <c r="EM60" s="676"/>
      <c r="EN60" s="676"/>
      <c r="EO60" s="676"/>
      <c r="EP60" s="676"/>
      <c r="EQ60" s="676"/>
      <c r="ER60" s="676"/>
      <c r="ES60" s="676"/>
      <c r="ET60" s="677"/>
      <c r="EU60" s="675">
        <f t="shared" si="28"/>
        <v>3716064</v>
      </c>
      <c r="EV60" s="676"/>
      <c r="EW60" s="676"/>
      <c r="EX60" s="676"/>
      <c r="EY60" s="676"/>
      <c r="EZ60" s="676"/>
      <c r="FA60" s="676"/>
      <c r="FB60" s="676"/>
      <c r="FC60" s="676"/>
      <c r="FD60" s="676"/>
      <c r="FE60" s="676"/>
      <c r="FF60" s="676"/>
      <c r="FG60" s="676"/>
      <c r="FH60" s="676"/>
      <c r="FI60" s="676"/>
      <c r="FJ60" s="676"/>
      <c r="FK60" s="677"/>
      <c r="FL60" s="167">
        <f t="shared" si="23"/>
        <v>51612</v>
      </c>
      <c r="FM60" s="12">
        <v>51612</v>
      </c>
      <c r="FN60" s="168">
        <f t="shared" ref="FN60" si="42">(FM60-FL60)/2.3</f>
        <v>0</v>
      </c>
      <c r="FO60" s="168"/>
    </row>
    <row r="61" spans="1:173" s="12" customFormat="1" ht="21" customHeight="1" x14ac:dyDescent="0.3">
      <c r="A61" s="679" t="s">
        <v>225</v>
      </c>
      <c r="B61" s="680"/>
      <c r="C61" s="680"/>
      <c r="D61" s="680"/>
      <c r="E61" s="680"/>
      <c r="F61" s="680"/>
      <c r="G61" s="680"/>
      <c r="H61" s="680"/>
      <c r="I61" s="680"/>
      <c r="J61" s="680"/>
      <c r="K61" s="680"/>
      <c r="L61" s="680"/>
      <c r="M61" s="680"/>
      <c r="N61" s="680"/>
      <c r="O61" s="680"/>
      <c r="P61" s="680"/>
      <c r="Q61" s="680"/>
      <c r="R61" s="680"/>
      <c r="S61" s="680"/>
      <c r="T61" s="680"/>
      <c r="U61" s="680"/>
      <c r="V61" s="680"/>
      <c r="W61" s="680"/>
      <c r="X61" s="680"/>
      <c r="Y61" s="680"/>
      <c r="Z61" s="680"/>
      <c r="AA61" s="680"/>
      <c r="AB61" s="680"/>
      <c r="AC61" s="681"/>
      <c r="AD61" s="672">
        <f>SUM(AD43:AS60)</f>
        <v>90.15</v>
      </c>
      <c r="AE61" s="673"/>
      <c r="AF61" s="673"/>
      <c r="AG61" s="673"/>
      <c r="AH61" s="673"/>
      <c r="AI61" s="673"/>
      <c r="AJ61" s="673"/>
      <c r="AK61" s="673"/>
      <c r="AL61" s="673"/>
      <c r="AM61" s="673"/>
      <c r="AN61" s="673"/>
      <c r="AO61" s="673"/>
      <c r="AP61" s="673"/>
      <c r="AQ61" s="673"/>
      <c r="AR61" s="673"/>
      <c r="AS61" s="674"/>
      <c r="AT61" s="427">
        <f>SUM(AT43:AT60)</f>
        <v>61.25</v>
      </c>
      <c r="AU61" s="675"/>
      <c r="AV61" s="676"/>
      <c r="AW61" s="676"/>
      <c r="AX61" s="676"/>
      <c r="AY61" s="676"/>
      <c r="AZ61" s="676"/>
      <c r="BA61" s="676"/>
      <c r="BB61" s="676"/>
      <c r="BC61" s="676"/>
      <c r="BD61" s="676"/>
      <c r="BE61" s="676"/>
      <c r="BF61" s="676"/>
      <c r="BG61" s="676"/>
      <c r="BH61" s="676"/>
      <c r="BI61" s="676"/>
      <c r="BJ61" s="676"/>
      <c r="BK61" s="677"/>
      <c r="BL61" s="675"/>
      <c r="BM61" s="676"/>
      <c r="BN61" s="676"/>
      <c r="BO61" s="676"/>
      <c r="BP61" s="676"/>
      <c r="BQ61" s="676"/>
      <c r="BR61" s="676"/>
      <c r="BS61" s="676"/>
      <c r="BT61" s="676"/>
      <c r="BU61" s="676"/>
      <c r="BV61" s="676"/>
      <c r="BW61" s="676"/>
      <c r="BX61" s="676"/>
      <c r="BY61" s="676"/>
      <c r="BZ61" s="676"/>
      <c r="CA61" s="676"/>
      <c r="CB61" s="676"/>
      <c r="CC61" s="677"/>
      <c r="CD61" s="675"/>
      <c r="CE61" s="676"/>
      <c r="CF61" s="676"/>
      <c r="CG61" s="676"/>
      <c r="CH61" s="676"/>
      <c r="CI61" s="676"/>
      <c r="CJ61" s="676"/>
      <c r="CK61" s="676"/>
      <c r="CL61" s="676"/>
      <c r="CM61" s="676"/>
      <c r="CN61" s="676"/>
      <c r="CO61" s="676"/>
      <c r="CP61" s="676"/>
      <c r="CQ61" s="676"/>
      <c r="CR61" s="676"/>
      <c r="CS61" s="676"/>
      <c r="CT61" s="676"/>
      <c r="CU61" s="676"/>
      <c r="CV61" s="677"/>
      <c r="CW61" s="675"/>
      <c r="CX61" s="676"/>
      <c r="CY61" s="676"/>
      <c r="CZ61" s="676"/>
      <c r="DA61" s="676"/>
      <c r="DB61" s="676"/>
      <c r="DC61" s="676"/>
      <c r="DD61" s="676"/>
      <c r="DE61" s="676"/>
      <c r="DF61" s="676"/>
      <c r="DG61" s="676"/>
      <c r="DH61" s="676"/>
      <c r="DI61" s="676"/>
      <c r="DJ61" s="676"/>
      <c r="DK61" s="676"/>
      <c r="DL61" s="676"/>
      <c r="DM61" s="676"/>
      <c r="DN61" s="677"/>
      <c r="DO61" s="672"/>
      <c r="DP61" s="673"/>
      <c r="DQ61" s="673"/>
      <c r="DR61" s="673"/>
      <c r="DS61" s="673"/>
      <c r="DT61" s="673"/>
      <c r="DU61" s="673"/>
      <c r="DV61" s="673"/>
      <c r="DW61" s="673"/>
      <c r="DX61" s="673"/>
      <c r="DY61" s="673"/>
      <c r="DZ61" s="673"/>
      <c r="EA61" s="673"/>
      <c r="EB61" s="673"/>
      <c r="EC61" s="673"/>
      <c r="ED61" s="674"/>
      <c r="EE61" s="672"/>
      <c r="EF61" s="673"/>
      <c r="EG61" s="673"/>
      <c r="EH61" s="673"/>
      <c r="EI61" s="673"/>
      <c r="EJ61" s="673"/>
      <c r="EK61" s="673"/>
      <c r="EL61" s="673"/>
      <c r="EM61" s="673"/>
      <c r="EN61" s="673"/>
      <c r="EO61" s="673"/>
      <c r="EP61" s="673"/>
      <c r="EQ61" s="673"/>
      <c r="ER61" s="673"/>
      <c r="ES61" s="673"/>
      <c r="ET61" s="674"/>
      <c r="EU61" s="675">
        <f>SUM(EU43:FK60)</f>
        <v>56313173.796000004</v>
      </c>
      <c r="EV61" s="676"/>
      <c r="EW61" s="676"/>
      <c r="EX61" s="676"/>
      <c r="EY61" s="676"/>
      <c r="EZ61" s="676"/>
      <c r="FA61" s="676"/>
      <c r="FB61" s="676"/>
      <c r="FC61" s="676"/>
      <c r="FD61" s="676"/>
      <c r="FE61" s="676"/>
      <c r="FF61" s="676"/>
      <c r="FG61" s="676"/>
      <c r="FH61" s="676"/>
      <c r="FI61" s="676"/>
      <c r="FJ61" s="676"/>
      <c r="FK61" s="677"/>
      <c r="FL61" s="167"/>
      <c r="FM61" s="167"/>
    </row>
    <row r="62" spans="1:173" s="12" customFormat="1" ht="25.95" customHeight="1" x14ac:dyDescent="0.25">
      <c r="A62" s="686" t="s">
        <v>535</v>
      </c>
      <c r="B62" s="687"/>
      <c r="C62" s="687"/>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8"/>
      <c r="AD62" s="672">
        <f>AD28+AD41+AD61</f>
        <v>124.87</v>
      </c>
      <c r="AE62" s="673"/>
      <c r="AF62" s="673"/>
      <c r="AG62" s="673"/>
      <c r="AH62" s="673"/>
      <c r="AI62" s="673"/>
      <c r="AJ62" s="673"/>
      <c r="AK62" s="673"/>
      <c r="AL62" s="673"/>
      <c r="AM62" s="673"/>
      <c r="AN62" s="673"/>
      <c r="AO62" s="673"/>
      <c r="AP62" s="673"/>
      <c r="AQ62" s="673"/>
      <c r="AR62" s="673"/>
      <c r="AS62" s="674"/>
      <c r="AT62" s="427">
        <f>AT28+AT41+AT61</f>
        <v>94.25</v>
      </c>
      <c r="AU62" s="672"/>
      <c r="AV62" s="673"/>
      <c r="AW62" s="673"/>
      <c r="AX62" s="673"/>
      <c r="AY62" s="673"/>
      <c r="AZ62" s="673"/>
      <c r="BA62" s="673"/>
      <c r="BB62" s="673"/>
      <c r="BC62" s="673"/>
      <c r="BD62" s="673"/>
      <c r="BE62" s="673"/>
      <c r="BF62" s="673"/>
      <c r="BG62" s="673"/>
      <c r="BH62" s="673"/>
      <c r="BI62" s="673"/>
      <c r="BJ62" s="673"/>
      <c r="BK62" s="674"/>
      <c r="BL62" s="672"/>
      <c r="BM62" s="673"/>
      <c r="BN62" s="673"/>
      <c r="BO62" s="673"/>
      <c r="BP62" s="673"/>
      <c r="BQ62" s="673"/>
      <c r="BR62" s="673"/>
      <c r="BS62" s="673"/>
      <c r="BT62" s="673"/>
      <c r="BU62" s="673"/>
      <c r="BV62" s="673"/>
      <c r="BW62" s="673"/>
      <c r="BX62" s="673"/>
      <c r="BY62" s="673"/>
      <c r="BZ62" s="673"/>
      <c r="CA62" s="673"/>
      <c r="CB62" s="673"/>
      <c r="CC62" s="674"/>
      <c r="CD62" s="672"/>
      <c r="CE62" s="673"/>
      <c r="CF62" s="673"/>
      <c r="CG62" s="673"/>
      <c r="CH62" s="673"/>
      <c r="CI62" s="673"/>
      <c r="CJ62" s="673"/>
      <c r="CK62" s="673"/>
      <c r="CL62" s="673"/>
      <c r="CM62" s="673"/>
      <c r="CN62" s="673"/>
      <c r="CO62" s="673"/>
      <c r="CP62" s="673"/>
      <c r="CQ62" s="673"/>
      <c r="CR62" s="673"/>
      <c r="CS62" s="673"/>
      <c r="CT62" s="673"/>
      <c r="CU62" s="673"/>
      <c r="CV62" s="674"/>
      <c r="CW62" s="672"/>
      <c r="CX62" s="673"/>
      <c r="CY62" s="673"/>
      <c r="CZ62" s="673"/>
      <c r="DA62" s="673"/>
      <c r="DB62" s="673"/>
      <c r="DC62" s="673"/>
      <c r="DD62" s="673"/>
      <c r="DE62" s="673"/>
      <c r="DF62" s="673"/>
      <c r="DG62" s="673"/>
      <c r="DH62" s="673"/>
      <c r="DI62" s="673"/>
      <c r="DJ62" s="673"/>
      <c r="DK62" s="673"/>
      <c r="DL62" s="673"/>
      <c r="DM62" s="673"/>
      <c r="DN62" s="674"/>
      <c r="DO62" s="672"/>
      <c r="DP62" s="673"/>
      <c r="DQ62" s="673"/>
      <c r="DR62" s="673"/>
      <c r="DS62" s="673"/>
      <c r="DT62" s="673"/>
      <c r="DU62" s="673"/>
      <c r="DV62" s="673"/>
      <c r="DW62" s="673"/>
      <c r="DX62" s="673"/>
      <c r="DY62" s="673"/>
      <c r="DZ62" s="673"/>
      <c r="EA62" s="673"/>
      <c r="EB62" s="673"/>
      <c r="EC62" s="673"/>
      <c r="ED62" s="674"/>
      <c r="EE62" s="672"/>
      <c r="EF62" s="673"/>
      <c r="EG62" s="673"/>
      <c r="EH62" s="673"/>
      <c r="EI62" s="673"/>
      <c r="EJ62" s="673"/>
      <c r="EK62" s="673"/>
      <c r="EL62" s="673"/>
      <c r="EM62" s="673"/>
      <c r="EN62" s="673"/>
      <c r="EO62" s="673"/>
      <c r="EP62" s="673"/>
      <c r="EQ62" s="673"/>
      <c r="ER62" s="673"/>
      <c r="ES62" s="673"/>
      <c r="ET62" s="674"/>
      <c r="EU62" s="682">
        <f>EU28+EU41+EU61</f>
        <v>81709438.175428569</v>
      </c>
      <c r="EV62" s="683"/>
      <c r="EW62" s="683"/>
      <c r="EX62" s="683"/>
      <c r="EY62" s="683"/>
      <c r="EZ62" s="683"/>
      <c r="FA62" s="683"/>
      <c r="FB62" s="683"/>
      <c r="FC62" s="683"/>
      <c r="FD62" s="683"/>
      <c r="FE62" s="683"/>
      <c r="FF62" s="683"/>
      <c r="FG62" s="683"/>
      <c r="FH62" s="683"/>
      <c r="FI62" s="683"/>
      <c r="FJ62" s="683"/>
      <c r="FK62" s="684"/>
      <c r="FL62" s="325">
        <f>80209438.18+1500000</f>
        <v>81709438.180000007</v>
      </c>
      <c r="FM62" s="168">
        <f>FL62-EU62</f>
        <v>4.5714378356933594E-3</v>
      </c>
      <c r="FN62" s="168">
        <f>справочно!E36</f>
        <v>81709438.179999992</v>
      </c>
      <c r="FP62" s="329"/>
      <c r="FQ62" s="330"/>
    </row>
    <row r="63" spans="1:173" ht="6.6" customHeight="1" x14ac:dyDescent="0.25">
      <c r="EW63" s="224"/>
      <c r="EX63" s="224"/>
      <c r="EY63" s="224"/>
      <c r="EZ63" s="224"/>
      <c r="FA63" s="224"/>
      <c r="FB63" s="224"/>
      <c r="FC63" s="224"/>
      <c r="FD63" s="224"/>
      <c r="FE63" s="224"/>
      <c r="FF63" s="224"/>
      <c r="FG63" s="224"/>
      <c r="FH63" s="224"/>
      <c r="FI63" s="224"/>
      <c r="FJ63" s="224"/>
      <c r="FK63" s="224"/>
    </row>
    <row r="64" spans="1:173" x14ac:dyDescent="0.25">
      <c r="A64" s="690" t="s">
        <v>710</v>
      </c>
      <c r="B64" s="690"/>
      <c r="C64" s="690"/>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90"/>
      <c r="BX64" s="690"/>
      <c r="BY64" s="690"/>
      <c r="BZ64" s="690"/>
      <c r="CA64" s="690"/>
      <c r="CB64" s="690"/>
      <c r="CC64" s="690"/>
      <c r="CD64" s="690"/>
      <c r="CE64" s="690"/>
      <c r="CF64" s="690"/>
      <c r="CG64" s="690"/>
      <c r="CH64" s="690"/>
      <c r="CI64" s="690"/>
      <c r="CJ64" s="690"/>
      <c r="CK64" s="690"/>
      <c r="CL64" s="690"/>
      <c r="CM64" s="690"/>
      <c r="CN64" s="690"/>
      <c r="CO64" s="690"/>
      <c r="CP64" s="690"/>
      <c r="CQ64" s="690"/>
      <c r="CR64" s="690"/>
      <c r="CS64" s="690"/>
      <c r="CT64" s="690"/>
      <c r="CU64" s="690"/>
      <c r="CV64" s="690"/>
      <c r="CW64" s="690"/>
      <c r="CX64" s="690"/>
      <c r="CY64" s="690"/>
      <c r="CZ64" s="690"/>
      <c r="DA64" s="690"/>
      <c r="DB64" s="690"/>
      <c r="DC64" s="690"/>
      <c r="DD64" s="690"/>
      <c r="DE64" s="690"/>
      <c r="DF64" s="690"/>
      <c r="DG64" s="690"/>
      <c r="DH64" s="690"/>
      <c r="DI64" s="690"/>
      <c r="DJ64" s="690"/>
      <c r="DK64" s="690"/>
      <c r="DL64" s="690"/>
      <c r="DM64" s="690"/>
      <c r="DN64" s="690"/>
      <c r="DO64" s="690"/>
      <c r="DP64" s="690"/>
      <c r="DQ64" s="690"/>
      <c r="DR64" s="690"/>
      <c r="DS64" s="690"/>
      <c r="DT64" s="690"/>
      <c r="DU64" s="690"/>
      <c r="DV64" s="690"/>
      <c r="DW64" s="690"/>
      <c r="DX64" s="690"/>
      <c r="DY64" s="690"/>
      <c r="DZ64" s="690"/>
      <c r="EA64" s="690"/>
      <c r="EB64" s="690"/>
      <c r="EC64" s="690"/>
      <c r="ED64" s="690"/>
      <c r="EE64" s="690"/>
      <c r="EF64" s="690"/>
      <c r="EG64" s="690"/>
      <c r="EH64" s="690"/>
      <c r="EI64" s="690"/>
      <c r="EJ64" s="690"/>
      <c r="EK64" s="690"/>
      <c r="EL64" s="690"/>
      <c r="EM64" s="690"/>
      <c r="EN64" s="690"/>
      <c r="EO64" s="690"/>
      <c r="EP64" s="690"/>
      <c r="EQ64" s="690"/>
      <c r="ER64" s="690"/>
      <c r="ES64" s="690"/>
      <c r="ET64" s="690"/>
      <c r="EU64" s="690"/>
      <c r="EV64" s="690"/>
      <c r="EW64" s="690"/>
      <c r="EX64" s="690"/>
      <c r="EY64" s="690"/>
      <c r="EZ64" s="690"/>
      <c r="FA64" s="690"/>
      <c r="FB64" s="690"/>
      <c r="FC64" s="690"/>
      <c r="FD64" s="690"/>
      <c r="FE64" s="690"/>
      <c r="FF64" s="690"/>
      <c r="FG64" s="690"/>
      <c r="FH64" s="690"/>
      <c r="FI64" s="690"/>
      <c r="FJ64" s="690"/>
      <c r="FK64" s="690"/>
      <c r="FL64" s="690"/>
    </row>
    <row r="65" spans="150:172" x14ac:dyDescent="0.25">
      <c r="FM65" s="373"/>
      <c r="FO65" s="331"/>
      <c r="FP65" s="228"/>
    </row>
    <row r="66" spans="150:172" x14ac:dyDescent="0.25">
      <c r="FM66" s="373"/>
      <c r="FO66" s="331"/>
      <c r="FP66" s="228"/>
    </row>
    <row r="67" spans="150:172" ht="13.8" x14ac:dyDescent="0.3">
      <c r="FM67" s="374"/>
      <c r="FO67" s="331"/>
      <c r="FP67" s="228"/>
    </row>
    <row r="68" spans="150:172" x14ac:dyDescent="0.25">
      <c r="ET68" s="689">
        <f>SUM(EU43:FK51)</f>
        <v>45400500</v>
      </c>
      <c r="EU68" s="689"/>
      <c r="EV68" s="689"/>
      <c r="EW68" s="689"/>
      <c r="EX68" s="689"/>
      <c r="EY68" s="689"/>
      <c r="EZ68" s="689"/>
      <c r="FA68" s="689"/>
      <c r="FB68" s="689"/>
      <c r="FC68" s="689"/>
      <c r="FD68" s="689"/>
      <c r="FE68" s="689"/>
      <c r="FF68" s="689"/>
      <c r="FG68" s="689"/>
      <c r="FH68" s="689"/>
      <c r="FI68" s="689"/>
      <c r="FJ68" s="689"/>
      <c r="FL68" s="325" t="s">
        <v>690</v>
      </c>
      <c r="FM68" s="288">
        <v>45400500</v>
      </c>
      <c r="FN68" s="288">
        <f>ET68-FM68</f>
        <v>0</v>
      </c>
      <c r="FO68" s="243"/>
      <c r="FP68" s="243"/>
    </row>
    <row r="69" spans="150:172" x14ac:dyDescent="0.25">
      <c r="ET69" s="685">
        <f>SUM(EU54:FK55)</f>
        <v>1513350</v>
      </c>
      <c r="EU69" s="685"/>
      <c r="EV69" s="685"/>
      <c r="EW69" s="685"/>
      <c r="EX69" s="685"/>
      <c r="EY69" s="685"/>
      <c r="EZ69" s="685"/>
      <c r="FA69" s="685"/>
      <c r="FB69" s="685"/>
      <c r="FC69" s="685"/>
      <c r="FD69" s="685"/>
      <c r="FE69" s="685"/>
      <c r="FF69" s="685"/>
      <c r="FG69" s="685"/>
      <c r="FH69" s="685"/>
      <c r="FI69" s="685"/>
      <c r="FJ69" s="685"/>
      <c r="FL69" s="325" t="s">
        <v>691</v>
      </c>
    </row>
    <row r="70" spans="150:172" x14ac:dyDescent="0.25">
      <c r="ET70" s="685">
        <f>SUM(EU16:FK20)</f>
        <v>6776312.5714285709</v>
      </c>
      <c r="EU70" s="685"/>
      <c r="EV70" s="685"/>
      <c r="EW70" s="685"/>
      <c r="EX70" s="685"/>
      <c r="EY70" s="685"/>
      <c r="EZ70" s="685"/>
      <c r="FA70" s="685"/>
      <c r="FB70" s="685"/>
      <c r="FC70" s="685"/>
      <c r="FD70" s="685"/>
      <c r="FE70" s="685"/>
      <c r="FF70" s="685"/>
      <c r="FG70" s="685"/>
      <c r="FH70" s="685"/>
      <c r="FI70" s="685"/>
      <c r="FJ70" s="685"/>
      <c r="FL70" s="325" t="s">
        <v>692</v>
      </c>
    </row>
  </sheetData>
  <mergeCells count="482">
    <mergeCell ref="A64:FL64"/>
    <mergeCell ref="AT11:AT13"/>
    <mergeCell ref="EU59:FK59"/>
    <mergeCell ref="A59:F59"/>
    <mergeCell ref="G59:AC59"/>
    <mergeCell ref="AD59:AS59"/>
    <mergeCell ref="AU59:BK59"/>
    <mergeCell ref="BL59:CC59"/>
    <mergeCell ref="CD59:CV59"/>
    <mergeCell ref="CW59:DN59"/>
    <mergeCell ref="DO59:ED59"/>
    <mergeCell ref="EE59:ET59"/>
    <mergeCell ref="EU57:FK57"/>
    <mergeCell ref="A58:F58"/>
    <mergeCell ref="G58:AC58"/>
    <mergeCell ref="AD58:AS58"/>
    <mergeCell ref="AU58:BK58"/>
    <mergeCell ref="BL58:CC58"/>
    <mergeCell ref="CD58:CV58"/>
    <mergeCell ref="CW58:DN58"/>
    <mergeCell ref="DO58:ED58"/>
    <mergeCell ref="EE58:ET58"/>
    <mergeCell ref="EU58:FK58"/>
    <mergeCell ref="A57:F57"/>
    <mergeCell ref="G57:AC57"/>
    <mergeCell ref="AD57:AS57"/>
    <mergeCell ref="AU57:BK57"/>
    <mergeCell ref="BL57:CC57"/>
    <mergeCell ref="CD57:CV57"/>
    <mergeCell ref="CW57:DN57"/>
    <mergeCell ref="DO57:ED57"/>
    <mergeCell ref="EE57:ET57"/>
    <mergeCell ref="EU55:FK55"/>
    <mergeCell ref="EU56:FK56"/>
    <mergeCell ref="A56:F56"/>
    <mergeCell ref="G56:AC56"/>
    <mergeCell ref="AD56:AS56"/>
    <mergeCell ref="AU56:BK56"/>
    <mergeCell ref="BL56:CC56"/>
    <mergeCell ref="CD56:CV56"/>
    <mergeCell ref="CW56:DN56"/>
    <mergeCell ref="DO56:ED56"/>
    <mergeCell ref="EE56:ET56"/>
    <mergeCell ref="A55:F55"/>
    <mergeCell ref="G55:AC55"/>
    <mergeCell ref="AD55:AS55"/>
    <mergeCell ref="AU55:BK55"/>
    <mergeCell ref="BL55:CC55"/>
    <mergeCell ref="CD55:CV55"/>
    <mergeCell ref="CW55:DN55"/>
    <mergeCell ref="DO55:ED55"/>
    <mergeCell ref="EE55:ET55"/>
    <mergeCell ref="EU26:FK26"/>
    <mergeCell ref="A22:F22"/>
    <mergeCell ref="G22:AC22"/>
    <mergeCell ref="AD22:AS22"/>
    <mergeCell ref="AU22:BK22"/>
    <mergeCell ref="BL22:CC22"/>
    <mergeCell ref="CD22:CV22"/>
    <mergeCell ref="CW22:DN22"/>
    <mergeCell ref="DO22:ED22"/>
    <mergeCell ref="EE22:ET22"/>
    <mergeCell ref="EU22:FK22"/>
    <mergeCell ref="A26:F26"/>
    <mergeCell ref="G26:AC26"/>
    <mergeCell ref="AD26:AS26"/>
    <mergeCell ref="AU26:BK26"/>
    <mergeCell ref="BL26:CC26"/>
    <mergeCell ref="CD26:CV26"/>
    <mergeCell ref="CW26:DN26"/>
    <mergeCell ref="DO26:ED26"/>
    <mergeCell ref="EE26:ET26"/>
    <mergeCell ref="EU24:FK24"/>
    <mergeCell ref="A25:F25"/>
    <mergeCell ref="G25:AC25"/>
    <mergeCell ref="AD25:AS25"/>
    <mergeCell ref="AU25:BK25"/>
    <mergeCell ref="BL25:CC25"/>
    <mergeCell ref="CD25:CV25"/>
    <mergeCell ref="CW25:DN25"/>
    <mergeCell ref="DO25:ED25"/>
    <mergeCell ref="EE25:ET25"/>
    <mergeCell ref="EU25:FK25"/>
    <mergeCell ref="A24:F24"/>
    <mergeCell ref="G24:AC24"/>
    <mergeCell ref="AD24:AS24"/>
    <mergeCell ref="AU24:BK24"/>
    <mergeCell ref="BL24:CC24"/>
    <mergeCell ref="CD24:CV24"/>
    <mergeCell ref="CW24:DN24"/>
    <mergeCell ref="DO24:ED24"/>
    <mergeCell ref="EE24:ET24"/>
    <mergeCell ref="EE21:ET21"/>
    <mergeCell ref="EU21:FK21"/>
    <mergeCell ref="A23:F23"/>
    <mergeCell ref="G23:AC23"/>
    <mergeCell ref="AD23:AS23"/>
    <mergeCell ref="AU23:BK23"/>
    <mergeCell ref="BL23:CC23"/>
    <mergeCell ref="CD23:CV23"/>
    <mergeCell ref="CW23:DN23"/>
    <mergeCell ref="DO23:ED23"/>
    <mergeCell ref="EE23:ET23"/>
    <mergeCell ref="EU23:FK23"/>
    <mergeCell ref="BL20:CC20"/>
    <mergeCell ref="CD20:CV20"/>
    <mergeCell ref="CW20:DN20"/>
    <mergeCell ref="DO20:ED20"/>
    <mergeCell ref="EE20:ET20"/>
    <mergeCell ref="EU20:FK20"/>
    <mergeCell ref="A27:F27"/>
    <mergeCell ref="G27:AC27"/>
    <mergeCell ref="AD27:AS27"/>
    <mergeCell ref="AU27:BK27"/>
    <mergeCell ref="BL27:CC27"/>
    <mergeCell ref="CD27:CV27"/>
    <mergeCell ref="CW27:DN27"/>
    <mergeCell ref="DO27:ED27"/>
    <mergeCell ref="EE27:ET27"/>
    <mergeCell ref="EU27:FK27"/>
    <mergeCell ref="A21:F21"/>
    <mergeCell ref="G21:AC21"/>
    <mergeCell ref="AD21:AS21"/>
    <mergeCell ref="AU21:BK21"/>
    <mergeCell ref="BL21:CC21"/>
    <mergeCell ref="CD21:CV21"/>
    <mergeCell ref="CW21:DN21"/>
    <mergeCell ref="DO21:ED21"/>
    <mergeCell ref="EU41:FK41"/>
    <mergeCell ref="A42:FK42"/>
    <mergeCell ref="CD40:CV40"/>
    <mergeCell ref="CW40:DN40"/>
    <mergeCell ref="DO40:ED40"/>
    <mergeCell ref="EE40:ET40"/>
    <mergeCell ref="EU40:FK40"/>
    <mergeCell ref="ET68:FJ68"/>
    <mergeCell ref="ET69:FJ69"/>
    <mergeCell ref="AU61:BK61"/>
    <mergeCell ref="BL61:CC61"/>
    <mergeCell ref="CD61:CV61"/>
    <mergeCell ref="DO62:ED62"/>
    <mergeCell ref="EE62:ET62"/>
    <mergeCell ref="EU62:FK62"/>
    <mergeCell ref="A54:F54"/>
    <mergeCell ref="G54:AC54"/>
    <mergeCell ref="AD54:AS54"/>
    <mergeCell ref="AU54:BK54"/>
    <mergeCell ref="BL54:CC54"/>
    <mergeCell ref="CD54:CV54"/>
    <mergeCell ref="CW54:DN54"/>
    <mergeCell ref="DO54:ED54"/>
    <mergeCell ref="EE54:ET54"/>
    <mergeCell ref="ET70:FJ70"/>
    <mergeCell ref="CW61:DN61"/>
    <mergeCell ref="DO61:ED61"/>
    <mergeCell ref="EE61:ET61"/>
    <mergeCell ref="EU61:FK61"/>
    <mergeCell ref="EE60:ET60"/>
    <mergeCell ref="EU60:FK60"/>
    <mergeCell ref="EU54:FK54"/>
    <mergeCell ref="A60:F60"/>
    <mergeCell ref="G60:AC60"/>
    <mergeCell ref="AD60:AS60"/>
    <mergeCell ref="AU60:BK60"/>
    <mergeCell ref="BL60:CC60"/>
    <mergeCell ref="A62:AC62"/>
    <mergeCell ref="AD62:AS62"/>
    <mergeCell ref="AU62:BK62"/>
    <mergeCell ref="BL62:CC62"/>
    <mergeCell ref="CD62:CV62"/>
    <mergeCell ref="CW62:DN62"/>
    <mergeCell ref="CD60:CV60"/>
    <mergeCell ref="CW60:DN60"/>
    <mergeCell ref="DO60:ED60"/>
    <mergeCell ref="A61:AC61"/>
    <mergeCell ref="AD61:AS61"/>
    <mergeCell ref="EU52:FK52"/>
    <mergeCell ref="A53:F53"/>
    <mergeCell ref="G53:AC53"/>
    <mergeCell ref="AD53:AS53"/>
    <mergeCell ref="AU53:BK53"/>
    <mergeCell ref="BL53:CC53"/>
    <mergeCell ref="CD53:CV53"/>
    <mergeCell ref="CW53:DN53"/>
    <mergeCell ref="DO53:ED53"/>
    <mergeCell ref="EE53:ET53"/>
    <mergeCell ref="EU53:FK53"/>
    <mergeCell ref="A52:F52"/>
    <mergeCell ref="G52:AC52"/>
    <mergeCell ref="AD52:AS52"/>
    <mergeCell ref="AU52:BK52"/>
    <mergeCell ref="BL52:CC52"/>
    <mergeCell ref="CD52:CV52"/>
    <mergeCell ref="CW52:DN52"/>
    <mergeCell ref="DO52:ED52"/>
    <mergeCell ref="EE52:ET52"/>
    <mergeCell ref="EU51:FK51"/>
    <mergeCell ref="A51:F51"/>
    <mergeCell ref="G51:AC51"/>
    <mergeCell ref="AD51:AS51"/>
    <mergeCell ref="AU51:BK51"/>
    <mergeCell ref="BL51:CC51"/>
    <mergeCell ref="CD51:CV51"/>
    <mergeCell ref="CW51:DN51"/>
    <mergeCell ref="DO51:ED51"/>
    <mergeCell ref="EE51:ET51"/>
    <mergeCell ref="EU49:FK49"/>
    <mergeCell ref="A50:F50"/>
    <mergeCell ref="G50:AC50"/>
    <mergeCell ref="AD50:AS50"/>
    <mergeCell ref="AU50:BK50"/>
    <mergeCell ref="BL50:CC50"/>
    <mergeCell ref="CD50:CV50"/>
    <mergeCell ref="CW50:DN50"/>
    <mergeCell ref="DO50:ED50"/>
    <mergeCell ref="EE50:ET50"/>
    <mergeCell ref="EU50:FK50"/>
    <mergeCell ref="A49:F49"/>
    <mergeCell ref="G49:AC49"/>
    <mergeCell ref="AD49:AS49"/>
    <mergeCell ref="AU49:BK49"/>
    <mergeCell ref="BL49:CC49"/>
    <mergeCell ref="CD49:CV49"/>
    <mergeCell ref="CW49:DN49"/>
    <mergeCell ref="DO49:ED49"/>
    <mergeCell ref="EE49:ET49"/>
    <mergeCell ref="EU47:FK47"/>
    <mergeCell ref="A48:F48"/>
    <mergeCell ref="G48:AC48"/>
    <mergeCell ref="AD48:AS48"/>
    <mergeCell ref="AU48:BK48"/>
    <mergeCell ref="BL48:CC48"/>
    <mergeCell ref="CD48:CV48"/>
    <mergeCell ref="CW48:DN48"/>
    <mergeCell ref="DO48:ED48"/>
    <mergeCell ref="EE48:ET48"/>
    <mergeCell ref="EU48:FK48"/>
    <mergeCell ref="A47:F47"/>
    <mergeCell ref="G47:AC47"/>
    <mergeCell ref="AD47:AS47"/>
    <mergeCell ref="AU47:BK47"/>
    <mergeCell ref="BL47:CC47"/>
    <mergeCell ref="CD47:CV47"/>
    <mergeCell ref="CW47:DN47"/>
    <mergeCell ref="DO47:ED47"/>
    <mergeCell ref="EE47:ET47"/>
    <mergeCell ref="EU45:FK45"/>
    <mergeCell ref="A46:F46"/>
    <mergeCell ref="G46:AC46"/>
    <mergeCell ref="AD46:AS46"/>
    <mergeCell ref="AU46:BK46"/>
    <mergeCell ref="BL46:CC46"/>
    <mergeCell ref="CD46:CV46"/>
    <mergeCell ref="CW46:DN46"/>
    <mergeCell ref="DO46:ED46"/>
    <mergeCell ref="EE46:ET46"/>
    <mergeCell ref="EU46:FK46"/>
    <mergeCell ref="A45:F45"/>
    <mergeCell ref="G45:AC45"/>
    <mergeCell ref="AD45:AS45"/>
    <mergeCell ref="AU45:BK45"/>
    <mergeCell ref="BL45:CC45"/>
    <mergeCell ref="CD45:CV45"/>
    <mergeCell ref="CW45:DN45"/>
    <mergeCell ref="DO45:ED45"/>
    <mergeCell ref="EE45:ET45"/>
    <mergeCell ref="CD43:CV43"/>
    <mergeCell ref="CW43:DN43"/>
    <mergeCell ref="DO43:ED43"/>
    <mergeCell ref="EE43:ET43"/>
    <mergeCell ref="EU43:FK43"/>
    <mergeCell ref="A44:F44"/>
    <mergeCell ref="G44:AC44"/>
    <mergeCell ref="AD44:AS44"/>
    <mergeCell ref="AU44:BK44"/>
    <mergeCell ref="BL44:CC44"/>
    <mergeCell ref="A43:F43"/>
    <mergeCell ref="G43:AC43"/>
    <mergeCell ref="AD43:AS43"/>
    <mergeCell ref="AU43:BK43"/>
    <mergeCell ref="BL43:CC43"/>
    <mergeCell ref="CD44:CV44"/>
    <mergeCell ref="CW44:DN44"/>
    <mergeCell ref="DO44:ED44"/>
    <mergeCell ref="EE44:ET44"/>
    <mergeCell ref="EU44:FK44"/>
    <mergeCell ref="A41:AC41"/>
    <mergeCell ref="AD41:AS41"/>
    <mergeCell ref="AU41:BK41"/>
    <mergeCell ref="BL41:CC41"/>
    <mergeCell ref="CD41:CV41"/>
    <mergeCell ref="CW41:DN41"/>
    <mergeCell ref="DO41:ED41"/>
    <mergeCell ref="EE41:ET41"/>
    <mergeCell ref="EU38:FK38"/>
    <mergeCell ref="A39:F39"/>
    <mergeCell ref="G39:AC39"/>
    <mergeCell ref="AD39:AS39"/>
    <mergeCell ref="AU39:BK39"/>
    <mergeCell ref="BL39:CC39"/>
    <mergeCell ref="A40:F40"/>
    <mergeCell ref="G40:AC40"/>
    <mergeCell ref="AD40:AS40"/>
    <mergeCell ref="AU40:BK40"/>
    <mergeCell ref="BL40:CC40"/>
    <mergeCell ref="CD39:CV39"/>
    <mergeCell ref="CW39:DN39"/>
    <mergeCell ref="DO39:ED39"/>
    <mergeCell ref="EE39:ET39"/>
    <mergeCell ref="EU39:FK39"/>
    <mergeCell ref="AU37:BK37"/>
    <mergeCell ref="BL37:CC37"/>
    <mergeCell ref="CD37:CV37"/>
    <mergeCell ref="CW37:DN37"/>
    <mergeCell ref="DO37:ED37"/>
    <mergeCell ref="EE37:ET37"/>
    <mergeCell ref="A38:F38"/>
    <mergeCell ref="G38:AC38"/>
    <mergeCell ref="AD38:AS38"/>
    <mergeCell ref="AU38:BK38"/>
    <mergeCell ref="BL38:CC38"/>
    <mergeCell ref="CD38:CV38"/>
    <mergeCell ref="CW38:DN38"/>
    <mergeCell ref="DO38:ED38"/>
    <mergeCell ref="EE38:ET38"/>
    <mergeCell ref="EU37:FK37"/>
    <mergeCell ref="EU35:FK35"/>
    <mergeCell ref="A36:F36"/>
    <mergeCell ref="G36:AC36"/>
    <mergeCell ref="AD36:AS36"/>
    <mergeCell ref="AU36:BK36"/>
    <mergeCell ref="BL36:CC36"/>
    <mergeCell ref="CD36:CV36"/>
    <mergeCell ref="CW36:DN36"/>
    <mergeCell ref="DO36:ED36"/>
    <mergeCell ref="EE36:ET36"/>
    <mergeCell ref="EU36:FK36"/>
    <mergeCell ref="A35:F35"/>
    <mergeCell ref="G35:AC35"/>
    <mergeCell ref="AD35:AS35"/>
    <mergeCell ref="AU35:BK35"/>
    <mergeCell ref="BL35:CC35"/>
    <mergeCell ref="CD35:CV35"/>
    <mergeCell ref="CW35:DN35"/>
    <mergeCell ref="DO35:ED35"/>
    <mergeCell ref="EE35:ET35"/>
    <mergeCell ref="A37:F37"/>
    <mergeCell ref="G37:AC37"/>
    <mergeCell ref="AD37:AS37"/>
    <mergeCell ref="EU33:FK33"/>
    <mergeCell ref="A34:F34"/>
    <mergeCell ref="G34:AC34"/>
    <mergeCell ref="AD34:AS34"/>
    <mergeCell ref="AU34:BK34"/>
    <mergeCell ref="BL34:CC34"/>
    <mergeCell ref="CD34:CV34"/>
    <mergeCell ref="CW34:DN34"/>
    <mergeCell ref="DO34:ED34"/>
    <mergeCell ref="EE34:ET34"/>
    <mergeCell ref="EU34:FK34"/>
    <mergeCell ref="A33:F33"/>
    <mergeCell ref="G33:AC33"/>
    <mergeCell ref="AD33:AS33"/>
    <mergeCell ref="AU33:BK33"/>
    <mergeCell ref="BL33:CC33"/>
    <mergeCell ref="CD33:CV33"/>
    <mergeCell ref="CW33:DN33"/>
    <mergeCell ref="DO33:ED33"/>
    <mergeCell ref="EE33:ET33"/>
    <mergeCell ref="EU32:FK32"/>
    <mergeCell ref="A31:F31"/>
    <mergeCell ref="G31:AC31"/>
    <mergeCell ref="AD31:AS31"/>
    <mergeCell ref="AU31:BK31"/>
    <mergeCell ref="BL31:CC31"/>
    <mergeCell ref="CD31:CV31"/>
    <mergeCell ref="CW31:DN31"/>
    <mergeCell ref="DO31:ED31"/>
    <mergeCell ref="EE31:ET31"/>
    <mergeCell ref="EU31:FK31"/>
    <mergeCell ref="A32:F32"/>
    <mergeCell ref="G32:AC32"/>
    <mergeCell ref="AD32:AS32"/>
    <mergeCell ref="AU32:BK32"/>
    <mergeCell ref="BL32:CC32"/>
    <mergeCell ref="CD32:CV32"/>
    <mergeCell ref="CW32:DN32"/>
    <mergeCell ref="DO32:ED32"/>
    <mergeCell ref="EE32:ET32"/>
    <mergeCell ref="A29:FK29"/>
    <mergeCell ref="A30:F30"/>
    <mergeCell ref="G30:AC30"/>
    <mergeCell ref="AD30:AS30"/>
    <mergeCell ref="AU30:BK30"/>
    <mergeCell ref="BL30:CC30"/>
    <mergeCell ref="CD30:CV30"/>
    <mergeCell ref="CW30:DN30"/>
    <mergeCell ref="DO30:ED30"/>
    <mergeCell ref="EE30:ET30"/>
    <mergeCell ref="EU30:FK30"/>
    <mergeCell ref="A28:AC28"/>
    <mergeCell ref="AD28:AS28"/>
    <mergeCell ref="AU28:BK28"/>
    <mergeCell ref="BL28:CC28"/>
    <mergeCell ref="CD28:CV28"/>
    <mergeCell ref="CW28:DN28"/>
    <mergeCell ref="DO28:ED28"/>
    <mergeCell ref="EE28:ET28"/>
    <mergeCell ref="EU28:FK28"/>
    <mergeCell ref="EU19:FK19"/>
    <mergeCell ref="A19:F19"/>
    <mergeCell ref="G19:AC19"/>
    <mergeCell ref="AD19:AS19"/>
    <mergeCell ref="AU19:BK19"/>
    <mergeCell ref="BL19:CC19"/>
    <mergeCell ref="CD19:CV19"/>
    <mergeCell ref="CW19:DN19"/>
    <mergeCell ref="DO19:ED19"/>
    <mergeCell ref="EE19:ET19"/>
    <mergeCell ref="A20:F20"/>
    <mergeCell ref="G20:AC20"/>
    <mergeCell ref="AD20:AS20"/>
    <mergeCell ref="AU20:BK20"/>
    <mergeCell ref="EU17:FK17"/>
    <mergeCell ref="A18:F18"/>
    <mergeCell ref="G18:AC18"/>
    <mergeCell ref="AD18:AS18"/>
    <mergeCell ref="AU18:BK18"/>
    <mergeCell ref="BL18:CC18"/>
    <mergeCell ref="CD18:CV18"/>
    <mergeCell ref="CW18:DN18"/>
    <mergeCell ref="DO18:ED18"/>
    <mergeCell ref="EE18:ET18"/>
    <mergeCell ref="EU18:FK18"/>
    <mergeCell ref="A17:F17"/>
    <mergeCell ref="G17:AC17"/>
    <mergeCell ref="AD17:AS17"/>
    <mergeCell ref="AU17:BK17"/>
    <mergeCell ref="BL17:CC17"/>
    <mergeCell ref="CD17:CV17"/>
    <mergeCell ref="CW17:DN17"/>
    <mergeCell ref="DO17:ED17"/>
    <mergeCell ref="EE17:ET17"/>
    <mergeCell ref="CW14:DN14"/>
    <mergeCell ref="DO14:ED14"/>
    <mergeCell ref="EE14:ET14"/>
    <mergeCell ref="EU14:FK14"/>
    <mergeCell ref="A15:FK15"/>
    <mergeCell ref="A16:F16"/>
    <mergeCell ref="G16:AC16"/>
    <mergeCell ref="AD16:AS16"/>
    <mergeCell ref="AU16:BK16"/>
    <mergeCell ref="BL16:CC16"/>
    <mergeCell ref="A14:F14"/>
    <mergeCell ref="G14:AC14"/>
    <mergeCell ref="AD14:AS14"/>
    <mergeCell ref="AU14:BK14"/>
    <mergeCell ref="BL14:CC14"/>
    <mergeCell ref="CD14:CV14"/>
    <mergeCell ref="CD16:CV16"/>
    <mergeCell ref="CW16:DN16"/>
    <mergeCell ref="DO16:ED16"/>
    <mergeCell ref="EE16:ET16"/>
    <mergeCell ref="EU16:FK16"/>
    <mergeCell ref="A1:FK1"/>
    <mergeCell ref="A3:GC3"/>
    <mergeCell ref="A5:GC5"/>
    <mergeCell ref="AC7:FK7"/>
    <mergeCell ref="A9:AU9"/>
    <mergeCell ref="AV9:FK9"/>
    <mergeCell ref="EU11:FK13"/>
    <mergeCell ref="AU12:BK13"/>
    <mergeCell ref="BL12:DN12"/>
    <mergeCell ref="BL13:CC13"/>
    <mergeCell ref="CD13:CV13"/>
    <mergeCell ref="CW13:DN13"/>
    <mergeCell ref="AU11:ET11"/>
    <mergeCell ref="A11:F13"/>
    <mergeCell ref="G11:AC13"/>
    <mergeCell ref="AD11:AS13"/>
    <mergeCell ref="DO12:ED13"/>
    <mergeCell ref="EE12:ET13"/>
  </mergeCells>
  <pageMargins left="0.7" right="0.7" top="0.75" bottom="0.75" header="0.3" footer="0.3"/>
  <pageSetup paperSize="9" scale="72" fitToHeight="0" orientation="landscape" r:id="rId1"/>
  <rowBreaks count="1" manualBreakCount="1">
    <brk id="37" max="16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65"/>
  <sheetViews>
    <sheetView view="pageBreakPreview" topLeftCell="A307" zoomScaleNormal="100" zoomScaleSheetLayoutView="100" workbookViewId="0">
      <selection activeCell="H328" sqref="H328:BC328"/>
    </sheetView>
  </sheetViews>
  <sheetFormatPr defaultRowHeight="12" x14ac:dyDescent="0.25"/>
  <cols>
    <col min="1" max="7" width="0.5546875" style="184" customWidth="1"/>
    <col min="8" max="13" width="0.88671875" style="184" customWidth="1"/>
    <col min="14" max="14" width="1.33203125" style="184" customWidth="1"/>
    <col min="15" max="15" width="2.44140625" style="184" customWidth="1"/>
    <col min="16" max="16" width="1.33203125" style="184" customWidth="1"/>
    <col min="17" max="17" width="2.6640625" style="184" customWidth="1"/>
    <col min="18" max="18" width="4.6640625" style="184" customWidth="1"/>
    <col min="19" max="24" width="1.33203125" style="184" customWidth="1"/>
    <col min="25" max="30" width="0.88671875" style="184" customWidth="1"/>
    <col min="31" max="54" width="0.6640625" style="184" customWidth="1"/>
    <col min="55" max="55" width="16.109375" style="184" customWidth="1"/>
    <col min="56" max="67" width="0.88671875" style="184" customWidth="1"/>
    <col min="68" max="68" width="1.109375" style="184" customWidth="1"/>
    <col min="69" max="69" width="0.88671875" style="184" customWidth="1"/>
    <col min="70" max="70" width="1" style="184" customWidth="1"/>
    <col min="71" max="71" width="2.88671875" style="184" customWidth="1"/>
    <col min="72" max="80" width="0.6640625" style="184" customWidth="1"/>
    <col min="81" max="82" width="0.88671875" style="184" customWidth="1"/>
    <col min="83" max="83" width="0.44140625" style="184" customWidth="1"/>
    <col min="84" max="84" width="0.6640625" style="184" customWidth="1"/>
    <col min="85" max="86" width="0.88671875" style="184" customWidth="1"/>
    <col min="87" max="87" width="2.33203125" style="236" customWidth="1"/>
    <col min="88" max="88" width="1.33203125" style="236" customWidth="1"/>
    <col min="89" max="89" width="1.5546875" style="236" customWidth="1"/>
    <col min="90" max="93" width="0.5546875" style="236" customWidth="1"/>
    <col min="94" max="94" width="1.33203125" style="236" customWidth="1"/>
    <col min="95" max="95" width="0.5546875" style="236" customWidth="1"/>
    <col min="96" max="103" width="1" style="236" customWidth="1"/>
    <col min="104" max="105" width="0.5546875" style="236" customWidth="1"/>
    <col min="106" max="106" width="15.5546875" style="234" customWidth="1"/>
    <col min="107" max="107" width="18.88671875" style="184" customWidth="1"/>
    <col min="108" max="108" width="12.5546875" style="184" customWidth="1"/>
    <col min="109" max="109" width="13.88671875" style="184" customWidth="1"/>
    <col min="110" max="110" width="13.33203125" style="184" customWidth="1"/>
    <col min="111" max="111" width="8.88671875" style="184" customWidth="1"/>
    <col min="112" max="112" width="12.6640625" style="184" customWidth="1"/>
    <col min="113" max="113" width="8.88671875" style="184" customWidth="1"/>
    <col min="114" max="256" width="8.88671875" style="184"/>
    <col min="257" max="263" width="0.5546875" style="184" customWidth="1"/>
    <col min="264" max="269" width="0.88671875" style="184" customWidth="1"/>
    <col min="270" max="270" width="1.33203125" style="184" customWidth="1"/>
    <col min="271" max="271" width="2.44140625" style="184" customWidth="1"/>
    <col min="272" max="272" width="1.33203125" style="184" customWidth="1"/>
    <col min="273" max="273" width="2.6640625" style="184" customWidth="1"/>
    <col min="274" max="274" width="2.33203125" style="184" customWidth="1"/>
    <col min="275" max="280" width="1.33203125" style="184" customWidth="1"/>
    <col min="281" max="286" width="0.88671875" style="184" customWidth="1"/>
    <col min="287" max="311" width="0.6640625" style="184" customWidth="1"/>
    <col min="312" max="323" width="0.88671875" style="184" customWidth="1"/>
    <col min="324" max="324" width="1.109375" style="184" customWidth="1"/>
    <col min="325" max="325" width="0.88671875" style="184" customWidth="1"/>
    <col min="326" max="326" width="1" style="184" customWidth="1"/>
    <col min="327" max="327" width="1.44140625" style="184" customWidth="1"/>
    <col min="328" max="336" width="0.6640625" style="184" customWidth="1"/>
    <col min="337" max="338" width="0.88671875" style="184" customWidth="1"/>
    <col min="339" max="339" width="0.44140625" style="184" customWidth="1"/>
    <col min="340" max="340" width="0.6640625" style="184" customWidth="1"/>
    <col min="341" max="343" width="0.88671875" style="184" customWidth="1"/>
    <col min="344" max="344" width="0.5546875" style="184" customWidth="1"/>
    <col min="345" max="345" width="1.5546875" style="184" customWidth="1"/>
    <col min="346" max="349" width="0.5546875" style="184" customWidth="1"/>
    <col min="350" max="350" width="1.33203125" style="184" customWidth="1"/>
    <col min="351" max="351" width="0.5546875" style="184" customWidth="1"/>
    <col min="352" max="359" width="1" style="184" customWidth="1"/>
    <col min="360" max="361" width="0.5546875" style="184" customWidth="1"/>
    <col min="362" max="362" width="13.6640625" style="184" customWidth="1"/>
    <col min="363" max="363" width="12.6640625" style="184" customWidth="1"/>
    <col min="364" max="512" width="8.88671875" style="184"/>
    <col min="513" max="519" width="0.5546875" style="184" customWidth="1"/>
    <col min="520" max="525" width="0.88671875" style="184" customWidth="1"/>
    <col min="526" max="526" width="1.33203125" style="184" customWidth="1"/>
    <col min="527" max="527" width="2.44140625" style="184" customWidth="1"/>
    <col min="528" max="528" width="1.33203125" style="184" customWidth="1"/>
    <col min="529" max="529" width="2.6640625" style="184" customWidth="1"/>
    <col min="530" max="530" width="2.33203125" style="184" customWidth="1"/>
    <col min="531" max="536" width="1.33203125" style="184" customWidth="1"/>
    <col min="537" max="542" width="0.88671875" style="184" customWidth="1"/>
    <col min="543" max="567" width="0.6640625" style="184" customWidth="1"/>
    <col min="568" max="579" width="0.88671875" style="184" customWidth="1"/>
    <col min="580" max="580" width="1.109375" style="184" customWidth="1"/>
    <col min="581" max="581" width="0.88671875" style="184" customWidth="1"/>
    <col min="582" max="582" width="1" style="184" customWidth="1"/>
    <col min="583" max="583" width="1.44140625" style="184" customWidth="1"/>
    <col min="584" max="592" width="0.6640625" style="184" customWidth="1"/>
    <col min="593" max="594" width="0.88671875" style="184" customWidth="1"/>
    <col min="595" max="595" width="0.44140625" style="184" customWidth="1"/>
    <col min="596" max="596" width="0.6640625" style="184" customWidth="1"/>
    <col min="597" max="599" width="0.88671875" style="184" customWidth="1"/>
    <col min="600" max="600" width="0.5546875" style="184" customWidth="1"/>
    <col min="601" max="601" width="1.5546875" style="184" customWidth="1"/>
    <col min="602" max="605" width="0.5546875" style="184" customWidth="1"/>
    <col min="606" max="606" width="1.33203125" style="184" customWidth="1"/>
    <col min="607" max="607" width="0.5546875" style="184" customWidth="1"/>
    <col min="608" max="615" width="1" style="184" customWidth="1"/>
    <col min="616" max="617" width="0.5546875" style="184" customWidth="1"/>
    <col min="618" max="618" width="13.6640625" style="184" customWidth="1"/>
    <col min="619" max="619" width="12.6640625" style="184" customWidth="1"/>
    <col min="620" max="768" width="8.88671875" style="184"/>
    <col min="769" max="775" width="0.5546875" style="184" customWidth="1"/>
    <col min="776" max="781" width="0.88671875" style="184" customWidth="1"/>
    <col min="782" max="782" width="1.33203125" style="184" customWidth="1"/>
    <col min="783" max="783" width="2.44140625" style="184" customWidth="1"/>
    <col min="784" max="784" width="1.33203125" style="184" customWidth="1"/>
    <col min="785" max="785" width="2.6640625" style="184" customWidth="1"/>
    <col min="786" max="786" width="2.33203125" style="184" customWidth="1"/>
    <col min="787" max="792" width="1.33203125" style="184" customWidth="1"/>
    <col min="793" max="798" width="0.88671875" style="184" customWidth="1"/>
    <col min="799" max="823" width="0.6640625" style="184" customWidth="1"/>
    <col min="824" max="835" width="0.88671875" style="184" customWidth="1"/>
    <col min="836" max="836" width="1.109375" style="184" customWidth="1"/>
    <col min="837" max="837" width="0.88671875" style="184" customWidth="1"/>
    <col min="838" max="838" width="1" style="184" customWidth="1"/>
    <col min="839" max="839" width="1.44140625" style="184" customWidth="1"/>
    <col min="840" max="848" width="0.6640625" style="184" customWidth="1"/>
    <col min="849" max="850" width="0.88671875" style="184" customWidth="1"/>
    <col min="851" max="851" width="0.44140625" style="184" customWidth="1"/>
    <col min="852" max="852" width="0.6640625" style="184" customWidth="1"/>
    <col min="853" max="855" width="0.88671875" style="184" customWidth="1"/>
    <col min="856" max="856" width="0.5546875" style="184" customWidth="1"/>
    <col min="857" max="857" width="1.5546875" style="184" customWidth="1"/>
    <col min="858" max="861" width="0.5546875" style="184" customWidth="1"/>
    <col min="862" max="862" width="1.33203125" style="184" customWidth="1"/>
    <col min="863" max="863" width="0.5546875" style="184" customWidth="1"/>
    <col min="864" max="871" width="1" style="184" customWidth="1"/>
    <col min="872" max="873" width="0.5546875" style="184" customWidth="1"/>
    <col min="874" max="874" width="13.6640625" style="184" customWidth="1"/>
    <col min="875" max="875" width="12.6640625" style="184" customWidth="1"/>
    <col min="876" max="1024" width="8.88671875" style="184"/>
    <col min="1025" max="1031" width="0.5546875" style="184" customWidth="1"/>
    <col min="1032" max="1037" width="0.88671875" style="184" customWidth="1"/>
    <col min="1038" max="1038" width="1.33203125" style="184" customWidth="1"/>
    <col min="1039" max="1039" width="2.44140625" style="184" customWidth="1"/>
    <col min="1040" max="1040" width="1.33203125" style="184" customWidth="1"/>
    <col min="1041" max="1041" width="2.6640625" style="184" customWidth="1"/>
    <col min="1042" max="1042" width="2.33203125" style="184" customWidth="1"/>
    <col min="1043" max="1048" width="1.33203125" style="184" customWidth="1"/>
    <col min="1049" max="1054" width="0.88671875" style="184" customWidth="1"/>
    <col min="1055" max="1079" width="0.6640625" style="184" customWidth="1"/>
    <col min="1080" max="1091" width="0.88671875" style="184" customWidth="1"/>
    <col min="1092" max="1092" width="1.109375" style="184" customWidth="1"/>
    <col min="1093" max="1093" width="0.88671875" style="184" customWidth="1"/>
    <col min="1094" max="1094" width="1" style="184" customWidth="1"/>
    <col min="1095" max="1095" width="1.44140625" style="184" customWidth="1"/>
    <col min="1096" max="1104" width="0.6640625" style="184" customWidth="1"/>
    <col min="1105" max="1106" width="0.88671875" style="184" customWidth="1"/>
    <col min="1107" max="1107" width="0.44140625" style="184" customWidth="1"/>
    <col min="1108" max="1108" width="0.6640625" style="184" customWidth="1"/>
    <col min="1109" max="1111" width="0.88671875" style="184" customWidth="1"/>
    <col min="1112" max="1112" width="0.5546875" style="184" customWidth="1"/>
    <col min="1113" max="1113" width="1.5546875" style="184" customWidth="1"/>
    <col min="1114" max="1117" width="0.5546875" style="184" customWidth="1"/>
    <col min="1118" max="1118" width="1.33203125" style="184" customWidth="1"/>
    <col min="1119" max="1119" width="0.5546875" style="184" customWidth="1"/>
    <col min="1120" max="1127" width="1" style="184" customWidth="1"/>
    <col min="1128" max="1129" width="0.5546875" style="184" customWidth="1"/>
    <col min="1130" max="1130" width="13.6640625" style="184" customWidth="1"/>
    <col min="1131" max="1131" width="12.6640625" style="184" customWidth="1"/>
    <col min="1132" max="1280" width="8.88671875" style="184"/>
    <col min="1281" max="1287" width="0.5546875" style="184" customWidth="1"/>
    <col min="1288" max="1293" width="0.88671875" style="184" customWidth="1"/>
    <col min="1294" max="1294" width="1.33203125" style="184" customWidth="1"/>
    <col min="1295" max="1295" width="2.44140625" style="184" customWidth="1"/>
    <col min="1296" max="1296" width="1.33203125" style="184" customWidth="1"/>
    <col min="1297" max="1297" width="2.6640625" style="184" customWidth="1"/>
    <col min="1298" max="1298" width="2.33203125" style="184" customWidth="1"/>
    <col min="1299" max="1304" width="1.33203125" style="184" customWidth="1"/>
    <col min="1305" max="1310" width="0.88671875" style="184" customWidth="1"/>
    <col min="1311" max="1335" width="0.6640625" style="184" customWidth="1"/>
    <col min="1336" max="1347" width="0.88671875" style="184" customWidth="1"/>
    <col min="1348" max="1348" width="1.109375" style="184" customWidth="1"/>
    <col min="1349" max="1349" width="0.88671875" style="184" customWidth="1"/>
    <col min="1350" max="1350" width="1" style="184" customWidth="1"/>
    <col min="1351" max="1351" width="1.44140625" style="184" customWidth="1"/>
    <col min="1352" max="1360" width="0.6640625" style="184" customWidth="1"/>
    <col min="1361" max="1362" width="0.88671875" style="184" customWidth="1"/>
    <col min="1363" max="1363" width="0.44140625" style="184" customWidth="1"/>
    <col min="1364" max="1364" width="0.6640625" style="184" customWidth="1"/>
    <col min="1365" max="1367" width="0.88671875" style="184" customWidth="1"/>
    <col min="1368" max="1368" width="0.5546875" style="184" customWidth="1"/>
    <col min="1369" max="1369" width="1.5546875" style="184" customWidth="1"/>
    <col min="1370" max="1373" width="0.5546875" style="184" customWidth="1"/>
    <col min="1374" max="1374" width="1.33203125" style="184" customWidth="1"/>
    <col min="1375" max="1375" width="0.5546875" style="184" customWidth="1"/>
    <col min="1376" max="1383" width="1" style="184" customWidth="1"/>
    <col min="1384" max="1385" width="0.5546875" style="184" customWidth="1"/>
    <col min="1386" max="1386" width="13.6640625" style="184" customWidth="1"/>
    <col min="1387" max="1387" width="12.6640625" style="184" customWidth="1"/>
    <col min="1388" max="1536" width="8.88671875" style="184"/>
    <col min="1537" max="1543" width="0.5546875" style="184" customWidth="1"/>
    <col min="1544" max="1549" width="0.88671875" style="184" customWidth="1"/>
    <col min="1550" max="1550" width="1.33203125" style="184" customWidth="1"/>
    <col min="1551" max="1551" width="2.44140625" style="184" customWidth="1"/>
    <col min="1552" max="1552" width="1.33203125" style="184" customWidth="1"/>
    <col min="1553" max="1553" width="2.6640625" style="184" customWidth="1"/>
    <col min="1554" max="1554" width="2.33203125" style="184" customWidth="1"/>
    <col min="1555" max="1560" width="1.33203125" style="184" customWidth="1"/>
    <col min="1561" max="1566" width="0.88671875" style="184" customWidth="1"/>
    <col min="1567" max="1591" width="0.6640625" style="184" customWidth="1"/>
    <col min="1592" max="1603" width="0.88671875" style="184" customWidth="1"/>
    <col min="1604" max="1604" width="1.109375" style="184" customWidth="1"/>
    <col min="1605" max="1605" width="0.88671875" style="184" customWidth="1"/>
    <col min="1606" max="1606" width="1" style="184" customWidth="1"/>
    <col min="1607" max="1607" width="1.44140625" style="184" customWidth="1"/>
    <col min="1608" max="1616" width="0.6640625" style="184" customWidth="1"/>
    <col min="1617" max="1618" width="0.88671875" style="184" customWidth="1"/>
    <col min="1619" max="1619" width="0.44140625" style="184" customWidth="1"/>
    <col min="1620" max="1620" width="0.6640625" style="184" customWidth="1"/>
    <col min="1621" max="1623" width="0.88671875" style="184" customWidth="1"/>
    <col min="1624" max="1624" width="0.5546875" style="184" customWidth="1"/>
    <col min="1625" max="1625" width="1.5546875" style="184" customWidth="1"/>
    <col min="1626" max="1629" width="0.5546875" style="184" customWidth="1"/>
    <col min="1630" max="1630" width="1.33203125" style="184" customWidth="1"/>
    <col min="1631" max="1631" width="0.5546875" style="184" customWidth="1"/>
    <col min="1632" max="1639" width="1" style="184" customWidth="1"/>
    <col min="1640" max="1641" width="0.5546875" style="184" customWidth="1"/>
    <col min="1642" max="1642" width="13.6640625" style="184" customWidth="1"/>
    <col min="1643" max="1643" width="12.6640625" style="184" customWidth="1"/>
    <col min="1644" max="1792" width="8.88671875" style="184"/>
    <col min="1793" max="1799" width="0.5546875" style="184" customWidth="1"/>
    <col min="1800" max="1805" width="0.88671875" style="184" customWidth="1"/>
    <col min="1806" max="1806" width="1.33203125" style="184" customWidth="1"/>
    <col min="1807" max="1807" width="2.44140625" style="184" customWidth="1"/>
    <col min="1808" max="1808" width="1.33203125" style="184" customWidth="1"/>
    <col min="1809" max="1809" width="2.6640625" style="184" customWidth="1"/>
    <col min="1810" max="1810" width="2.33203125" style="184" customWidth="1"/>
    <col min="1811" max="1816" width="1.33203125" style="184" customWidth="1"/>
    <col min="1817" max="1822" width="0.88671875" style="184" customWidth="1"/>
    <col min="1823" max="1847" width="0.6640625" style="184" customWidth="1"/>
    <col min="1848" max="1859" width="0.88671875" style="184" customWidth="1"/>
    <col min="1860" max="1860" width="1.109375" style="184" customWidth="1"/>
    <col min="1861" max="1861" width="0.88671875" style="184" customWidth="1"/>
    <col min="1862" max="1862" width="1" style="184" customWidth="1"/>
    <col min="1863" max="1863" width="1.44140625" style="184" customWidth="1"/>
    <col min="1864" max="1872" width="0.6640625" style="184" customWidth="1"/>
    <col min="1873" max="1874" width="0.88671875" style="184" customWidth="1"/>
    <col min="1875" max="1875" width="0.44140625" style="184" customWidth="1"/>
    <col min="1876" max="1876" width="0.6640625" style="184" customWidth="1"/>
    <col min="1877" max="1879" width="0.88671875" style="184" customWidth="1"/>
    <col min="1880" max="1880" width="0.5546875" style="184" customWidth="1"/>
    <col min="1881" max="1881" width="1.5546875" style="184" customWidth="1"/>
    <col min="1882" max="1885" width="0.5546875" style="184" customWidth="1"/>
    <col min="1886" max="1886" width="1.33203125" style="184" customWidth="1"/>
    <col min="1887" max="1887" width="0.5546875" style="184" customWidth="1"/>
    <col min="1888" max="1895" width="1" style="184" customWidth="1"/>
    <col min="1896" max="1897" width="0.5546875" style="184" customWidth="1"/>
    <col min="1898" max="1898" width="13.6640625" style="184" customWidth="1"/>
    <col min="1899" max="1899" width="12.6640625" style="184" customWidth="1"/>
    <col min="1900" max="2048" width="8.88671875" style="184"/>
    <col min="2049" max="2055" width="0.5546875" style="184" customWidth="1"/>
    <col min="2056" max="2061" width="0.88671875" style="184" customWidth="1"/>
    <col min="2062" max="2062" width="1.33203125" style="184" customWidth="1"/>
    <col min="2063" max="2063" width="2.44140625" style="184" customWidth="1"/>
    <col min="2064" max="2064" width="1.33203125" style="184" customWidth="1"/>
    <col min="2065" max="2065" width="2.6640625" style="184" customWidth="1"/>
    <col min="2066" max="2066" width="2.33203125" style="184" customWidth="1"/>
    <col min="2067" max="2072" width="1.33203125" style="184" customWidth="1"/>
    <col min="2073" max="2078" width="0.88671875" style="184" customWidth="1"/>
    <col min="2079" max="2103" width="0.6640625" style="184" customWidth="1"/>
    <col min="2104" max="2115" width="0.88671875" style="184" customWidth="1"/>
    <col min="2116" max="2116" width="1.109375" style="184" customWidth="1"/>
    <col min="2117" max="2117" width="0.88671875" style="184" customWidth="1"/>
    <col min="2118" max="2118" width="1" style="184" customWidth="1"/>
    <col min="2119" max="2119" width="1.44140625" style="184" customWidth="1"/>
    <col min="2120" max="2128" width="0.6640625" style="184" customWidth="1"/>
    <col min="2129" max="2130" width="0.88671875" style="184" customWidth="1"/>
    <col min="2131" max="2131" width="0.44140625" style="184" customWidth="1"/>
    <col min="2132" max="2132" width="0.6640625" style="184" customWidth="1"/>
    <col min="2133" max="2135" width="0.88671875" style="184" customWidth="1"/>
    <col min="2136" max="2136" width="0.5546875" style="184" customWidth="1"/>
    <col min="2137" max="2137" width="1.5546875" style="184" customWidth="1"/>
    <col min="2138" max="2141" width="0.5546875" style="184" customWidth="1"/>
    <col min="2142" max="2142" width="1.33203125" style="184" customWidth="1"/>
    <col min="2143" max="2143" width="0.5546875" style="184" customWidth="1"/>
    <col min="2144" max="2151" width="1" style="184" customWidth="1"/>
    <col min="2152" max="2153" width="0.5546875" style="184" customWidth="1"/>
    <col min="2154" max="2154" width="13.6640625" style="184" customWidth="1"/>
    <col min="2155" max="2155" width="12.6640625" style="184" customWidth="1"/>
    <col min="2156" max="2304" width="8.88671875" style="184"/>
    <col min="2305" max="2311" width="0.5546875" style="184" customWidth="1"/>
    <col min="2312" max="2317" width="0.88671875" style="184" customWidth="1"/>
    <col min="2318" max="2318" width="1.33203125" style="184" customWidth="1"/>
    <col min="2319" max="2319" width="2.44140625" style="184" customWidth="1"/>
    <col min="2320" max="2320" width="1.33203125" style="184" customWidth="1"/>
    <col min="2321" max="2321" width="2.6640625" style="184" customWidth="1"/>
    <col min="2322" max="2322" width="2.33203125" style="184" customWidth="1"/>
    <col min="2323" max="2328" width="1.33203125" style="184" customWidth="1"/>
    <col min="2329" max="2334" width="0.88671875" style="184" customWidth="1"/>
    <col min="2335" max="2359" width="0.6640625" style="184" customWidth="1"/>
    <col min="2360" max="2371" width="0.88671875" style="184" customWidth="1"/>
    <col min="2372" max="2372" width="1.109375" style="184" customWidth="1"/>
    <col min="2373" max="2373" width="0.88671875" style="184" customWidth="1"/>
    <col min="2374" max="2374" width="1" style="184" customWidth="1"/>
    <col min="2375" max="2375" width="1.44140625" style="184" customWidth="1"/>
    <col min="2376" max="2384" width="0.6640625" style="184" customWidth="1"/>
    <col min="2385" max="2386" width="0.88671875" style="184" customWidth="1"/>
    <col min="2387" max="2387" width="0.44140625" style="184" customWidth="1"/>
    <col min="2388" max="2388" width="0.6640625" style="184" customWidth="1"/>
    <col min="2389" max="2391" width="0.88671875" style="184" customWidth="1"/>
    <col min="2392" max="2392" width="0.5546875" style="184" customWidth="1"/>
    <col min="2393" max="2393" width="1.5546875" style="184" customWidth="1"/>
    <col min="2394" max="2397" width="0.5546875" style="184" customWidth="1"/>
    <col min="2398" max="2398" width="1.33203125" style="184" customWidth="1"/>
    <col min="2399" max="2399" width="0.5546875" style="184" customWidth="1"/>
    <col min="2400" max="2407" width="1" style="184" customWidth="1"/>
    <col min="2408" max="2409" width="0.5546875" style="184" customWidth="1"/>
    <col min="2410" max="2410" width="13.6640625" style="184" customWidth="1"/>
    <col min="2411" max="2411" width="12.6640625" style="184" customWidth="1"/>
    <col min="2412" max="2560" width="8.88671875" style="184"/>
    <col min="2561" max="2567" width="0.5546875" style="184" customWidth="1"/>
    <col min="2568" max="2573" width="0.88671875" style="184" customWidth="1"/>
    <col min="2574" max="2574" width="1.33203125" style="184" customWidth="1"/>
    <col min="2575" max="2575" width="2.44140625" style="184" customWidth="1"/>
    <col min="2576" max="2576" width="1.33203125" style="184" customWidth="1"/>
    <col min="2577" max="2577" width="2.6640625" style="184" customWidth="1"/>
    <col min="2578" max="2578" width="2.33203125" style="184" customWidth="1"/>
    <col min="2579" max="2584" width="1.33203125" style="184" customWidth="1"/>
    <col min="2585" max="2590" width="0.88671875" style="184" customWidth="1"/>
    <col min="2591" max="2615" width="0.6640625" style="184" customWidth="1"/>
    <col min="2616" max="2627" width="0.88671875" style="184" customWidth="1"/>
    <col min="2628" max="2628" width="1.109375" style="184" customWidth="1"/>
    <col min="2629" max="2629" width="0.88671875" style="184" customWidth="1"/>
    <col min="2630" max="2630" width="1" style="184" customWidth="1"/>
    <col min="2631" max="2631" width="1.44140625" style="184" customWidth="1"/>
    <col min="2632" max="2640" width="0.6640625" style="184" customWidth="1"/>
    <col min="2641" max="2642" width="0.88671875" style="184" customWidth="1"/>
    <col min="2643" max="2643" width="0.44140625" style="184" customWidth="1"/>
    <col min="2644" max="2644" width="0.6640625" style="184" customWidth="1"/>
    <col min="2645" max="2647" width="0.88671875" style="184" customWidth="1"/>
    <col min="2648" max="2648" width="0.5546875" style="184" customWidth="1"/>
    <col min="2649" max="2649" width="1.5546875" style="184" customWidth="1"/>
    <col min="2650" max="2653" width="0.5546875" style="184" customWidth="1"/>
    <col min="2654" max="2654" width="1.33203125" style="184" customWidth="1"/>
    <col min="2655" max="2655" width="0.5546875" style="184" customWidth="1"/>
    <col min="2656" max="2663" width="1" style="184" customWidth="1"/>
    <col min="2664" max="2665" width="0.5546875" style="184" customWidth="1"/>
    <col min="2666" max="2666" width="13.6640625" style="184" customWidth="1"/>
    <col min="2667" max="2667" width="12.6640625" style="184" customWidth="1"/>
    <col min="2668" max="2816" width="8.88671875" style="184"/>
    <col min="2817" max="2823" width="0.5546875" style="184" customWidth="1"/>
    <col min="2824" max="2829" width="0.88671875" style="184" customWidth="1"/>
    <col min="2830" max="2830" width="1.33203125" style="184" customWidth="1"/>
    <col min="2831" max="2831" width="2.44140625" style="184" customWidth="1"/>
    <col min="2832" max="2832" width="1.33203125" style="184" customWidth="1"/>
    <col min="2833" max="2833" width="2.6640625" style="184" customWidth="1"/>
    <col min="2834" max="2834" width="2.33203125" style="184" customWidth="1"/>
    <col min="2835" max="2840" width="1.33203125" style="184" customWidth="1"/>
    <col min="2841" max="2846" width="0.88671875" style="184" customWidth="1"/>
    <col min="2847" max="2871" width="0.6640625" style="184" customWidth="1"/>
    <col min="2872" max="2883" width="0.88671875" style="184" customWidth="1"/>
    <col min="2884" max="2884" width="1.109375" style="184" customWidth="1"/>
    <col min="2885" max="2885" width="0.88671875" style="184" customWidth="1"/>
    <col min="2886" max="2886" width="1" style="184" customWidth="1"/>
    <col min="2887" max="2887" width="1.44140625" style="184" customWidth="1"/>
    <col min="2888" max="2896" width="0.6640625" style="184" customWidth="1"/>
    <col min="2897" max="2898" width="0.88671875" style="184" customWidth="1"/>
    <col min="2899" max="2899" width="0.44140625" style="184" customWidth="1"/>
    <col min="2900" max="2900" width="0.6640625" style="184" customWidth="1"/>
    <col min="2901" max="2903" width="0.88671875" style="184" customWidth="1"/>
    <col min="2904" max="2904" width="0.5546875" style="184" customWidth="1"/>
    <col min="2905" max="2905" width="1.5546875" style="184" customWidth="1"/>
    <col min="2906" max="2909" width="0.5546875" style="184" customWidth="1"/>
    <col min="2910" max="2910" width="1.33203125" style="184" customWidth="1"/>
    <col min="2911" max="2911" width="0.5546875" style="184" customWidth="1"/>
    <col min="2912" max="2919" width="1" style="184" customWidth="1"/>
    <col min="2920" max="2921" width="0.5546875" style="184" customWidth="1"/>
    <col min="2922" max="2922" width="13.6640625" style="184" customWidth="1"/>
    <col min="2923" max="2923" width="12.6640625" style="184" customWidth="1"/>
    <col min="2924" max="3072" width="8.88671875" style="184"/>
    <col min="3073" max="3079" width="0.5546875" style="184" customWidth="1"/>
    <col min="3080" max="3085" width="0.88671875" style="184" customWidth="1"/>
    <col min="3086" max="3086" width="1.33203125" style="184" customWidth="1"/>
    <col min="3087" max="3087" width="2.44140625" style="184" customWidth="1"/>
    <col min="3088" max="3088" width="1.33203125" style="184" customWidth="1"/>
    <col min="3089" max="3089" width="2.6640625" style="184" customWidth="1"/>
    <col min="3090" max="3090" width="2.33203125" style="184" customWidth="1"/>
    <col min="3091" max="3096" width="1.33203125" style="184" customWidth="1"/>
    <col min="3097" max="3102" width="0.88671875" style="184" customWidth="1"/>
    <col min="3103" max="3127" width="0.6640625" style="184" customWidth="1"/>
    <col min="3128" max="3139" width="0.88671875" style="184" customWidth="1"/>
    <col min="3140" max="3140" width="1.109375" style="184" customWidth="1"/>
    <col min="3141" max="3141" width="0.88671875" style="184" customWidth="1"/>
    <col min="3142" max="3142" width="1" style="184" customWidth="1"/>
    <col min="3143" max="3143" width="1.44140625" style="184" customWidth="1"/>
    <col min="3144" max="3152" width="0.6640625" style="184" customWidth="1"/>
    <col min="3153" max="3154" width="0.88671875" style="184" customWidth="1"/>
    <col min="3155" max="3155" width="0.44140625" style="184" customWidth="1"/>
    <col min="3156" max="3156" width="0.6640625" style="184" customWidth="1"/>
    <col min="3157" max="3159" width="0.88671875" style="184" customWidth="1"/>
    <col min="3160" max="3160" width="0.5546875" style="184" customWidth="1"/>
    <col min="3161" max="3161" width="1.5546875" style="184" customWidth="1"/>
    <col min="3162" max="3165" width="0.5546875" style="184" customWidth="1"/>
    <col min="3166" max="3166" width="1.33203125" style="184" customWidth="1"/>
    <col min="3167" max="3167" width="0.5546875" style="184" customWidth="1"/>
    <col min="3168" max="3175" width="1" style="184" customWidth="1"/>
    <col min="3176" max="3177" width="0.5546875" style="184" customWidth="1"/>
    <col min="3178" max="3178" width="13.6640625" style="184" customWidth="1"/>
    <col min="3179" max="3179" width="12.6640625" style="184" customWidth="1"/>
    <col min="3180" max="3328" width="8.88671875" style="184"/>
    <col min="3329" max="3335" width="0.5546875" style="184" customWidth="1"/>
    <col min="3336" max="3341" width="0.88671875" style="184" customWidth="1"/>
    <col min="3342" max="3342" width="1.33203125" style="184" customWidth="1"/>
    <col min="3343" max="3343" width="2.44140625" style="184" customWidth="1"/>
    <col min="3344" max="3344" width="1.33203125" style="184" customWidth="1"/>
    <col min="3345" max="3345" width="2.6640625" style="184" customWidth="1"/>
    <col min="3346" max="3346" width="2.33203125" style="184" customWidth="1"/>
    <col min="3347" max="3352" width="1.33203125" style="184" customWidth="1"/>
    <col min="3353" max="3358" width="0.88671875" style="184" customWidth="1"/>
    <col min="3359" max="3383" width="0.6640625" style="184" customWidth="1"/>
    <col min="3384" max="3395" width="0.88671875" style="184" customWidth="1"/>
    <col min="3396" max="3396" width="1.109375" style="184" customWidth="1"/>
    <col min="3397" max="3397" width="0.88671875" style="184" customWidth="1"/>
    <col min="3398" max="3398" width="1" style="184" customWidth="1"/>
    <col min="3399" max="3399" width="1.44140625" style="184" customWidth="1"/>
    <col min="3400" max="3408" width="0.6640625" style="184" customWidth="1"/>
    <col min="3409" max="3410" width="0.88671875" style="184" customWidth="1"/>
    <col min="3411" max="3411" width="0.44140625" style="184" customWidth="1"/>
    <col min="3412" max="3412" width="0.6640625" style="184" customWidth="1"/>
    <col min="3413" max="3415" width="0.88671875" style="184" customWidth="1"/>
    <col min="3416" max="3416" width="0.5546875" style="184" customWidth="1"/>
    <col min="3417" max="3417" width="1.5546875" style="184" customWidth="1"/>
    <col min="3418" max="3421" width="0.5546875" style="184" customWidth="1"/>
    <col min="3422" max="3422" width="1.33203125" style="184" customWidth="1"/>
    <col min="3423" max="3423" width="0.5546875" style="184" customWidth="1"/>
    <col min="3424" max="3431" width="1" style="184" customWidth="1"/>
    <col min="3432" max="3433" width="0.5546875" style="184" customWidth="1"/>
    <col min="3434" max="3434" width="13.6640625" style="184" customWidth="1"/>
    <col min="3435" max="3435" width="12.6640625" style="184" customWidth="1"/>
    <col min="3436" max="3584" width="8.88671875" style="184"/>
    <col min="3585" max="3591" width="0.5546875" style="184" customWidth="1"/>
    <col min="3592" max="3597" width="0.88671875" style="184" customWidth="1"/>
    <col min="3598" max="3598" width="1.33203125" style="184" customWidth="1"/>
    <col min="3599" max="3599" width="2.44140625" style="184" customWidth="1"/>
    <col min="3600" max="3600" width="1.33203125" style="184" customWidth="1"/>
    <col min="3601" max="3601" width="2.6640625" style="184" customWidth="1"/>
    <col min="3602" max="3602" width="2.33203125" style="184" customWidth="1"/>
    <col min="3603" max="3608" width="1.33203125" style="184" customWidth="1"/>
    <col min="3609" max="3614" width="0.88671875" style="184" customWidth="1"/>
    <col min="3615" max="3639" width="0.6640625" style="184" customWidth="1"/>
    <col min="3640" max="3651" width="0.88671875" style="184" customWidth="1"/>
    <col min="3652" max="3652" width="1.109375" style="184" customWidth="1"/>
    <col min="3653" max="3653" width="0.88671875" style="184" customWidth="1"/>
    <col min="3654" max="3654" width="1" style="184" customWidth="1"/>
    <col min="3655" max="3655" width="1.44140625" style="184" customWidth="1"/>
    <col min="3656" max="3664" width="0.6640625" style="184" customWidth="1"/>
    <col min="3665" max="3666" width="0.88671875" style="184" customWidth="1"/>
    <col min="3667" max="3667" width="0.44140625" style="184" customWidth="1"/>
    <col min="3668" max="3668" width="0.6640625" style="184" customWidth="1"/>
    <col min="3669" max="3671" width="0.88671875" style="184" customWidth="1"/>
    <col min="3672" max="3672" width="0.5546875" style="184" customWidth="1"/>
    <col min="3673" max="3673" width="1.5546875" style="184" customWidth="1"/>
    <col min="3674" max="3677" width="0.5546875" style="184" customWidth="1"/>
    <col min="3678" max="3678" width="1.33203125" style="184" customWidth="1"/>
    <col min="3679" max="3679" width="0.5546875" style="184" customWidth="1"/>
    <col min="3680" max="3687" width="1" style="184" customWidth="1"/>
    <col min="3688" max="3689" width="0.5546875" style="184" customWidth="1"/>
    <col min="3690" max="3690" width="13.6640625" style="184" customWidth="1"/>
    <col min="3691" max="3691" width="12.6640625" style="184" customWidth="1"/>
    <col min="3692" max="3840" width="8.88671875" style="184"/>
    <col min="3841" max="3847" width="0.5546875" style="184" customWidth="1"/>
    <col min="3848" max="3853" width="0.88671875" style="184" customWidth="1"/>
    <col min="3854" max="3854" width="1.33203125" style="184" customWidth="1"/>
    <col min="3855" max="3855" width="2.44140625" style="184" customWidth="1"/>
    <col min="3856" max="3856" width="1.33203125" style="184" customWidth="1"/>
    <col min="3857" max="3857" width="2.6640625" style="184" customWidth="1"/>
    <col min="3858" max="3858" width="2.33203125" style="184" customWidth="1"/>
    <col min="3859" max="3864" width="1.33203125" style="184" customWidth="1"/>
    <col min="3865" max="3870" width="0.88671875" style="184" customWidth="1"/>
    <col min="3871" max="3895" width="0.6640625" style="184" customWidth="1"/>
    <col min="3896" max="3907" width="0.88671875" style="184" customWidth="1"/>
    <col min="3908" max="3908" width="1.109375" style="184" customWidth="1"/>
    <col min="3909" max="3909" width="0.88671875" style="184" customWidth="1"/>
    <col min="3910" max="3910" width="1" style="184" customWidth="1"/>
    <col min="3911" max="3911" width="1.44140625" style="184" customWidth="1"/>
    <col min="3912" max="3920" width="0.6640625" style="184" customWidth="1"/>
    <col min="3921" max="3922" width="0.88671875" style="184" customWidth="1"/>
    <col min="3923" max="3923" width="0.44140625" style="184" customWidth="1"/>
    <col min="3924" max="3924" width="0.6640625" style="184" customWidth="1"/>
    <col min="3925" max="3927" width="0.88671875" style="184" customWidth="1"/>
    <col min="3928" max="3928" width="0.5546875" style="184" customWidth="1"/>
    <col min="3929" max="3929" width="1.5546875" style="184" customWidth="1"/>
    <col min="3930" max="3933" width="0.5546875" style="184" customWidth="1"/>
    <col min="3934" max="3934" width="1.33203125" style="184" customWidth="1"/>
    <col min="3935" max="3935" width="0.5546875" style="184" customWidth="1"/>
    <col min="3936" max="3943" width="1" style="184" customWidth="1"/>
    <col min="3944" max="3945" width="0.5546875" style="184" customWidth="1"/>
    <col min="3946" max="3946" width="13.6640625" style="184" customWidth="1"/>
    <col min="3947" max="3947" width="12.6640625" style="184" customWidth="1"/>
    <col min="3948" max="4096" width="8.88671875" style="184"/>
    <col min="4097" max="4103" width="0.5546875" style="184" customWidth="1"/>
    <col min="4104" max="4109" width="0.88671875" style="184" customWidth="1"/>
    <col min="4110" max="4110" width="1.33203125" style="184" customWidth="1"/>
    <col min="4111" max="4111" width="2.44140625" style="184" customWidth="1"/>
    <col min="4112" max="4112" width="1.33203125" style="184" customWidth="1"/>
    <col min="4113" max="4113" width="2.6640625" style="184" customWidth="1"/>
    <col min="4114" max="4114" width="2.33203125" style="184" customWidth="1"/>
    <col min="4115" max="4120" width="1.33203125" style="184" customWidth="1"/>
    <col min="4121" max="4126" width="0.88671875" style="184" customWidth="1"/>
    <col min="4127" max="4151" width="0.6640625" style="184" customWidth="1"/>
    <col min="4152" max="4163" width="0.88671875" style="184" customWidth="1"/>
    <col min="4164" max="4164" width="1.109375" style="184" customWidth="1"/>
    <col min="4165" max="4165" width="0.88671875" style="184" customWidth="1"/>
    <col min="4166" max="4166" width="1" style="184" customWidth="1"/>
    <col min="4167" max="4167" width="1.44140625" style="184" customWidth="1"/>
    <col min="4168" max="4176" width="0.6640625" style="184" customWidth="1"/>
    <col min="4177" max="4178" width="0.88671875" style="184" customWidth="1"/>
    <col min="4179" max="4179" width="0.44140625" style="184" customWidth="1"/>
    <col min="4180" max="4180" width="0.6640625" style="184" customWidth="1"/>
    <col min="4181" max="4183" width="0.88671875" style="184" customWidth="1"/>
    <col min="4184" max="4184" width="0.5546875" style="184" customWidth="1"/>
    <col min="4185" max="4185" width="1.5546875" style="184" customWidth="1"/>
    <col min="4186" max="4189" width="0.5546875" style="184" customWidth="1"/>
    <col min="4190" max="4190" width="1.33203125" style="184" customWidth="1"/>
    <col min="4191" max="4191" width="0.5546875" style="184" customWidth="1"/>
    <col min="4192" max="4199" width="1" style="184" customWidth="1"/>
    <col min="4200" max="4201" width="0.5546875" style="184" customWidth="1"/>
    <col min="4202" max="4202" width="13.6640625" style="184" customWidth="1"/>
    <col min="4203" max="4203" width="12.6640625" style="184" customWidth="1"/>
    <col min="4204" max="4352" width="8.88671875" style="184"/>
    <col min="4353" max="4359" width="0.5546875" style="184" customWidth="1"/>
    <col min="4360" max="4365" width="0.88671875" style="184" customWidth="1"/>
    <col min="4366" max="4366" width="1.33203125" style="184" customWidth="1"/>
    <col min="4367" max="4367" width="2.44140625" style="184" customWidth="1"/>
    <col min="4368" max="4368" width="1.33203125" style="184" customWidth="1"/>
    <col min="4369" max="4369" width="2.6640625" style="184" customWidth="1"/>
    <col min="4370" max="4370" width="2.33203125" style="184" customWidth="1"/>
    <col min="4371" max="4376" width="1.33203125" style="184" customWidth="1"/>
    <col min="4377" max="4382" width="0.88671875" style="184" customWidth="1"/>
    <col min="4383" max="4407" width="0.6640625" style="184" customWidth="1"/>
    <col min="4408" max="4419" width="0.88671875" style="184" customWidth="1"/>
    <col min="4420" max="4420" width="1.109375" style="184" customWidth="1"/>
    <col min="4421" max="4421" width="0.88671875" style="184" customWidth="1"/>
    <col min="4422" max="4422" width="1" style="184" customWidth="1"/>
    <col min="4423" max="4423" width="1.44140625" style="184" customWidth="1"/>
    <col min="4424" max="4432" width="0.6640625" style="184" customWidth="1"/>
    <col min="4433" max="4434" width="0.88671875" style="184" customWidth="1"/>
    <col min="4435" max="4435" width="0.44140625" style="184" customWidth="1"/>
    <col min="4436" max="4436" width="0.6640625" style="184" customWidth="1"/>
    <col min="4437" max="4439" width="0.88671875" style="184" customWidth="1"/>
    <col min="4440" max="4440" width="0.5546875" style="184" customWidth="1"/>
    <col min="4441" max="4441" width="1.5546875" style="184" customWidth="1"/>
    <col min="4442" max="4445" width="0.5546875" style="184" customWidth="1"/>
    <col min="4446" max="4446" width="1.33203125" style="184" customWidth="1"/>
    <col min="4447" max="4447" width="0.5546875" style="184" customWidth="1"/>
    <col min="4448" max="4455" width="1" style="184" customWidth="1"/>
    <col min="4456" max="4457" width="0.5546875" style="184" customWidth="1"/>
    <col min="4458" max="4458" width="13.6640625" style="184" customWidth="1"/>
    <col min="4459" max="4459" width="12.6640625" style="184" customWidth="1"/>
    <col min="4460" max="4608" width="8.88671875" style="184"/>
    <col min="4609" max="4615" width="0.5546875" style="184" customWidth="1"/>
    <col min="4616" max="4621" width="0.88671875" style="184" customWidth="1"/>
    <col min="4622" max="4622" width="1.33203125" style="184" customWidth="1"/>
    <col min="4623" max="4623" width="2.44140625" style="184" customWidth="1"/>
    <col min="4624" max="4624" width="1.33203125" style="184" customWidth="1"/>
    <col min="4625" max="4625" width="2.6640625" style="184" customWidth="1"/>
    <col min="4626" max="4626" width="2.33203125" style="184" customWidth="1"/>
    <col min="4627" max="4632" width="1.33203125" style="184" customWidth="1"/>
    <col min="4633" max="4638" width="0.88671875" style="184" customWidth="1"/>
    <col min="4639" max="4663" width="0.6640625" style="184" customWidth="1"/>
    <col min="4664" max="4675" width="0.88671875" style="184" customWidth="1"/>
    <col min="4676" max="4676" width="1.109375" style="184" customWidth="1"/>
    <col min="4677" max="4677" width="0.88671875" style="184" customWidth="1"/>
    <col min="4678" max="4678" width="1" style="184" customWidth="1"/>
    <col min="4679" max="4679" width="1.44140625" style="184" customWidth="1"/>
    <col min="4680" max="4688" width="0.6640625" style="184" customWidth="1"/>
    <col min="4689" max="4690" width="0.88671875" style="184" customWidth="1"/>
    <col min="4691" max="4691" width="0.44140625" style="184" customWidth="1"/>
    <col min="4692" max="4692" width="0.6640625" style="184" customWidth="1"/>
    <col min="4693" max="4695" width="0.88671875" style="184" customWidth="1"/>
    <col min="4696" max="4696" width="0.5546875" style="184" customWidth="1"/>
    <col min="4697" max="4697" width="1.5546875" style="184" customWidth="1"/>
    <col min="4698" max="4701" width="0.5546875" style="184" customWidth="1"/>
    <col min="4702" max="4702" width="1.33203125" style="184" customWidth="1"/>
    <col min="4703" max="4703" width="0.5546875" style="184" customWidth="1"/>
    <col min="4704" max="4711" width="1" style="184" customWidth="1"/>
    <col min="4712" max="4713" width="0.5546875" style="184" customWidth="1"/>
    <col min="4714" max="4714" width="13.6640625" style="184" customWidth="1"/>
    <col min="4715" max="4715" width="12.6640625" style="184" customWidth="1"/>
    <col min="4716" max="4864" width="8.88671875" style="184"/>
    <col min="4865" max="4871" width="0.5546875" style="184" customWidth="1"/>
    <col min="4872" max="4877" width="0.88671875" style="184" customWidth="1"/>
    <col min="4878" max="4878" width="1.33203125" style="184" customWidth="1"/>
    <col min="4879" max="4879" width="2.44140625" style="184" customWidth="1"/>
    <col min="4880" max="4880" width="1.33203125" style="184" customWidth="1"/>
    <col min="4881" max="4881" width="2.6640625" style="184" customWidth="1"/>
    <col min="4882" max="4882" width="2.33203125" style="184" customWidth="1"/>
    <col min="4883" max="4888" width="1.33203125" style="184" customWidth="1"/>
    <col min="4889" max="4894" width="0.88671875" style="184" customWidth="1"/>
    <col min="4895" max="4919" width="0.6640625" style="184" customWidth="1"/>
    <col min="4920" max="4931" width="0.88671875" style="184" customWidth="1"/>
    <col min="4932" max="4932" width="1.109375" style="184" customWidth="1"/>
    <col min="4933" max="4933" width="0.88671875" style="184" customWidth="1"/>
    <col min="4934" max="4934" width="1" style="184" customWidth="1"/>
    <col min="4935" max="4935" width="1.44140625" style="184" customWidth="1"/>
    <col min="4936" max="4944" width="0.6640625" style="184" customWidth="1"/>
    <col min="4945" max="4946" width="0.88671875" style="184" customWidth="1"/>
    <col min="4947" max="4947" width="0.44140625" style="184" customWidth="1"/>
    <col min="4948" max="4948" width="0.6640625" style="184" customWidth="1"/>
    <col min="4949" max="4951" width="0.88671875" style="184" customWidth="1"/>
    <col min="4952" max="4952" width="0.5546875" style="184" customWidth="1"/>
    <col min="4953" max="4953" width="1.5546875" style="184" customWidth="1"/>
    <col min="4954" max="4957" width="0.5546875" style="184" customWidth="1"/>
    <col min="4958" max="4958" width="1.33203125" style="184" customWidth="1"/>
    <col min="4959" max="4959" width="0.5546875" style="184" customWidth="1"/>
    <col min="4960" max="4967" width="1" style="184" customWidth="1"/>
    <col min="4968" max="4969" width="0.5546875" style="184" customWidth="1"/>
    <col min="4970" max="4970" width="13.6640625" style="184" customWidth="1"/>
    <col min="4971" max="4971" width="12.6640625" style="184" customWidth="1"/>
    <col min="4972" max="5120" width="8.88671875" style="184"/>
    <col min="5121" max="5127" width="0.5546875" style="184" customWidth="1"/>
    <col min="5128" max="5133" width="0.88671875" style="184" customWidth="1"/>
    <col min="5134" max="5134" width="1.33203125" style="184" customWidth="1"/>
    <col min="5135" max="5135" width="2.44140625" style="184" customWidth="1"/>
    <col min="5136" max="5136" width="1.33203125" style="184" customWidth="1"/>
    <col min="5137" max="5137" width="2.6640625" style="184" customWidth="1"/>
    <col min="5138" max="5138" width="2.33203125" style="184" customWidth="1"/>
    <col min="5139" max="5144" width="1.33203125" style="184" customWidth="1"/>
    <col min="5145" max="5150" width="0.88671875" style="184" customWidth="1"/>
    <col min="5151" max="5175" width="0.6640625" style="184" customWidth="1"/>
    <col min="5176" max="5187" width="0.88671875" style="184" customWidth="1"/>
    <col min="5188" max="5188" width="1.109375" style="184" customWidth="1"/>
    <col min="5189" max="5189" width="0.88671875" style="184" customWidth="1"/>
    <col min="5190" max="5190" width="1" style="184" customWidth="1"/>
    <col min="5191" max="5191" width="1.44140625" style="184" customWidth="1"/>
    <col min="5192" max="5200" width="0.6640625" style="184" customWidth="1"/>
    <col min="5201" max="5202" width="0.88671875" style="184" customWidth="1"/>
    <col min="5203" max="5203" width="0.44140625" style="184" customWidth="1"/>
    <col min="5204" max="5204" width="0.6640625" style="184" customWidth="1"/>
    <col min="5205" max="5207" width="0.88671875" style="184" customWidth="1"/>
    <col min="5208" max="5208" width="0.5546875" style="184" customWidth="1"/>
    <col min="5209" max="5209" width="1.5546875" style="184" customWidth="1"/>
    <col min="5210" max="5213" width="0.5546875" style="184" customWidth="1"/>
    <col min="5214" max="5214" width="1.33203125" style="184" customWidth="1"/>
    <col min="5215" max="5215" width="0.5546875" style="184" customWidth="1"/>
    <col min="5216" max="5223" width="1" style="184" customWidth="1"/>
    <col min="5224" max="5225" width="0.5546875" style="184" customWidth="1"/>
    <col min="5226" max="5226" width="13.6640625" style="184" customWidth="1"/>
    <col min="5227" max="5227" width="12.6640625" style="184" customWidth="1"/>
    <col min="5228" max="5376" width="8.88671875" style="184"/>
    <col min="5377" max="5383" width="0.5546875" style="184" customWidth="1"/>
    <col min="5384" max="5389" width="0.88671875" style="184" customWidth="1"/>
    <col min="5390" max="5390" width="1.33203125" style="184" customWidth="1"/>
    <col min="5391" max="5391" width="2.44140625" style="184" customWidth="1"/>
    <col min="5392" max="5392" width="1.33203125" style="184" customWidth="1"/>
    <col min="5393" max="5393" width="2.6640625" style="184" customWidth="1"/>
    <col min="5394" max="5394" width="2.33203125" style="184" customWidth="1"/>
    <col min="5395" max="5400" width="1.33203125" style="184" customWidth="1"/>
    <col min="5401" max="5406" width="0.88671875" style="184" customWidth="1"/>
    <col min="5407" max="5431" width="0.6640625" style="184" customWidth="1"/>
    <col min="5432" max="5443" width="0.88671875" style="184" customWidth="1"/>
    <col min="5444" max="5444" width="1.109375" style="184" customWidth="1"/>
    <col min="5445" max="5445" width="0.88671875" style="184" customWidth="1"/>
    <col min="5446" max="5446" width="1" style="184" customWidth="1"/>
    <col min="5447" max="5447" width="1.44140625" style="184" customWidth="1"/>
    <col min="5448" max="5456" width="0.6640625" style="184" customWidth="1"/>
    <col min="5457" max="5458" width="0.88671875" style="184" customWidth="1"/>
    <col min="5459" max="5459" width="0.44140625" style="184" customWidth="1"/>
    <col min="5460" max="5460" width="0.6640625" style="184" customWidth="1"/>
    <col min="5461" max="5463" width="0.88671875" style="184" customWidth="1"/>
    <col min="5464" max="5464" width="0.5546875" style="184" customWidth="1"/>
    <col min="5465" max="5465" width="1.5546875" style="184" customWidth="1"/>
    <col min="5466" max="5469" width="0.5546875" style="184" customWidth="1"/>
    <col min="5470" max="5470" width="1.33203125" style="184" customWidth="1"/>
    <col min="5471" max="5471" width="0.5546875" style="184" customWidth="1"/>
    <col min="5472" max="5479" width="1" style="184" customWidth="1"/>
    <col min="5480" max="5481" width="0.5546875" style="184" customWidth="1"/>
    <col min="5482" max="5482" width="13.6640625" style="184" customWidth="1"/>
    <col min="5483" max="5483" width="12.6640625" style="184" customWidth="1"/>
    <col min="5484" max="5632" width="8.88671875" style="184"/>
    <col min="5633" max="5639" width="0.5546875" style="184" customWidth="1"/>
    <col min="5640" max="5645" width="0.88671875" style="184" customWidth="1"/>
    <col min="5646" max="5646" width="1.33203125" style="184" customWidth="1"/>
    <col min="5647" max="5647" width="2.44140625" style="184" customWidth="1"/>
    <col min="5648" max="5648" width="1.33203125" style="184" customWidth="1"/>
    <col min="5649" max="5649" width="2.6640625" style="184" customWidth="1"/>
    <col min="5650" max="5650" width="2.33203125" style="184" customWidth="1"/>
    <col min="5651" max="5656" width="1.33203125" style="184" customWidth="1"/>
    <col min="5657" max="5662" width="0.88671875" style="184" customWidth="1"/>
    <col min="5663" max="5687" width="0.6640625" style="184" customWidth="1"/>
    <col min="5688" max="5699" width="0.88671875" style="184" customWidth="1"/>
    <col min="5700" max="5700" width="1.109375" style="184" customWidth="1"/>
    <col min="5701" max="5701" width="0.88671875" style="184" customWidth="1"/>
    <col min="5702" max="5702" width="1" style="184" customWidth="1"/>
    <col min="5703" max="5703" width="1.44140625" style="184" customWidth="1"/>
    <col min="5704" max="5712" width="0.6640625" style="184" customWidth="1"/>
    <col min="5713" max="5714" width="0.88671875" style="184" customWidth="1"/>
    <col min="5715" max="5715" width="0.44140625" style="184" customWidth="1"/>
    <col min="5716" max="5716" width="0.6640625" style="184" customWidth="1"/>
    <col min="5717" max="5719" width="0.88671875" style="184" customWidth="1"/>
    <col min="5720" max="5720" width="0.5546875" style="184" customWidth="1"/>
    <col min="5721" max="5721" width="1.5546875" style="184" customWidth="1"/>
    <col min="5722" max="5725" width="0.5546875" style="184" customWidth="1"/>
    <col min="5726" max="5726" width="1.33203125" style="184" customWidth="1"/>
    <col min="5727" max="5727" width="0.5546875" style="184" customWidth="1"/>
    <col min="5728" max="5735" width="1" style="184" customWidth="1"/>
    <col min="5736" max="5737" width="0.5546875" style="184" customWidth="1"/>
    <col min="5738" max="5738" width="13.6640625" style="184" customWidth="1"/>
    <col min="5739" max="5739" width="12.6640625" style="184" customWidth="1"/>
    <col min="5740" max="5888" width="8.88671875" style="184"/>
    <col min="5889" max="5895" width="0.5546875" style="184" customWidth="1"/>
    <col min="5896" max="5901" width="0.88671875" style="184" customWidth="1"/>
    <col min="5902" max="5902" width="1.33203125" style="184" customWidth="1"/>
    <col min="5903" max="5903" width="2.44140625" style="184" customWidth="1"/>
    <col min="5904" max="5904" width="1.33203125" style="184" customWidth="1"/>
    <col min="5905" max="5905" width="2.6640625" style="184" customWidth="1"/>
    <col min="5906" max="5906" width="2.33203125" style="184" customWidth="1"/>
    <col min="5907" max="5912" width="1.33203125" style="184" customWidth="1"/>
    <col min="5913" max="5918" width="0.88671875" style="184" customWidth="1"/>
    <col min="5919" max="5943" width="0.6640625" style="184" customWidth="1"/>
    <col min="5944" max="5955" width="0.88671875" style="184" customWidth="1"/>
    <col min="5956" max="5956" width="1.109375" style="184" customWidth="1"/>
    <col min="5957" max="5957" width="0.88671875" style="184" customWidth="1"/>
    <col min="5958" max="5958" width="1" style="184" customWidth="1"/>
    <col min="5959" max="5959" width="1.44140625" style="184" customWidth="1"/>
    <col min="5960" max="5968" width="0.6640625" style="184" customWidth="1"/>
    <col min="5969" max="5970" width="0.88671875" style="184" customWidth="1"/>
    <col min="5971" max="5971" width="0.44140625" style="184" customWidth="1"/>
    <col min="5972" max="5972" width="0.6640625" style="184" customWidth="1"/>
    <col min="5973" max="5975" width="0.88671875" style="184" customWidth="1"/>
    <col min="5976" max="5976" width="0.5546875" style="184" customWidth="1"/>
    <col min="5977" max="5977" width="1.5546875" style="184" customWidth="1"/>
    <col min="5978" max="5981" width="0.5546875" style="184" customWidth="1"/>
    <col min="5982" max="5982" width="1.33203125" style="184" customWidth="1"/>
    <col min="5983" max="5983" width="0.5546875" style="184" customWidth="1"/>
    <col min="5984" max="5991" width="1" style="184" customWidth="1"/>
    <col min="5992" max="5993" width="0.5546875" style="184" customWidth="1"/>
    <col min="5994" max="5994" width="13.6640625" style="184" customWidth="1"/>
    <col min="5995" max="5995" width="12.6640625" style="184" customWidth="1"/>
    <col min="5996" max="6144" width="8.88671875" style="184"/>
    <col min="6145" max="6151" width="0.5546875" style="184" customWidth="1"/>
    <col min="6152" max="6157" width="0.88671875" style="184" customWidth="1"/>
    <col min="6158" max="6158" width="1.33203125" style="184" customWidth="1"/>
    <col min="6159" max="6159" width="2.44140625" style="184" customWidth="1"/>
    <col min="6160" max="6160" width="1.33203125" style="184" customWidth="1"/>
    <col min="6161" max="6161" width="2.6640625" style="184" customWidth="1"/>
    <col min="6162" max="6162" width="2.33203125" style="184" customWidth="1"/>
    <col min="6163" max="6168" width="1.33203125" style="184" customWidth="1"/>
    <col min="6169" max="6174" width="0.88671875" style="184" customWidth="1"/>
    <col min="6175" max="6199" width="0.6640625" style="184" customWidth="1"/>
    <col min="6200" max="6211" width="0.88671875" style="184" customWidth="1"/>
    <col min="6212" max="6212" width="1.109375" style="184" customWidth="1"/>
    <col min="6213" max="6213" width="0.88671875" style="184" customWidth="1"/>
    <col min="6214" max="6214" width="1" style="184" customWidth="1"/>
    <col min="6215" max="6215" width="1.44140625" style="184" customWidth="1"/>
    <col min="6216" max="6224" width="0.6640625" style="184" customWidth="1"/>
    <col min="6225" max="6226" width="0.88671875" style="184" customWidth="1"/>
    <col min="6227" max="6227" width="0.44140625" style="184" customWidth="1"/>
    <col min="6228" max="6228" width="0.6640625" style="184" customWidth="1"/>
    <col min="6229" max="6231" width="0.88671875" style="184" customWidth="1"/>
    <col min="6232" max="6232" width="0.5546875" style="184" customWidth="1"/>
    <col min="6233" max="6233" width="1.5546875" style="184" customWidth="1"/>
    <col min="6234" max="6237" width="0.5546875" style="184" customWidth="1"/>
    <col min="6238" max="6238" width="1.33203125" style="184" customWidth="1"/>
    <col min="6239" max="6239" width="0.5546875" style="184" customWidth="1"/>
    <col min="6240" max="6247" width="1" style="184" customWidth="1"/>
    <col min="6248" max="6249" width="0.5546875" style="184" customWidth="1"/>
    <col min="6250" max="6250" width="13.6640625" style="184" customWidth="1"/>
    <col min="6251" max="6251" width="12.6640625" style="184" customWidth="1"/>
    <col min="6252" max="6400" width="8.88671875" style="184"/>
    <col min="6401" max="6407" width="0.5546875" style="184" customWidth="1"/>
    <col min="6408" max="6413" width="0.88671875" style="184" customWidth="1"/>
    <col min="6414" max="6414" width="1.33203125" style="184" customWidth="1"/>
    <col min="6415" max="6415" width="2.44140625" style="184" customWidth="1"/>
    <col min="6416" max="6416" width="1.33203125" style="184" customWidth="1"/>
    <col min="6417" max="6417" width="2.6640625" style="184" customWidth="1"/>
    <col min="6418" max="6418" width="2.33203125" style="184" customWidth="1"/>
    <col min="6419" max="6424" width="1.33203125" style="184" customWidth="1"/>
    <col min="6425" max="6430" width="0.88671875" style="184" customWidth="1"/>
    <col min="6431" max="6455" width="0.6640625" style="184" customWidth="1"/>
    <col min="6456" max="6467" width="0.88671875" style="184" customWidth="1"/>
    <col min="6468" max="6468" width="1.109375" style="184" customWidth="1"/>
    <col min="6469" max="6469" width="0.88671875" style="184" customWidth="1"/>
    <col min="6470" max="6470" width="1" style="184" customWidth="1"/>
    <col min="6471" max="6471" width="1.44140625" style="184" customWidth="1"/>
    <col min="6472" max="6480" width="0.6640625" style="184" customWidth="1"/>
    <col min="6481" max="6482" width="0.88671875" style="184" customWidth="1"/>
    <col min="6483" max="6483" width="0.44140625" style="184" customWidth="1"/>
    <col min="6484" max="6484" width="0.6640625" style="184" customWidth="1"/>
    <col min="6485" max="6487" width="0.88671875" style="184" customWidth="1"/>
    <col min="6488" max="6488" width="0.5546875" style="184" customWidth="1"/>
    <col min="6489" max="6489" width="1.5546875" style="184" customWidth="1"/>
    <col min="6490" max="6493" width="0.5546875" style="184" customWidth="1"/>
    <col min="6494" max="6494" width="1.33203125" style="184" customWidth="1"/>
    <col min="6495" max="6495" width="0.5546875" style="184" customWidth="1"/>
    <col min="6496" max="6503" width="1" style="184" customWidth="1"/>
    <col min="6504" max="6505" width="0.5546875" style="184" customWidth="1"/>
    <col min="6506" max="6506" width="13.6640625" style="184" customWidth="1"/>
    <col min="6507" max="6507" width="12.6640625" style="184" customWidth="1"/>
    <col min="6508" max="6656" width="8.88671875" style="184"/>
    <col min="6657" max="6663" width="0.5546875" style="184" customWidth="1"/>
    <col min="6664" max="6669" width="0.88671875" style="184" customWidth="1"/>
    <col min="6670" max="6670" width="1.33203125" style="184" customWidth="1"/>
    <col min="6671" max="6671" width="2.44140625" style="184" customWidth="1"/>
    <col min="6672" max="6672" width="1.33203125" style="184" customWidth="1"/>
    <col min="6673" max="6673" width="2.6640625" style="184" customWidth="1"/>
    <col min="6674" max="6674" width="2.33203125" style="184" customWidth="1"/>
    <col min="6675" max="6680" width="1.33203125" style="184" customWidth="1"/>
    <col min="6681" max="6686" width="0.88671875" style="184" customWidth="1"/>
    <col min="6687" max="6711" width="0.6640625" style="184" customWidth="1"/>
    <col min="6712" max="6723" width="0.88671875" style="184" customWidth="1"/>
    <col min="6724" max="6724" width="1.109375" style="184" customWidth="1"/>
    <col min="6725" max="6725" width="0.88671875" style="184" customWidth="1"/>
    <col min="6726" max="6726" width="1" style="184" customWidth="1"/>
    <col min="6727" max="6727" width="1.44140625" style="184" customWidth="1"/>
    <col min="6728" max="6736" width="0.6640625" style="184" customWidth="1"/>
    <col min="6737" max="6738" width="0.88671875" style="184" customWidth="1"/>
    <col min="6739" max="6739" width="0.44140625" style="184" customWidth="1"/>
    <col min="6740" max="6740" width="0.6640625" style="184" customWidth="1"/>
    <col min="6741" max="6743" width="0.88671875" style="184" customWidth="1"/>
    <col min="6744" max="6744" width="0.5546875" style="184" customWidth="1"/>
    <col min="6745" max="6745" width="1.5546875" style="184" customWidth="1"/>
    <col min="6746" max="6749" width="0.5546875" style="184" customWidth="1"/>
    <col min="6750" max="6750" width="1.33203125" style="184" customWidth="1"/>
    <col min="6751" max="6751" width="0.5546875" style="184" customWidth="1"/>
    <col min="6752" max="6759" width="1" style="184" customWidth="1"/>
    <col min="6760" max="6761" width="0.5546875" style="184" customWidth="1"/>
    <col min="6762" max="6762" width="13.6640625" style="184" customWidth="1"/>
    <col min="6763" max="6763" width="12.6640625" style="184" customWidth="1"/>
    <col min="6764" max="6912" width="8.88671875" style="184"/>
    <col min="6913" max="6919" width="0.5546875" style="184" customWidth="1"/>
    <col min="6920" max="6925" width="0.88671875" style="184" customWidth="1"/>
    <col min="6926" max="6926" width="1.33203125" style="184" customWidth="1"/>
    <col min="6927" max="6927" width="2.44140625" style="184" customWidth="1"/>
    <col min="6928" max="6928" width="1.33203125" style="184" customWidth="1"/>
    <col min="6929" max="6929" width="2.6640625" style="184" customWidth="1"/>
    <col min="6930" max="6930" width="2.33203125" style="184" customWidth="1"/>
    <col min="6931" max="6936" width="1.33203125" style="184" customWidth="1"/>
    <col min="6937" max="6942" width="0.88671875" style="184" customWidth="1"/>
    <col min="6943" max="6967" width="0.6640625" style="184" customWidth="1"/>
    <col min="6968" max="6979" width="0.88671875" style="184" customWidth="1"/>
    <col min="6980" max="6980" width="1.109375" style="184" customWidth="1"/>
    <col min="6981" max="6981" width="0.88671875" style="184" customWidth="1"/>
    <col min="6982" max="6982" width="1" style="184" customWidth="1"/>
    <col min="6983" max="6983" width="1.44140625" style="184" customWidth="1"/>
    <col min="6984" max="6992" width="0.6640625" style="184" customWidth="1"/>
    <col min="6993" max="6994" width="0.88671875" style="184" customWidth="1"/>
    <col min="6995" max="6995" width="0.44140625" style="184" customWidth="1"/>
    <col min="6996" max="6996" width="0.6640625" style="184" customWidth="1"/>
    <col min="6997" max="6999" width="0.88671875" style="184" customWidth="1"/>
    <col min="7000" max="7000" width="0.5546875" style="184" customWidth="1"/>
    <col min="7001" max="7001" width="1.5546875" style="184" customWidth="1"/>
    <col min="7002" max="7005" width="0.5546875" style="184" customWidth="1"/>
    <col min="7006" max="7006" width="1.33203125" style="184" customWidth="1"/>
    <col min="7007" max="7007" width="0.5546875" style="184" customWidth="1"/>
    <col min="7008" max="7015" width="1" style="184" customWidth="1"/>
    <col min="7016" max="7017" width="0.5546875" style="184" customWidth="1"/>
    <col min="7018" max="7018" width="13.6640625" style="184" customWidth="1"/>
    <col min="7019" max="7019" width="12.6640625" style="184" customWidth="1"/>
    <col min="7020" max="7168" width="8.88671875" style="184"/>
    <col min="7169" max="7175" width="0.5546875" style="184" customWidth="1"/>
    <col min="7176" max="7181" width="0.88671875" style="184" customWidth="1"/>
    <col min="7182" max="7182" width="1.33203125" style="184" customWidth="1"/>
    <col min="7183" max="7183" width="2.44140625" style="184" customWidth="1"/>
    <col min="7184" max="7184" width="1.33203125" style="184" customWidth="1"/>
    <col min="7185" max="7185" width="2.6640625" style="184" customWidth="1"/>
    <col min="7186" max="7186" width="2.33203125" style="184" customWidth="1"/>
    <col min="7187" max="7192" width="1.33203125" style="184" customWidth="1"/>
    <col min="7193" max="7198" width="0.88671875" style="184" customWidth="1"/>
    <col min="7199" max="7223" width="0.6640625" style="184" customWidth="1"/>
    <col min="7224" max="7235" width="0.88671875" style="184" customWidth="1"/>
    <col min="7236" max="7236" width="1.109375" style="184" customWidth="1"/>
    <col min="7237" max="7237" width="0.88671875" style="184" customWidth="1"/>
    <col min="7238" max="7238" width="1" style="184" customWidth="1"/>
    <col min="7239" max="7239" width="1.44140625" style="184" customWidth="1"/>
    <col min="7240" max="7248" width="0.6640625" style="184" customWidth="1"/>
    <col min="7249" max="7250" width="0.88671875" style="184" customWidth="1"/>
    <col min="7251" max="7251" width="0.44140625" style="184" customWidth="1"/>
    <col min="7252" max="7252" width="0.6640625" style="184" customWidth="1"/>
    <col min="7253" max="7255" width="0.88671875" style="184" customWidth="1"/>
    <col min="7256" max="7256" width="0.5546875" style="184" customWidth="1"/>
    <col min="7257" max="7257" width="1.5546875" style="184" customWidth="1"/>
    <col min="7258" max="7261" width="0.5546875" style="184" customWidth="1"/>
    <col min="7262" max="7262" width="1.33203125" style="184" customWidth="1"/>
    <col min="7263" max="7263" width="0.5546875" style="184" customWidth="1"/>
    <col min="7264" max="7271" width="1" style="184" customWidth="1"/>
    <col min="7272" max="7273" width="0.5546875" style="184" customWidth="1"/>
    <col min="7274" max="7274" width="13.6640625" style="184" customWidth="1"/>
    <col min="7275" max="7275" width="12.6640625" style="184" customWidth="1"/>
    <col min="7276" max="7424" width="8.88671875" style="184"/>
    <col min="7425" max="7431" width="0.5546875" style="184" customWidth="1"/>
    <col min="7432" max="7437" width="0.88671875" style="184" customWidth="1"/>
    <col min="7438" max="7438" width="1.33203125" style="184" customWidth="1"/>
    <col min="7439" max="7439" width="2.44140625" style="184" customWidth="1"/>
    <col min="7440" max="7440" width="1.33203125" style="184" customWidth="1"/>
    <col min="7441" max="7441" width="2.6640625" style="184" customWidth="1"/>
    <col min="7442" max="7442" width="2.33203125" style="184" customWidth="1"/>
    <col min="7443" max="7448" width="1.33203125" style="184" customWidth="1"/>
    <col min="7449" max="7454" width="0.88671875" style="184" customWidth="1"/>
    <col min="7455" max="7479" width="0.6640625" style="184" customWidth="1"/>
    <col min="7480" max="7491" width="0.88671875" style="184" customWidth="1"/>
    <col min="7492" max="7492" width="1.109375" style="184" customWidth="1"/>
    <col min="7493" max="7493" width="0.88671875" style="184" customWidth="1"/>
    <col min="7494" max="7494" width="1" style="184" customWidth="1"/>
    <col min="7495" max="7495" width="1.44140625" style="184" customWidth="1"/>
    <col min="7496" max="7504" width="0.6640625" style="184" customWidth="1"/>
    <col min="7505" max="7506" width="0.88671875" style="184" customWidth="1"/>
    <col min="7507" max="7507" width="0.44140625" style="184" customWidth="1"/>
    <col min="7508" max="7508" width="0.6640625" style="184" customWidth="1"/>
    <col min="7509" max="7511" width="0.88671875" style="184" customWidth="1"/>
    <col min="7512" max="7512" width="0.5546875" style="184" customWidth="1"/>
    <col min="7513" max="7513" width="1.5546875" style="184" customWidth="1"/>
    <col min="7514" max="7517" width="0.5546875" style="184" customWidth="1"/>
    <col min="7518" max="7518" width="1.33203125" style="184" customWidth="1"/>
    <col min="7519" max="7519" width="0.5546875" style="184" customWidth="1"/>
    <col min="7520" max="7527" width="1" style="184" customWidth="1"/>
    <col min="7528" max="7529" width="0.5546875" style="184" customWidth="1"/>
    <col min="7530" max="7530" width="13.6640625" style="184" customWidth="1"/>
    <col min="7531" max="7531" width="12.6640625" style="184" customWidth="1"/>
    <col min="7532" max="7680" width="8.88671875" style="184"/>
    <col min="7681" max="7687" width="0.5546875" style="184" customWidth="1"/>
    <col min="7688" max="7693" width="0.88671875" style="184" customWidth="1"/>
    <col min="7694" max="7694" width="1.33203125" style="184" customWidth="1"/>
    <col min="7695" max="7695" width="2.44140625" style="184" customWidth="1"/>
    <col min="7696" max="7696" width="1.33203125" style="184" customWidth="1"/>
    <col min="7697" max="7697" width="2.6640625" style="184" customWidth="1"/>
    <col min="7698" max="7698" width="2.33203125" style="184" customWidth="1"/>
    <col min="7699" max="7704" width="1.33203125" style="184" customWidth="1"/>
    <col min="7705" max="7710" width="0.88671875" style="184" customWidth="1"/>
    <col min="7711" max="7735" width="0.6640625" style="184" customWidth="1"/>
    <col min="7736" max="7747" width="0.88671875" style="184" customWidth="1"/>
    <col min="7748" max="7748" width="1.109375" style="184" customWidth="1"/>
    <col min="7749" max="7749" width="0.88671875" style="184" customWidth="1"/>
    <col min="7750" max="7750" width="1" style="184" customWidth="1"/>
    <col min="7751" max="7751" width="1.44140625" style="184" customWidth="1"/>
    <col min="7752" max="7760" width="0.6640625" style="184" customWidth="1"/>
    <col min="7761" max="7762" width="0.88671875" style="184" customWidth="1"/>
    <col min="7763" max="7763" width="0.44140625" style="184" customWidth="1"/>
    <col min="7764" max="7764" width="0.6640625" style="184" customWidth="1"/>
    <col min="7765" max="7767" width="0.88671875" style="184" customWidth="1"/>
    <col min="7768" max="7768" width="0.5546875" style="184" customWidth="1"/>
    <col min="7769" max="7769" width="1.5546875" style="184" customWidth="1"/>
    <col min="7770" max="7773" width="0.5546875" style="184" customWidth="1"/>
    <col min="7774" max="7774" width="1.33203125" style="184" customWidth="1"/>
    <col min="7775" max="7775" width="0.5546875" style="184" customWidth="1"/>
    <col min="7776" max="7783" width="1" style="184" customWidth="1"/>
    <col min="7784" max="7785" width="0.5546875" style="184" customWidth="1"/>
    <col min="7786" max="7786" width="13.6640625" style="184" customWidth="1"/>
    <col min="7787" max="7787" width="12.6640625" style="184" customWidth="1"/>
    <col min="7788" max="7936" width="8.88671875" style="184"/>
    <col min="7937" max="7943" width="0.5546875" style="184" customWidth="1"/>
    <col min="7944" max="7949" width="0.88671875" style="184" customWidth="1"/>
    <col min="7950" max="7950" width="1.33203125" style="184" customWidth="1"/>
    <col min="7951" max="7951" width="2.44140625" style="184" customWidth="1"/>
    <col min="7952" max="7952" width="1.33203125" style="184" customWidth="1"/>
    <col min="7953" max="7953" width="2.6640625" style="184" customWidth="1"/>
    <col min="7954" max="7954" width="2.33203125" style="184" customWidth="1"/>
    <col min="7955" max="7960" width="1.33203125" style="184" customWidth="1"/>
    <col min="7961" max="7966" width="0.88671875" style="184" customWidth="1"/>
    <col min="7967" max="7991" width="0.6640625" style="184" customWidth="1"/>
    <col min="7992" max="8003" width="0.88671875" style="184" customWidth="1"/>
    <col min="8004" max="8004" width="1.109375" style="184" customWidth="1"/>
    <col min="8005" max="8005" width="0.88671875" style="184" customWidth="1"/>
    <col min="8006" max="8006" width="1" style="184" customWidth="1"/>
    <col min="8007" max="8007" width="1.44140625" style="184" customWidth="1"/>
    <col min="8008" max="8016" width="0.6640625" style="184" customWidth="1"/>
    <col min="8017" max="8018" width="0.88671875" style="184" customWidth="1"/>
    <col min="8019" max="8019" width="0.44140625" style="184" customWidth="1"/>
    <col min="8020" max="8020" width="0.6640625" style="184" customWidth="1"/>
    <col min="8021" max="8023" width="0.88671875" style="184" customWidth="1"/>
    <col min="8024" max="8024" width="0.5546875" style="184" customWidth="1"/>
    <col min="8025" max="8025" width="1.5546875" style="184" customWidth="1"/>
    <col min="8026" max="8029" width="0.5546875" style="184" customWidth="1"/>
    <col min="8030" max="8030" width="1.33203125" style="184" customWidth="1"/>
    <col min="8031" max="8031" width="0.5546875" style="184" customWidth="1"/>
    <col min="8032" max="8039" width="1" style="184" customWidth="1"/>
    <col min="8040" max="8041" width="0.5546875" style="184" customWidth="1"/>
    <col min="8042" max="8042" width="13.6640625" style="184" customWidth="1"/>
    <col min="8043" max="8043" width="12.6640625" style="184" customWidth="1"/>
    <col min="8044" max="8192" width="8.88671875" style="184"/>
    <col min="8193" max="8199" width="0.5546875" style="184" customWidth="1"/>
    <col min="8200" max="8205" width="0.88671875" style="184" customWidth="1"/>
    <col min="8206" max="8206" width="1.33203125" style="184" customWidth="1"/>
    <col min="8207" max="8207" width="2.44140625" style="184" customWidth="1"/>
    <col min="8208" max="8208" width="1.33203125" style="184" customWidth="1"/>
    <col min="8209" max="8209" width="2.6640625" style="184" customWidth="1"/>
    <col min="8210" max="8210" width="2.33203125" style="184" customWidth="1"/>
    <col min="8211" max="8216" width="1.33203125" style="184" customWidth="1"/>
    <col min="8217" max="8222" width="0.88671875" style="184" customWidth="1"/>
    <col min="8223" max="8247" width="0.6640625" style="184" customWidth="1"/>
    <col min="8248" max="8259" width="0.88671875" style="184" customWidth="1"/>
    <col min="8260" max="8260" width="1.109375" style="184" customWidth="1"/>
    <col min="8261" max="8261" width="0.88671875" style="184" customWidth="1"/>
    <col min="8262" max="8262" width="1" style="184" customWidth="1"/>
    <col min="8263" max="8263" width="1.44140625" style="184" customWidth="1"/>
    <col min="8264" max="8272" width="0.6640625" style="184" customWidth="1"/>
    <col min="8273" max="8274" width="0.88671875" style="184" customWidth="1"/>
    <col min="8275" max="8275" width="0.44140625" style="184" customWidth="1"/>
    <col min="8276" max="8276" width="0.6640625" style="184" customWidth="1"/>
    <col min="8277" max="8279" width="0.88671875" style="184" customWidth="1"/>
    <col min="8280" max="8280" width="0.5546875" style="184" customWidth="1"/>
    <col min="8281" max="8281" width="1.5546875" style="184" customWidth="1"/>
    <col min="8282" max="8285" width="0.5546875" style="184" customWidth="1"/>
    <col min="8286" max="8286" width="1.33203125" style="184" customWidth="1"/>
    <col min="8287" max="8287" width="0.5546875" style="184" customWidth="1"/>
    <col min="8288" max="8295" width="1" style="184" customWidth="1"/>
    <col min="8296" max="8297" width="0.5546875" style="184" customWidth="1"/>
    <col min="8298" max="8298" width="13.6640625" style="184" customWidth="1"/>
    <col min="8299" max="8299" width="12.6640625" style="184" customWidth="1"/>
    <col min="8300" max="8448" width="8.88671875" style="184"/>
    <col min="8449" max="8455" width="0.5546875" style="184" customWidth="1"/>
    <col min="8456" max="8461" width="0.88671875" style="184" customWidth="1"/>
    <col min="8462" max="8462" width="1.33203125" style="184" customWidth="1"/>
    <col min="8463" max="8463" width="2.44140625" style="184" customWidth="1"/>
    <col min="8464" max="8464" width="1.33203125" style="184" customWidth="1"/>
    <col min="8465" max="8465" width="2.6640625" style="184" customWidth="1"/>
    <col min="8466" max="8466" width="2.33203125" style="184" customWidth="1"/>
    <col min="8467" max="8472" width="1.33203125" style="184" customWidth="1"/>
    <col min="8473" max="8478" width="0.88671875" style="184" customWidth="1"/>
    <col min="8479" max="8503" width="0.6640625" style="184" customWidth="1"/>
    <col min="8504" max="8515" width="0.88671875" style="184" customWidth="1"/>
    <col min="8516" max="8516" width="1.109375" style="184" customWidth="1"/>
    <col min="8517" max="8517" width="0.88671875" style="184" customWidth="1"/>
    <col min="8518" max="8518" width="1" style="184" customWidth="1"/>
    <col min="8519" max="8519" width="1.44140625" style="184" customWidth="1"/>
    <col min="8520" max="8528" width="0.6640625" style="184" customWidth="1"/>
    <col min="8529" max="8530" width="0.88671875" style="184" customWidth="1"/>
    <col min="8531" max="8531" width="0.44140625" style="184" customWidth="1"/>
    <col min="8532" max="8532" width="0.6640625" style="184" customWidth="1"/>
    <col min="8533" max="8535" width="0.88671875" style="184" customWidth="1"/>
    <col min="8536" max="8536" width="0.5546875" style="184" customWidth="1"/>
    <col min="8537" max="8537" width="1.5546875" style="184" customWidth="1"/>
    <col min="8538" max="8541" width="0.5546875" style="184" customWidth="1"/>
    <col min="8542" max="8542" width="1.33203125" style="184" customWidth="1"/>
    <col min="8543" max="8543" width="0.5546875" style="184" customWidth="1"/>
    <col min="8544" max="8551" width="1" style="184" customWidth="1"/>
    <col min="8552" max="8553" width="0.5546875" style="184" customWidth="1"/>
    <col min="8554" max="8554" width="13.6640625" style="184" customWidth="1"/>
    <col min="8555" max="8555" width="12.6640625" style="184" customWidth="1"/>
    <col min="8556" max="8704" width="8.88671875" style="184"/>
    <col min="8705" max="8711" width="0.5546875" style="184" customWidth="1"/>
    <col min="8712" max="8717" width="0.88671875" style="184" customWidth="1"/>
    <col min="8718" max="8718" width="1.33203125" style="184" customWidth="1"/>
    <col min="8719" max="8719" width="2.44140625" style="184" customWidth="1"/>
    <col min="8720" max="8720" width="1.33203125" style="184" customWidth="1"/>
    <col min="8721" max="8721" width="2.6640625" style="184" customWidth="1"/>
    <col min="8722" max="8722" width="2.33203125" style="184" customWidth="1"/>
    <col min="8723" max="8728" width="1.33203125" style="184" customWidth="1"/>
    <col min="8729" max="8734" width="0.88671875" style="184" customWidth="1"/>
    <col min="8735" max="8759" width="0.6640625" style="184" customWidth="1"/>
    <col min="8760" max="8771" width="0.88671875" style="184" customWidth="1"/>
    <col min="8772" max="8772" width="1.109375" style="184" customWidth="1"/>
    <col min="8773" max="8773" width="0.88671875" style="184" customWidth="1"/>
    <col min="8774" max="8774" width="1" style="184" customWidth="1"/>
    <col min="8775" max="8775" width="1.44140625" style="184" customWidth="1"/>
    <col min="8776" max="8784" width="0.6640625" style="184" customWidth="1"/>
    <col min="8785" max="8786" width="0.88671875" style="184" customWidth="1"/>
    <col min="8787" max="8787" width="0.44140625" style="184" customWidth="1"/>
    <col min="8788" max="8788" width="0.6640625" style="184" customWidth="1"/>
    <col min="8789" max="8791" width="0.88671875" style="184" customWidth="1"/>
    <col min="8792" max="8792" width="0.5546875" style="184" customWidth="1"/>
    <col min="8793" max="8793" width="1.5546875" style="184" customWidth="1"/>
    <col min="8794" max="8797" width="0.5546875" style="184" customWidth="1"/>
    <col min="8798" max="8798" width="1.33203125" style="184" customWidth="1"/>
    <col min="8799" max="8799" width="0.5546875" style="184" customWidth="1"/>
    <col min="8800" max="8807" width="1" style="184" customWidth="1"/>
    <col min="8808" max="8809" width="0.5546875" style="184" customWidth="1"/>
    <col min="8810" max="8810" width="13.6640625" style="184" customWidth="1"/>
    <col min="8811" max="8811" width="12.6640625" style="184" customWidth="1"/>
    <col min="8812" max="8960" width="8.88671875" style="184"/>
    <col min="8961" max="8967" width="0.5546875" style="184" customWidth="1"/>
    <col min="8968" max="8973" width="0.88671875" style="184" customWidth="1"/>
    <col min="8974" max="8974" width="1.33203125" style="184" customWidth="1"/>
    <col min="8975" max="8975" width="2.44140625" style="184" customWidth="1"/>
    <col min="8976" max="8976" width="1.33203125" style="184" customWidth="1"/>
    <col min="8977" max="8977" width="2.6640625" style="184" customWidth="1"/>
    <col min="8978" max="8978" width="2.33203125" style="184" customWidth="1"/>
    <col min="8979" max="8984" width="1.33203125" style="184" customWidth="1"/>
    <col min="8985" max="8990" width="0.88671875" style="184" customWidth="1"/>
    <col min="8991" max="9015" width="0.6640625" style="184" customWidth="1"/>
    <col min="9016" max="9027" width="0.88671875" style="184" customWidth="1"/>
    <col min="9028" max="9028" width="1.109375" style="184" customWidth="1"/>
    <col min="9029" max="9029" width="0.88671875" style="184" customWidth="1"/>
    <col min="9030" max="9030" width="1" style="184" customWidth="1"/>
    <col min="9031" max="9031" width="1.44140625" style="184" customWidth="1"/>
    <col min="9032" max="9040" width="0.6640625" style="184" customWidth="1"/>
    <col min="9041" max="9042" width="0.88671875" style="184" customWidth="1"/>
    <col min="9043" max="9043" width="0.44140625" style="184" customWidth="1"/>
    <col min="9044" max="9044" width="0.6640625" style="184" customWidth="1"/>
    <col min="9045" max="9047" width="0.88671875" style="184" customWidth="1"/>
    <col min="9048" max="9048" width="0.5546875" style="184" customWidth="1"/>
    <col min="9049" max="9049" width="1.5546875" style="184" customWidth="1"/>
    <col min="9050" max="9053" width="0.5546875" style="184" customWidth="1"/>
    <col min="9054" max="9054" width="1.33203125" style="184" customWidth="1"/>
    <col min="9055" max="9055" width="0.5546875" style="184" customWidth="1"/>
    <col min="9056" max="9063" width="1" style="184" customWidth="1"/>
    <col min="9064" max="9065" width="0.5546875" style="184" customWidth="1"/>
    <col min="9066" max="9066" width="13.6640625" style="184" customWidth="1"/>
    <col min="9067" max="9067" width="12.6640625" style="184" customWidth="1"/>
    <col min="9068" max="9216" width="8.88671875" style="184"/>
    <col min="9217" max="9223" width="0.5546875" style="184" customWidth="1"/>
    <col min="9224" max="9229" width="0.88671875" style="184" customWidth="1"/>
    <col min="9230" max="9230" width="1.33203125" style="184" customWidth="1"/>
    <col min="9231" max="9231" width="2.44140625" style="184" customWidth="1"/>
    <col min="9232" max="9232" width="1.33203125" style="184" customWidth="1"/>
    <col min="9233" max="9233" width="2.6640625" style="184" customWidth="1"/>
    <col min="9234" max="9234" width="2.33203125" style="184" customWidth="1"/>
    <col min="9235" max="9240" width="1.33203125" style="184" customWidth="1"/>
    <col min="9241" max="9246" width="0.88671875" style="184" customWidth="1"/>
    <col min="9247" max="9271" width="0.6640625" style="184" customWidth="1"/>
    <col min="9272" max="9283" width="0.88671875" style="184" customWidth="1"/>
    <col min="9284" max="9284" width="1.109375" style="184" customWidth="1"/>
    <col min="9285" max="9285" width="0.88671875" style="184" customWidth="1"/>
    <col min="9286" max="9286" width="1" style="184" customWidth="1"/>
    <col min="9287" max="9287" width="1.44140625" style="184" customWidth="1"/>
    <col min="9288" max="9296" width="0.6640625" style="184" customWidth="1"/>
    <col min="9297" max="9298" width="0.88671875" style="184" customWidth="1"/>
    <col min="9299" max="9299" width="0.44140625" style="184" customWidth="1"/>
    <col min="9300" max="9300" width="0.6640625" style="184" customWidth="1"/>
    <col min="9301" max="9303" width="0.88671875" style="184" customWidth="1"/>
    <col min="9304" max="9304" width="0.5546875" style="184" customWidth="1"/>
    <col min="9305" max="9305" width="1.5546875" style="184" customWidth="1"/>
    <col min="9306" max="9309" width="0.5546875" style="184" customWidth="1"/>
    <col min="9310" max="9310" width="1.33203125" style="184" customWidth="1"/>
    <col min="9311" max="9311" width="0.5546875" style="184" customWidth="1"/>
    <col min="9312" max="9319" width="1" style="184" customWidth="1"/>
    <col min="9320" max="9321" width="0.5546875" style="184" customWidth="1"/>
    <col min="9322" max="9322" width="13.6640625" style="184" customWidth="1"/>
    <col min="9323" max="9323" width="12.6640625" style="184" customWidth="1"/>
    <col min="9324" max="9472" width="8.88671875" style="184"/>
    <col min="9473" max="9479" width="0.5546875" style="184" customWidth="1"/>
    <col min="9480" max="9485" width="0.88671875" style="184" customWidth="1"/>
    <col min="9486" max="9486" width="1.33203125" style="184" customWidth="1"/>
    <col min="9487" max="9487" width="2.44140625" style="184" customWidth="1"/>
    <col min="9488" max="9488" width="1.33203125" style="184" customWidth="1"/>
    <col min="9489" max="9489" width="2.6640625" style="184" customWidth="1"/>
    <col min="9490" max="9490" width="2.33203125" style="184" customWidth="1"/>
    <col min="9491" max="9496" width="1.33203125" style="184" customWidth="1"/>
    <col min="9497" max="9502" width="0.88671875" style="184" customWidth="1"/>
    <col min="9503" max="9527" width="0.6640625" style="184" customWidth="1"/>
    <col min="9528" max="9539" width="0.88671875" style="184" customWidth="1"/>
    <col min="9540" max="9540" width="1.109375" style="184" customWidth="1"/>
    <col min="9541" max="9541" width="0.88671875" style="184" customWidth="1"/>
    <col min="9542" max="9542" width="1" style="184" customWidth="1"/>
    <col min="9543" max="9543" width="1.44140625" style="184" customWidth="1"/>
    <col min="9544" max="9552" width="0.6640625" style="184" customWidth="1"/>
    <col min="9553" max="9554" width="0.88671875" style="184" customWidth="1"/>
    <col min="9555" max="9555" width="0.44140625" style="184" customWidth="1"/>
    <col min="9556" max="9556" width="0.6640625" style="184" customWidth="1"/>
    <col min="9557" max="9559" width="0.88671875" style="184" customWidth="1"/>
    <col min="9560" max="9560" width="0.5546875" style="184" customWidth="1"/>
    <col min="9561" max="9561" width="1.5546875" style="184" customWidth="1"/>
    <col min="9562" max="9565" width="0.5546875" style="184" customWidth="1"/>
    <col min="9566" max="9566" width="1.33203125" style="184" customWidth="1"/>
    <col min="9567" max="9567" width="0.5546875" style="184" customWidth="1"/>
    <col min="9568" max="9575" width="1" style="184" customWidth="1"/>
    <col min="9576" max="9577" width="0.5546875" style="184" customWidth="1"/>
    <col min="9578" max="9578" width="13.6640625" style="184" customWidth="1"/>
    <col min="9579" max="9579" width="12.6640625" style="184" customWidth="1"/>
    <col min="9580" max="9728" width="8.88671875" style="184"/>
    <col min="9729" max="9735" width="0.5546875" style="184" customWidth="1"/>
    <col min="9736" max="9741" width="0.88671875" style="184" customWidth="1"/>
    <col min="9742" max="9742" width="1.33203125" style="184" customWidth="1"/>
    <col min="9743" max="9743" width="2.44140625" style="184" customWidth="1"/>
    <col min="9744" max="9744" width="1.33203125" style="184" customWidth="1"/>
    <col min="9745" max="9745" width="2.6640625" style="184" customWidth="1"/>
    <col min="9746" max="9746" width="2.33203125" style="184" customWidth="1"/>
    <col min="9747" max="9752" width="1.33203125" style="184" customWidth="1"/>
    <col min="9753" max="9758" width="0.88671875" style="184" customWidth="1"/>
    <col min="9759" max="9783" width="0.6640625" style="184" customWidth="1"/>
    <col min="9784" max="9795" width="0.88671875" style="184" customWidth="1"/>
    <col min="9796" max="9796" width="1.109375" style="184" customWidth="1"/>
    <col min="9797" max="9797" width="0.88671875" style="184" customWidth="1"/>
    <col min="9798" max="9798" width="1" style="184" customWidth="1"/>
    <col min="9799" max="9799" width="1.44140625" style="184" customWidth="1"/>
    <col min="9800" max="9808" width="0.6640625" style="184" customWidth="1"/>
    <col min="9809" max="9810" width="0.88671875" style="184" customWidth="1"/>
    <col min="9811" max="9811" width="0.44140625" style="184" customWidth="1"/>
    <col min="9812" max="9812" width="0.6640625" style="184" customWidth="1"/>
    <col min="9813" max="9815" width="0.88671875" style="184" customWidth="1"/>
    <col min="9816" max="9816" width="0.5546875" style="184" customWidth="1"/>
    <col min="9817" max="9817" width="1.5546875" style="184" customWidth="1"/>
    <col min="9818" max="9821" width="0.5546875" style="184" customWidth="1"/>
    <col min="9822" max="9822" width="1.33203125" style="184" customWidth="1"/>
    <col min="9823" max="9823" width="0.5546875" style="184" customWidth="1"/>
    <col min="9824" max="9831" width="1" style="184" customWidth="1"/>
    <col min="9832" max="9833" width="0.5546875" style="184" customWidth="1"/>
    <col min="9834" max="9834" width="13.6640625" style="184" customWidth="1"/>
    <col min="9835" max="9835" width="12.6640625" style="184" customWidth="1"/>
    <col min="9836" max="9984" width="8.88671875" style="184"/>
    <col min="9985" max="9991" width="0.5546875" style="184" customWidth="1"/>
    <col min="9992" max="9997" width="0.88671875" style="184" customWidth="1"/>
    <col min="9998" max="9998" width="1.33203125" style="184" customWidth="1"/>
    <col min="9999" max="9999" width="2.44140625" style="184" customWidth="1"/>
    <col min="10000" max="10000" width="1.33203125" style="184" customWidth="1"/>
    <col min="10001" max="10001" width="2.6640625" style="184" customWidth="1"/>
    <col min="10002" max="10002" width="2.33203125" style="184" customWidth="1"/>
    <col min="10003" max="10008" width="1.33203125" style="184" customWidth="1"/>
    <col min="10009" max="10014" width="0.88671875" style="184" customWidth="1"/>
    <col min="10015" max="10039" width="0.6640625" style="184" customWidth="1"/>
    <col min="10040" max="10051" width="0.88671875" style="184" customWidth="1"/>
    <col min="10052" max="10052" width="1.109375" style="184" customWidth="1"/>
    <col min="10053" max="10053" width="0.88671875" style="184" customWidth="1"/>
    <col min="10054" max="10054" width="1" style="184" customWidth="1"/>
    <col min="10055" max="10055" width="1.44140625" style="184" customWidth="1"/>
    <col min="10056" max="10064" width="0.6640625" style="184" customWidth="1"/>
    <col min="10065" max="10066" width="0.88671875" style="184" customWidth="1"/>
    <col min="10067" max="10067" width="0.44140625" style="184" customWidth="1"/>
    <col min="10068" max="10068" width="0.6640625" style="184" customWidth="1"/>
    <col min="10069" max="10071" width="0.88671875" style="184" customWidth="1"/>
    <col min="10072" max="10072" width="0.5546875" style="184" customWidth="1"/>
    <col min="10073" max="10073" width="1.5546875" style="184" customWidth="1"/>
    <col min="10074" max="10077" width="0.5546875" style="184" customWidth="1"/>
    <col min="10078" max="10078" width="1.33203125" style="184" customWidth="1"/>
    <col min="10079" max="10079" width="0.5546875" style="184" customWidth="1"/>
    <col min="10080" max="10087" width="1" style="184" customWidth="1"/>
    <col min="10088" max="10089" width="0.5546875" style="184" customWidth="1"/>
    <col min="10090" max="10090" width="13.6640625" style="184" customWidth="1"/>
    <col min="10091" max="10091" width="12.6640625" style="184" customWidth="1"/>
    <col min="10092" max="10240" width="8.88671875" style="184"/>
    <col min="10241" max="10247" width="0.5546875" style="184" customWidth="1"/>
    <col min="10248" max="10253" width="0.88671875" style="184" customWidth="1"/>
    <col min="10254" max="10254" width="1.33203125" style="184" customWidth="1"/>
    <col min="10255" max="10255" width="2.44140625" style="184" customWidth="1"/>
    <col min="10256" max="10256" width="1.33203125" style="184" customWidth="1"/>
    <col min="10257" max="10257" width="2.6640625" style="184" customWidth="1"/>
    <col min="10258" max="10258" width="2.33203125" style="184" customWidth="1"/>
    <col min="10259" max="10264" width="1.33203125" style="184" customWidth="1"/>
    <col min="10265" max="10270" width="0.88671875" style="184" customWidth="1"/>
    <col min="10271" max="10295" width="0.6640625" style="184" customWidth="1"/>
    <col min="10296" max="10307" width="0.88671875" style="184" customWidth="1"/>
    <col min="10308" max="10308" width="1.109375" style="184" customWidth="1"/>
    <col min="10309" max="10309" width="0.88671875" style="184" customWidth="1"/>
    <col min="10310" max="10310" width="1" style="184" customWidth="1"/>
    <col min="10311" max="10311" width="1.44140625" style="184" customWidth="1"/>
    <col min="10312" max="10320" width="0.6640625" style="184" customWidth="1"/>
    <col min="10321" max="10322" width="0.88671875" style="184" customWidth="1"/>
    <col min="10323" max="10323" width="0.44140625" style="184" customWidth="1"/>
    <col min="10324" max="10324" width="0.6640625" style="184" customWidth="1"/>
    <col min="10325" max="10327" width="0.88671875" style="184" customWidth="1"/>
    <col min="10328" max="10328" width="0.5546875" style="184" customWidth="1"/>
    <col min="10329" max="10329" width="1.5546875" style="184" customWidth="1"/>
    <col min="10330" max="10333" width="0.5546875" style="184" customWidth="1"/>
    <col min="10334" max="10334" width="1.33203125" style="184" customWidth="1"/>
    <col min="10335" max="10335" width="0.5546875" style="184" customWidth="1"/>
    <col min="10336" max="10343" width="1" style="184" customWidth="1"/>
    <col min="10344" max="10345" width="0.5546875" style="184" customWidth="1"/>
    <col min="10346" max="10346" width="13.6640625" style="184" customWidth="1"/>
    <col min="10347" max="10347" width="12.6640625" style="184" customWidth="1"/>
    <col min="10348" max="10496" width="8.88671875" style="184"/>
    <col min="10497" max="10503" width="0.5546875" style="184" customWidth="1"/>
    <col min="10504" max="10509" width="0.88671875" style="184" customWidth="1"/>
    <col min="10510" max="10510" width="1.33203125" style="184" customWidth="1"/>
    <col min="10511" max="10511" width="2.44140625" style="184" customWidth="1"/>
    <col min="10512" max="10512" width="1.33203125" style="184" customWidth="1"/>
    <col min="10513" max="10513" width="2.6640625" style="184" customWidth="1"/>
    <col min="10514" max="10514" width="2.33203125" style="184" customWidth="1"/>
    <col min="10515" max="10520" width="1.33203125" style="184" customWidth="1"/>
    <col min="10521" max="10526" width="0.88671875" style="184" customWidth="1"/>
    <col min="10527" max="10551" width="0.6640625" style="184" customWidth="1"/>
    <col min="10552" max="10563" width="0.88671875" style="184" customWidth="1"/>
    <col min="10564" max="10564" width="1.109375" style="184" customWidth="1"/>
    <col min="10565" max="10565" width="0.88671875" style="184" customWidth="1"/>
    <col min="10566" max="10566" width="1" style="184" customWidth="1"/>
    <col min="10567" max="10567" width="1.44140625" style="184" customWidth="1"/>
    <col min="10568" max="10576" width="0.6640625" style="184" customWidth="1"/>
    <col min="10577" max="10578" width="0.88671875" style="184" customWidth="1"/>
    <col min="10579" max="10579" width="0.44140625" style="184" customWidth="1"/>
    <col min="10580" max="10580" width="0.6640625" style="184" customWidth="1"/>
    <col min="10581" max="10583" width="0.88671875" style="184" customWidth="1"/>
    <col min="10584" max="10584" width="0.5546875" style="184" customWidth="1"/>
    <col min="10585" max="10585" width="1.5546875" style="184" customWidth="1"/>
    <col min="10586" max="10589" width="0.5546875" style="184" customWidth="1"/>
    <col min="10590" max="10590" width="1.33203125" style="184" customWidth="1"/>
    <col min="10591" max="10591" width="0.5546875" style="184" customWidth="1"/>
    <col min="10592" max="10599" width="1" style="184" customWidth="1"/>
    <col min="10600" max="10601" width="0.5546875" style="184" customWidth="1"/>
    <col min="10602" max="10602" width="13.6640625" style="184" customWidth="1"/>
    <col min="10603" max="10603" width="12.6640625" style="184" customWidth="1"/>
    <col min="10604" max="10752" width="8.88671875" style="184"/>
    <col min="10753" max="10759" width="0.5546875" style="184" customWidth="1"/>
    <col min="10760" max="10765" width="0.88671875" style="184" customWidth="1"/>
    <col min="10766" max="10766" width="1.33203125" style="184" customWidth="1"/>
    <col min="10767" max="10767" width="2.44140625" style="184" customWidth="1"/>
    <col min="10768" max="10768" width="1.33203125" style="184" customWidth="1"/>
    <col min="10769" max="10769" width="2.6640625" style="184" customWidth="1"/>
    <col min="10770" max="10770" width="2.33203125" style="184" customWidth="1"/>
    <col min="10771" max="10776" width="1.33203125" style="184" customWidth="1"/>
    <col min="10777" max="10782" width="0.88671875" style="184" customWidth="1"/>
    <col min="10783" max="10807" width="0.6640625" style="184" customWidth="1"/>
    <col min="10808" max="10819" width="0.88671875" style="184" customWidth="1"/>
    <col min="10820" max="10820" width="1.109375" style="184" customWidth="1"/>
    <col min="10821" max="10821" width="0.88671875" style="184" customWidth="1"/>
    <col min="10822" max="10822" width="1" style="184" customWidth="1"/>
    <col min="10823" max="10823" width="1.44140625" style="184" customWidth="1"/>
    <col min="10824" max="10832" width="0.6640625" style="184" customWidth="1"/>
    <col min="10833" max="10834" width="0.88671875" style="184" customWidth="1"/>
    <col min="10835" max="10835" width="0.44140625" style="184" customWidth="1"/>
    <col min="10836" max="10836" width="0.6640625" style="184" customWidth="1"/>
    <col min="10837" max="10839" width="0.88671875" style="184" customWidth="1"/>
    <col min="10840" max="10840" width="0.5546875" style="184" customWidth="1"/>
    <col min="10841" max="10841" width="1.5546875" style="184" customWidth="1"/>
    <col min="10842" max="10845" width="0.5546875" style="184" customWidth="1"/>
    <col min="10846" max="10846" width="1.33203125" style="184" customWidth="1"/>
    <col min="10847" max="10847" width="0.5546875" style="184" customWidth="1"/>
    <col min="10848" max="10855" width="1" style="184" customWidth="1"/>
    <col min="10856" max="10857" width="0.5546875" style="184" customWidth="1"/>
    <col min="10858" max="10858" width="13.6640625" style="184" customWidth="1"/>
    <col min="10859" max="10859" width="12.6640625" style="184" customWidth="1"/>
    <col min="10860" max="11008" width="8.88671875" style="184"/>
    <col min="11009" max="11015" width="0.5546875" style="184" customWidth="1"/>
    <col min="11016" max="11021" width="0.88671875" style="184" customWidth="1"/>
    <col min="11022" max="11022" width="1.33203125" style="184" customWidth="1"/>
    <col min="11023" max="11023" width="2.44140625" style="184" customWidth="1"/>
    <col min="11024" max="11024" width="1.33203125" style="184" customWidth="1"/>
    <col min="11025" max="11025" width="2.6640625" style="184" customWidth="1"/>
    <col min="11026" max="11026" width="2.33203125" style="184" customWidth="1"/>
    <col min="11027" max="11032" width="1.33203125" style="184" customWidth="1"/>
    <col min="11033" max="11038" width="0.88671875" style="184" customWidth="1"/>
    <col min="11039" max="11063" width="0.6640625" style="184" customWidth="1"/>
    <col min="11064" max="11075" width="0.88671875" style="184" customWidth="1"/>
    <col min="11076" max="11076" width="1.109375" style="184" customWidth="1"/>
    <col min="11077" max="11077" width="0.88671875" style="184" customWidth="1"/>
    <col min="11078" max="11078" width="1" style="184" customWidth="1"/>
    <col min="11079" max="11079" width="1.44140625" style="184" customWidth="1"/>
    <col min="11080" max="11088" width="0.6640625" style="184" customWidth="1"/>
    <col min="11089" max="11090" width="0.88671875" style="184" customWidth="1"/>
    <col min="11091" max="11091" width="0.44140625" style="184" customWidth="1"/>
    <col min="11092" max="11092" width="0.6640625" style="184" customWidth="1"/>
    <col min="11093" max="11095" width="0.88671875" style="184" customWidth="1"/>
    <col min="11096" max="11096" width="0.5546875" style="184" customWidth="1"/>
    <col min="11097" max="11097" width="1.5546875" style="184" customWidth="1"/>
    <col min="11098" max="11101" width="0.5546875" style="184" customWidth="1"/>
    <col min="11102" max="11102" width="1.33203125" style="184" customWidth="1"/>
    <col min="11103" max="11103" width="0.5546875" style="184" customWidth="1"/>
    <col min="11104" max="11111" width="1" style="184" customWidth="1"/>
    <col min="11112" max="11113" width="0.5546875" style="184" customWidth="1"/>
    <col min="11114" max="11114" width="13.6640625" style="184" customWidth="1"/>
    <col min="11115" max="11115" width="12.6640625" style="184" customWidth="1"/>
    <col min="11116" max="11264" width="8.88671875" style="184"/>
    <col min="11265" max="11271" width="0.5546875" style="184" customWidth="1"/>
    <col min="11272" max="11277" width="0.88671875" style="184" customWidth="1"/>
    <col min="11278" max="11278" width="1.33203125" style="184" customWidth="1"/>
    <col min="11279" max="11279" width="2.44140625" style="184" customWidth="1"/>
    <col min="11280" max="11280" width="1.33203125" style="184" customWidth="1"/>
    <col min="11281" max="11281" width="2.6640625" style="184" customWidth="1"/>
    <col min="11282" max="11282" width="2.33203125" style="184" customWidth="1"/>
    <col min="11283" max="11288" width="1.33203125" style="184" customWidth="1"/>
    <col min="11289" max="11294" width="0.88671875" style="184" customWidth="1"/>
    <col min="11295" max="11319" width="0.6640625" style="184" customWidth="1"/>
    <col min="11320" max="11331" width="0.88671875" style="184" customWidth="1"/>
    <col min="11332" max="11332" width="1.109375" style="184" customWidth="1"/>
    <col min="11333" max="11333" width="0.88671875" style="184" customWidth="1"/>
    <col min="11334" max="11334" width="1" style="184" customWidth="1"/>
    <col min="11335" max="11335" width="1.44140625" style="184" customWidth="1"/>
    <col min="11336" max="11344" width="0.6640625" style="184" customWidth="1"/>
    <col min="11345" max="11346" width="0.88671875" style="184" customWidth="1"/>
    <col min="11347" max="11347" width="0.44140625" style="184" customWidth="1"/>
    <col min="11348" max="11348" width="0.6640625" style="184" customWidth="1"/>
    <col min="11349" max="11351" width="0.88671875" style="184" customWidth="1"/>
    <col min="11352" max="11352" width="0.5546875" style="184" customWidth="1"/>
    <col min="11353" max="11353" width="1.5546875" style="184" customWidth="1"/>
    <col min="11354" max="11357" width="0.5546875" style="184" customWidth="1"/>
    <col min="11358" max="11358" width="1.33203125" style="184" customWidth="1"/>
    <col min="11359" max="11359" width="0.5546875" style="184" customWidth="1"/>
    <col min="11360" max="11367" width="1" style="184" customWidth="1"/>
    <col min="11368" max="11369" width="0.5546875" style="184" customWidth="1"/>
    <col min="11370" max="11370" width="13.6640625" style="184" customWidth="1"/>
    <col min="11371" max="11371" width="12.6640625" style="184" customWidth="1"/>
    <col min="11372" max="11520" width="8.88671875" style="184"/>
    <col min="11521" max="11527" width="0.5546875" style="184" customWidth="1"/>
    <col min="11528" max="11533" width="0.88671875" style="184" customWidth="1"/>
    <col min="11534" max="11534" width="1.33203125" style="184" customWidth="1"/>
    <col min="11535" max="11535" width="2.44140625" style="184" customWidth="1"/>
    <col min="11536" max="11536" width="1.33203125" style="184" customWidth="1"/>
    <col min="11537" max="11537" width="2.6640625" style="184" customWidth="1"/>
    <col min="11538" max="11538" width="2.33203125" style="184" customWidth="1"/>
    <col min="11539" max="11544" width="1.33203125" style="184" customWidth="1"/>
    <col min="11545" max="11550" width="0.88671875" style="184" customWidth="1"/>
    <col min="11551" max="11575" width="0.6640625" style="184" customWidth="1"/>
    <col min="11576" max="11587" width="0.88671875" style="184" customWidth="1"/>
    <col min="11588" max="11588" width="1.109375" style="184" customWidth="1"/>
    <col min="11589" max="11589" width="0.88671875" style="184" customWidth="1"/>
    <col min="11590" max="11590" width="1" style="184" customWidth="1"/>
    <col min="11591" max="11591" width="1.44140625" style="184" customWidth="1"/>
    <col min="11592" max="11600" width="0.6640625" style="184" customWidth="1"/>
    <col min="11601" max="11602" width="0.88671875" style="184" customWidth="1"/>
    <col min="11603" max="11603" width="0.44140625" style="184" customWidth="1"/>
    <col min="11604" max="11604" width="0.6640625" style="184" customWidth="1"/>
    <col min="11605" max="11607" width="0.88671875" style="184" customWidth="1"/>
    <col min="11608" max="11608" width="0.5546875" style="184" customWidth="1"/>
    <col min="11609" max="11609" width="1.5546875" style="184" customWidth="1"/>
    <col min="11610" max="11613" width="0.5546875" style="184" customWidth="1"/>
    <col min="11614" max="11614" width="1.33203125" style="184" customWidth="1"/>
    <col min="11615" max="11615" width="0.5546875" style="184" customWidth="1"/>
    <col min="11616" max="11623" width="1" style="184" customWidth="1"/>
    <col min="11624" max="11625" width="0.5546875" style="184" customWidth="1"/>
    <col min="11626" max="11626" width="13.6640625" style="184" customWidth="1"/>
    <col min="11627" max="11627" width="12.6640625" style="184" customWidth="1"/>
    <col min="11628" max="11776" width="8.88671875" style="184"/>
    <col min="11777" max="11783" width="0.5546875" style="184" customWidth="1"/>
    <col min="11784" max="11789" width="0.88671875" style="184" customWidth="1"/>
    <col min="11790" max="11790" width="1.33203125" style="184" customWidth="1"/>
    <col min="11791" max="11791" width="2.44140625" style="184" customWidth="1"/>
    <col min="11792" max="11792" width="1.33203125" style="184" customWidth="1"/>
    <col min="11793" max="11793" width="2.6640625" style="184" customWidth="1"/>
    <col min="11794" max="11794" width="2.33203125" style="184" customWidth="1"/>
    <col min="11795" max="11800" width="1.33203125" style="184" customWidth="1"/>
    <col min="11801" max="11806" width="0.88671875" style="184" customWidth="1"/>
    <col min="11807" max="11831" width="0.6640625" style="184" customWidth="1"/>
    <col min="11832" max="11843" width="0.88671875" style="184" customWidth="1"/>
    <col min="11844" max="11844" width="1.109375" style="184" customWidth="1"/>
    <col min="11845" max="11845" width="0.88671875" style="184" customWidth="1"/>
    <col min="11846" max="11846" width="1" style="184" customWidth="1"/>
    <col min="11847" max="11847" width="1.44140625" style="184" customWidth="1"/>
    <col min="11848" max="11856" width="0.6640625" style="184" customWidth="1"/>
    <col min="11857" max="11858" width="0.88671875" style="184" customWidth="1"/>
    <col min="11859" max="11859" width="0.44140625" style="184" customWidth="1"/>
    <col min="11860" max="11860" width="0.6640625" style="184" customWidth="1"/>
    <col min="11861" max="11863" width="0.88671875" style="184" customWidth="1"/>
    <col min="11864" max="11864" width="0.5546875" style="184" customWidth="1"/>
    <col min="11865" max="11865" width="1.5546875" style="184" customWidth="1"/>
    <col min="11866" max="11869" width="0.5546875" style="184" customWidth="1"/>
    <col min="11870" max="11870" width="1.33203125" style="184" customWidth="1"/>
    <col min="11871" max="11871" width="0.5546875" style="184" customWidth="1"/>
    <col min="11872" max="11879" width="1" style="184" customWidth="1"/>
    <col min="11880" max="11881" width="0.5546875" style="184" customWidth="1"/>
    <col min="11882" max="11882" width="13.6640625" style="184" customWidth="1"/>
    <col min="11883" max="11883" width="12.6640625" style="184" customWidth="1"/>
    <col min="11884" max="12032" width="8.88671875" style="184"/>
    <col min="12033" max="12039" width="0.5546875" style="184" customWidth="1"/>
    <col min="12040" max="12045" width="0.88671875" style="184" customWidth="1"/>
    <col min="12046" max="12046" width="1.33203125" style="184" customWidth="1"/>
    <col min="12047" max="12047" width="2.44140625" style="184" customWidth="1"/>
    <col min="12048" max="12048" width="1.33203125" style="184" customWidth="1"/>
    <col min="12049" max="12049" width="2.6640625" style="184" customWidth="1"/>
    <col min="12050" max="12050" width="2.33203125" style="184" customWidth="1"/>
    <col min="12051" max="12056" width="1.33203125" style="184" customWidth="1"/>
    <col min="12057" max="12062" width="0.88671875" style="184" customWidth="1"/>
    <col min="12063" max="12087" width="0.6640625" style="184" customWidth="1"/>
    <col min="12088" max="12099" width="0.88671875" style="184" customWidth="1"/>
    <col min="12100" max="12100" width="1.109375" style="184" customWidth="1"/>
    <col min="12101" max="12101" width="0.88671875" style="184" customWidth="1"/>
    <col min="12102" max="12102" width="1" style="184" customWidth="1"/>
    <col min="12103" max="12103" width="1.44140625" style="184" customWidth="1"/>
    <col min="12104" max="12112" width="0.6640625" style="184" customWidth="1"/>
    <col min="12113" max="12114" width="0.88671875" style="184" customWidth="1"/>
    <col min="12115" max="12115" width="0.44140625" style="184" customWidth="1"/>
    <col min="12116" max="12116" width="0.6640625" style="184" customWidth="1"/>
    <col min="12117" max="12119" width="0.88671875" style="184" customWidth="1"/>
    <col min="12120" max="12120" width="0.5546875" style="184" customWidth="1"/>
    <col min="12121" max="12121" width="1.5546875" style="184" customWidth="1"/>
    <col min="12122" max="12125" width="0.5546875" style="184" customWidth="1"/>
    <col min="12126" max="12126" width="1.33203125" style="184" customWidth="1"/>
    <col min="12127" max="12127" width="0.5546875" style="184" customWidth="1"/>
    <col min="12128" max="12135" width="1" style="184" customWidth="1"/>
    <col min="12136" max="12137" width="0.5546875" style="184" customWidth="1"/>
    <col min="12138" max="12138" width="13.6640625" style="184" customWidth="1"/>
    <col min="12139" max="12139" width="12.6640625" style="184" customWidth="1"/>
    <col min="12140" max="12288" width="8.88671875" style="184"/>
    <col min="12289" max="12295" width="0.5546875" style="184" customWidth="1"/>
    <col min="12296" max="12301" width="0.88671875" style="184" customWidth="1"/>
    <col min="12302" max="12302" width="1.33203125" style="184" customWidth="1"/>
    <col min="12303" max="12303" width="2.44140625" style="184" customWidth="1"/>
    <col min="12304" max="12304" width="1.33203125" style="184" customWidth="1"/>
    <col min="12305" max="12305" width="2.6640625" style="184" customWidth="1"/>
    <col min="12306" max="12306" width="2.33203125" style="184" customWidth="1"/>
    <col min="12307" max="12312" width="1.33203125" style="184" customWidth="1"/>
    <col min="12313" max="12318" width="0.88671875" style="184" customWidth="1"/>
    <col min="12319" max="12343" width="0.6640625" style="184" customWidth="1"/>
    <col min="12344" max="12355" width="0.88671875" style="184" customWidth="1"/>
    <col min="12356" max="12356" width="1.109375" style="184" customWidth="1"/>
    <col min="12357" max="12357" width="0.88671875" style="184" customWidth="1"/>
    <col min="12358" max="12358" width="1" style="184" customWidth="1"/>
    <col min="12359" max="12359" width="1.44140625" style="184" customWidth="1"/>
    <col min="12360" max="12368" width="0.6640625" style="184" customWidth="1"/>
    <col min="12369" max="12370" width="0.88671875" style="184" customWidth="1"/>
    <col min="12371" max="12371" width="0.44140625" style="184" customWidth="1"/>
    <col min="12372" max="12372" width="0.6640625" style="184" customWidth="1"/>
    <col min="12373" max="12375" width="0.88671875" style="184" customWidth="1"/>
    <col min="12376" max="12376" width="0.5546875" style="184" customWidth="1"/>
    <col min="12377" max="12377" width="1.5546875" style="184" customWidth="1"/>
    <col min="12378" max="12381" width="0.5546875" style="184" customWidth="1"/>
    <col min="12382" max="12382" width="1.33203125" style="184" customWidth="1"/>
    <col min="12383" max="12383" width="0.5546875" style="184" customWidth="1"/>
    <col min="12384" max="12391" width="1" style="184" customWidth="1"/>
    <col min="12392" max="12393" width="0.5546875" style="184" customWidth="1"/>
    <col min="12394" max="12394" width="13.6640625" style="184" customWidth="1"/>
    <col min="12395" max="12395" width="12.6640625" style="184" customWidth="1"/>
    <col min="12396" max="12544" width="8.88671875" style="184"/>
    <col min="12545" max="12551" width="0.5546875" style="184" customWidth="1"/>
    <col min="12552" max="12557" width="0.88671875" style="184" customWidth="1"/>
    <col min="12558" max="12558" width="1.33203125" style="184" customWidth="1"/>
    <col min="12559" max="12559" width="2.44140625" style="184" customWidth="1"/>
    <col min="12560" max="12560" width="1.33203125" style="184" customWidth="1"/>
    <col min="12561" max="12561" width="2.6640625" style="184" customWidth="1"/>
    <col min="12562" max="12562" width="2.33203125" style="184" customWidth="1"/>
    <col min="12563" max="12568" width="1.33203125" style="184" customWidth="1"/>
    <col min="12569" max="12574" width="0.88671875" style="184" customWidth="1"/>
    <col min="12575" max="12599" width="0.6640625" style="184" customWidth="1"/>
    <col min="12600" max="12611" width="0.88671875" style="184" customWidth="1"/>
    <col min="12612" max="12612" width="1.109375" style="184" customWidth="1"/>
    <col min="12613" max="12613" width="0.88671875" style="184" customWidth="1"/>
    <col min="12614" max="12614" width="1" style="184" customWidth="1"/>
    <col min="12615" max="12615" width="1.44140625" style="184" customWidth="1"/>
    <col min="12616" max="12624" width="0.6640625" style="184" customWidth="1"/>
    <col min="12625" max="12626" width="0.88671875" style="184" customWidth="1"/>
    <col min="12627" max="12627" width="0.44140625" style="184" customWidth="1"/>
    <col min="12628" max="12628" width="0.6640625" style="184" customWidth="1"/>
    <col min="12629" max="12631" width="0.88671875" style="184" customWidth="1"/>
    <col min="12632" max="12632" width="0.5546875" style="184" customWidth="1"/>
    <col min="12633" max="12633" width="1.5546875" style="184" customWidth="1"/>
    <col min="12634" max="12637" width="0.5546875" style="184" customWidth="1"/>
    <col min="12638" max="12638" width="1.33203125" style="184" customWidth="1"/>
    <col min="12639" max="12639" width="0.5546875" style="184" customWidth="1"/>
    <col min="12640" max="12647" width="1" style="184" customWidth="1"/>
    <col min="12648" max="12649" width="0.5546875" style="184" customWidth="1"/>
    <col min="12650" max="12650" width="13.6640625" style="184" customWidth="1"/>
    <col min="12651" max="12651" width="12.6640625" style="184" customWidth="1"/>
    <col min="12652" max="12800" width="8.88671875" style="184"/>
    <col min="12801" max="12807" width="0.5546875" style="184" customWidth="1"/>
    <col min="12808" max="12813" width="0.88671875" style="184" customWidth="1"/>
    <col min="12814" max="12814" width="1.33203125" style="184" customWidth="1"/>
    <col min="12815" max="12815" width="2.44140625" style="184" customWidth="1"/>
    <col min="12816" max="12816" width="1.33203125" style="184" customWidth="1"/>
    <col min="12817" max="12817" width="2.6640625" style="184" customWidth="1"/>
    <col min="12818" max="12818" width="2.33203125" style="184" customWidth="1"/>
    <col min="12819" max="12824" width="1.33203125" style="184" customWidth="1"/>
    <col min="12825" max="12830" width="0.88671875" style="184" customWidth="1"/>
    <col min="12831" max="12855" width="0.6640625" style="184" customWidth="1"/>
    <col min="12856" max="12867" width="0.88671875" style="184" customWidth="1"/>
    <col min="12868" max="12868" width="1.109375" style="184" customWidth="1"/>
    <col min="12869" max="12869" width="0.88671875" style="184" customWidth="1"/>
    <col min="12870" max="12870" width="1" style="184" customWidth="1"/>
    <col min="12871" max="12871" width="1.44140625" style="184" customWidth="1"/>
    <col min="12872" max="12880" width="0.6640625" style="184" customWidth="1"/>
    <col min="12881" max="12882" width="0.88671875" style="184" customWidth="1"/>
    <col min="12883" max="12883" width="0.44140625" style="184" customWidth="1"/>
    <col min="12884" max="12884" width="0.6640625" style="184" customWidth="1"/>
    <col min="12885" max="12887" width="0.88671875" style="184" customWidth="1"/>
    <col min="12888" max="12888" width="0.5546875" style="184" customWidth="1"/>
    <col min="12889" max="12889" width="1.5546875" style="184" customWidth="1"/>
    <col min="12890" max="12893" width="0.5546875" style="184" customWidth="1"/>
    <col min="12894" max="12894" width="1.33203125" style="184" customWidth="1"/>
    <col min="12895" max="12895" width="0.5546875" style="184" customWidth="1"/>
    <col min="12896" max="12903" width="1" style="184" customWidth="1"/>
    <col min="12904" max="12905" width="0.5546875" style="184" customWidth="1"/>
    <col min="12906" max="12906" width="13.6640625" style="184" customWidth="1"/>
    <col min="12907" max="12907" width="12.6640625" style="184" customWidth="1"/>
    <col min="12908" max="13056" width="8.88671875" style="184"/>
    <col min="13057" max="13063" width="0.5546875" style="184" customWidth="1"/>
    <col min="13064" max="13069" width="0.88671875" style="184" customWidth="1"/>
    <col min="13070" max="13070" width="1.33203125" style="184" customWidth="1"/>
    <col min="13071" max="13071" width="2.44140625" style="184" customWidth="1"/>
    <col min="13072" max="13072" width="1.33203125" style="184" customWidth="1"/>
    <col min="13073" max="13073" width="2.6640625" style="184" customWidth="1"/>
    <col min="13074" max="13074" width="2.33203125" style="184" customWidth="1"/>
    <col min="13075" max="13080" width="1.33203125" style="184" customWidth="1"/>
    <col min="13081" max="13086" width="0.88671875" style="184" customWidth="1"/>
    <col min="13087" max="13111" width="0.6640625" style="184" customWidth="1"/>
    <col min="13112" max="13123" width="0.88671875" style="184" customWidth="1"/>
    <col min="13124" max="13124" width="1.109375" style="184" customWidth="1"/>
    <col min="13125" max="13125" width="0.88671875" style="184" customWidth="1"/>
    <col min="13126" max="13126" width="1" style="184" customWidth="1"/>
    <col min="13127" max="13127" width="1.44140625" style="184" customWidth="1"/>
    <col min="13128" max="13136" width="0.6640625" style="184" customWidth="1"/>
    <col min="13137" max="13138" width="0.88671875" style="184" customWidth="1"/>
    <col min="13139" max="13139" width="0.44140625" style="184" customWidth="1"/>
    <col min="13140" max="13140" width="0.6640625" style="184" customWidth="1"/>
    <col min="13141" max="13143" width="0.88671875" style="184" customWidth="1"/>
    <col min="13144" max="13144" width="0.5546875" style="184" customWidth="1"/>
    <col min="13145" max="13145" width="1.5546875" style="184" customWidth="1"/>
    <col min="13146" max="13149" width="0.5546875" style="184" customWidth="1"/>
    <col min="13150" max="13150" width="1.33203125" style="184" customWidth="1"/>
    <col min="13151" max="13151" width="0.5546875" style="184" customWidth="1"/>
    <col min="13152" max="13159" width="1" style="184" customWidth="1"/>
    <col min="13160" max="13161" width="0.5546875" style="184" customWidth="1"/>
    <col min="13162" max="13162" width="13.6640625" style="184" customWidth="1"/>
    <col min="13163" max="13163" width="12.6640625" style="184" customWidth="1"/>
    <col min="13164" max="13312" width="8.88671875" style="184"/>
    <col min="13313" max="13319" width="0.5546875" style="184" customWidth="1"/>
    <col min="13320" max="13325" width="0.88671875" style="184" customWidth="1"/>
    <col min="13326" max="13326" width="1.33203125" style="184" customWidth="1"/>
    <col min="13327" max="13327" width="2.44140625" style="184" customWidth="1"/>
    <col min="13328" max="13328" width="1.33203125" style="184" customWidth="1"/>
    <col min="13329" max="13329" width="2.6640625" style="184" customWidth="1"/>
    <col min="13330" max="13330" width="2.33203125" style="184" customWidth="1"/>
    <col min="13331" max="13336" width="1.33203125" style="184" customWidth="1"/>
    <col min="13337" max="13342" width="0.88671875" style="184" customWidth="1"/>
    <col min="13343" max="13367" width="0.6640625" style="184" customWidth="1"/>
    <col min="13368" max="13379" width="0.88671875" style="184" customWidth="1"/>
    <col min="13380" max="13380" width="1.109375" style="184" customWidth="1"/>
    <col min="13381" max="13381" width="0.88671875" style="184" customWidth="1"/>
    <col min="13382" max="13382" width="1" style="184" customWidth="1"/>
    <col min="13383" max="13383" width="1.44140625" style="184" customWidth="1"/>
    <col min="13384" max="13392" width="0.6640625" style="184" customWidth="1"/>
    <col min="13393" max="13394" width="0.88671875" style="184" customWidth="1"/>
    <col min="13395" max="13395" width="0.44140625" style="184" customWidth="1"/>
    <col min="13396" max="13396" width="0.6640625" style="184" customWidth="1"/>
    <col min="13397" max="13399" width="0.88671875" style="184" customWidth="1"/>
    <col min="13400" max="13400" width="0.5546875" style="184" customWidth="1"/>
    <col min="13401" max="13401" width="1.5546875" style="184" customWidth="1"/>
    <col min="13402" max="13405" width="0.5546875" style="184" customWidth="1"/>
    <col min="13406" max="13406" width="1.33203125" style="184" customWidth="1"/>
    <col min="13407" max="13407" width="0.5546875" style="184" customWidth="1"/>
    <col min="13408" max="13415" width="1" style="184" customWidth="1"/>
    <col min="13416" max="13417" width="0.5546875" style="184" customWidth="1"/>
    <col min="13418" max="13418" width="13.6640625" style="184" customWidth="1"/>
    <col min="13419" max="13419" width="12.6640625" style="184" customWidth="1"/>
    <col min="13420" max="13568" width="8.88671875" style="184"/>
    <col min="13569" max="13575" width="0.5546875" style="184" customWidth="1"/>
    <col min="13576" max="13581" width="0.88671875" style="184" customWidth="1"/>
    <col min="13582" max="13582" width="1.33203125" style="184" customWidth="1"/>
    <col min="13583" max="13583" width="2.44140625" style="184" customWidth="1"/>
    <col min="13584" max="13584" width="1.33203125" style="184" customWidth="1"/>
    <col min="13585" max="13585" width="2.6640625" style="184" customWidth="1"/>
    <col min="13586" max="13586" width="2.33203125" style="184" customWidth="1"/>
    <col min="13587" max="13592" width="1.33203125" style="184" customWidth="1"/>
    <col min="13593" max="13598" width="0.88671875" style="184" customWidth="1"/>
    <col min="13599" max="13623" width="0.6640625" style="184" customWidth="1"/>
    <col min="13624" max="13635" width="0.88671875" style="184" customWidth="1"/>
    <col min="13636" max="13636" width="1.109375" style="184" customWidth="1"/>
    <col min="13637" max="13637" width="0.88671875" style="184" customWidth="1"/>
    <col min="13638" max="13638" width="1" style="184" customWidth="1"/>
    <col min="13639" max="13639" width="1.44140625" style="184" customWidth="1"/>
    <col min="13640" max="13648" width="0.6640625" style="184" customWidth="1"/>
    <col min="13649" max="13650" width="0.88671875" style="184" customWidth="1"/>
    <col min="13651" max="13651" width="0.44140625" style="184" customWidth="1"/>
    <col min="13652" max="13652" width="0.6640625" style="184" customWidth="1"/>
    <col min="13653" max="13655" width="0.88671875" style="184" customWidth="1"/>
    <col min="13656" max="13656" width="0.5546875" style="184" customWidth="1"/>
    <col min="13657" max="13657" width="1.5546875" style="184" customWidth="1"/>
    <col min="13658" max="13661" width="0.5546875" style="184" customWidth="1"/>
    <col min="13662" max="13662" width="1.33203125" style="184" customWidth="1"/>
    <col min="13663" max="13663" width="0.5546875" style="184" customWidth="1"/>
    <col min="13664" max="13671" width="1" style="184" customWidth="1"/>
    <col min="13672" max="13673" width="0.5546875" style="184" customWidth="1"/>
    <col min="13674" max="13674" width="13.6640625" style="184" customWidth="1"/>
    <col min="13675" max="13675" width="12.6640625" style="184" customWidth="1"/>
    <col min="13676" max="13824" width="8.88671875" style="184"/>
    <col min="13825" max="13831" width="0.5546875" style="184" customWidth="1"/>
    <col min="13832" max="13837" width="0.88671875" style="184" customWidth="1"/>
    <col min="13838" max="13838" width="1.33203125" style="184" customWidth="1"/>
    <col min="13839" max="13839" width="2.44140625" style="184" customWidth="1"/>
    <col min="13840" max="13840" width="1.33203125" style="184" customWidth="1"/>
    <col min="13841" max="13841" width="2.6640625" style="184" customWidth="1"/>
    <col min="13842" max="13842" width="2.33203125" style="184" customWidth="1"/>
    <col min="13843" max="13848" width="1.33203125" style="184" customWidth="1"/>
    <col min="13849" max="13854" width="0.88671875" style="184" customWidth="1"/>
    <col min="13855" max="13879" width="0.6640625" style="184" customWidth="1"/>
    <col min="13880" max="13891" width="0.88671875" style="184" customWidth="1"/>
    <col min="13892" max="13892" width="1.109375" style="184" customWidth="1"/>
    <col min="13893" max="13893" width="0.88671875" style="184" customWidth="1"/>
    <col min="13894" max="13894" width="1" style="184" customWidth="1"/>
    <col min="13895" max="13895" width="1.44140625" style="184" customWidth="1"/>
    <col min="13896" max="13904" width="0.6640625" style="184" customWidth="1"/>
    <col min="13905" max="13906" width="0.88671875" style="184" customWidth="1"/>
    <col min="13907" max="13907" width="0.44140625" style="184" customWidth="1"/>
    <col min="13908" max="13908" width="0.6640625" style="184" customWidth="1"/>
    <col min="13909" max="13911" width="0.88671875" style="184" customWidth="1"/>
    <col min="13912" max="13912" width="0.5546875" style="184" customWidth="1"/>
    <col min="13913" max="13913" width="1.5546875" style="184" customWidth="1"/>
    <col min="13914" max="13917" width="0.5546875" style="184" customWidth="1"/>
    <col min="13918" max="13918" width="1.33203125" style="184" customWidth="1"/>
    <col min="13919" max="13919" width="0.5546875" style="184" customWidth="1"/>
    <col min="13920" max="13927" width="1" style="184" customWidth="1"/>
    <col min="13928" max="13929" width="0.5546875" style="184" customWidth="1"/>
    <col min="13930" max="13930" width="13.6640625" style="184" customWidth="1"/>
    <col min="13931" max="13931" width="12.6640625" style="184" customWidth="1"/>
    <col min="13932" max="14080" width="8.88671875" style="184"/>
    <col min="14081" max="14087" width="0.5546875" style="184" customWidth="1"/>
    <col min="14088" max="14093" width="0.88671875" style="184" customWidth="1"/>
    <col min="14094" max="14094" width="1.33203125" style="184" customWidth="1"/>
    <col min="14095" max="14095" width="2.44140625" style="184" customWidth="1"/>
    <col min="14096" max="14096" width="1.33203125" style="184" customWidth="1"/>
    <col min="14097" max="14097" width="2.6640625" style="184" customWidth="1"/>
    <col min="14098" max="14098" width="2.33203125" style="184" customWidth="1"/>
    <col min="14099" max="14104" width="1.33203125" style="184" customWidth="1"/>
    <col min="14105" max="14110" width="0.88671875" style="184" customWidth="1"/>
    <col min="14111" max="14135" width="0.6640625" style="184" customWidth="1"/>
    <col min="14136" max="14147" width="0.88671875" style="184" customWidth="1"/>
    <col min="14148" max="14148" width="1.109375" style="184" customWidth="1"/>
    <col min="14149" max="14149" width="0.88671875" style="184" customWidth="1"/>
    <col min="14150" max="14150" width="1" style="184" customWidth="1"/>
    <col min="14151" max="14151" width="1.44140625" style="184" customWidth="1"/>
    <col min="14152" max="14160" width="0.6640625" style="184" customWidth="1"/>
    <col min="14161" max="14162" width="0.88671875" style="184" customWidth="1"/>
    <col min="14163" max="14163" width="0.44140625" style="184" customWidth="1"/>
    <col min="14164" max="14164" width="0.6640625" style="184" customWidth="1"/>
    <col min="14165" max="14167" width="0.88671875" style="184" customWidth="1"/>
    <col min="14168" max="14168" width="0.5546875" style="184" customWidth="1"/>
    <col min="14169" max="14169" width="1.5546875" style="184" customWidth="1"/>
    <col min="14170" max="14173" width="0.5546875" style="184" customWidth="1"/>
    <col min="14174" max="14174" width="1.33203125" style="184" customWidth="1"/>
    <col min="14175" max="14175" width="0.5546875" style="184" customWidth="1"/>
    <col min="14176" max="14183" width="1" style="184" customWidth="1"/>
    <col min="14184" max="14185" width="0.5546875" style="184" customWidth="1"/>
    <col min="14186" max="14186" width="13.6640625" style="184" customWidth="1"/>
    <col min="14187" max="14187" width="12.6640625" style="184" customWidth="1"/>
    <col min="14188" max="14336" width="8.88671875" style="184"/>
    <col min="14337" max="14343" width="0.5546875" style="184" customWidth="1"/>
    <col min="14344" max="14349" width="0.88671875" style="184" customWidth="1"/>
    <col min="14350" max="14350" width="1.33203125" style="184" customWidth="1"/>
    <col min="14351" max="14351" width="2.44140625" style="184" customWidth="1"/>
    <col min="14352" max="14352" width="1.33203125" style="184" customWidth="1"/>
    <col min="14353" max="14353" width="2.6640625" style="184" customWidth="1"/>
    <col min="14354" max="14354" width="2.33203125" style="184" customWidth="1"/>
    <col min="14355" max="14360" width="1.33203125" style="184" customWidth="1"/>
    <col min="14361" max="14366" width="0.88671875" style="184" customWidth="1"/>
    <col min="14367" max="14391" width="0.6640625" style="184" customWidth="1"/>
    <col min="14392" max="14403" width="0.88671875" style="184" customWidth="1"/>
    <col min="14404" max="14404" width="1.109375" style="184" customWidth="1"/>
    <col min="14405" max="14405" width="0.88671875" style="184" customWidth="1"/>
    <col min="14406" max="14406" width="1" style="184" customWidth="1"/>
    <col min="14407" max="14407" width="1.44140625" style="184" customWidth="1"/>
    <col min="14408" max="14416" width="0.6640625" style="184" customWidth="1"/>
    <col min="14417" max="14418" width="0.88671875" style="184" customWidth="1"/>
    <col min="14419" max="14419" width="0.44140625" style="184" customWidth="1"/>
    <col min="14420" max="14420" width="0.6640625" style="184" customWidth="1"/>
    <col min="14421" max="14423" width="0.88671875" style="184" customWidth="1"/>
    <col min="14424" max="14424" width="0.5546875" style="184" customWidth="1"/>
    <col min="14425" max="14425" width="1.5546875" style="184" customWidth="1"/>
    <col min="14426" max="14429" width="0.5546875" style="184" customWidth="1"/>
    <col min="14430" max="14430" width="1.33203125" style="184" customWidth="1"/>
    <col min="14431" max="14431" width="0.5546875" style="184" customWidth="1"/>
    <col min="14432" max="14439" width="1" style="184" customWidth="1"/>
    <col min="14440" max="14441" width="0.5546875" style="184" customWidth="1"/>
    <col min="14442" max="14442" width="13.6640625" style="184" customWidth="1"/>
    <col min="14443" max="14443" width="12.6640625" style="184" customWidth="1"/>
    <col min="14444" max="14592" width="8.88671875" style="184"/>
    <col min="14593" max="14599" width="0.5546875" style="184" customWidth="1"/>
    <col min="14600" max="14605" width="0.88671875" style="184" customWidth="1"/>
    <col min="14606" max="14606" width="1.33203125" style="184" customWidth="1"/>
    <col min="14607" max="14607" width="2.44140625" style="184" customWidth="1"/>
    <col min="14608" max="14608" width="1.33203125" style="184" customWidth="1"/>
    <col min="14609" max="14609" width="2.6640625" style="184" customWidth="1"/>
    <col min="14610" max="14610" width="2.33203125" style="184" customWidth="1"/>
    <col min="14611" max="14616" width="1.33203125" style="184" customWidth="1"/>
    <col min="14617" max="14622" width="0.88671875" style="184" customWidth="1"/>
    <col min="14623" max="14647" width="0.6640625" style="184" customWidth="1"/>
    <col min="14648" max="14659" width="0.88671875" style="184" customWidth="1"/>
    <col min="14660" max="14660" width="1.109375" style="184" customWidth="1"/>
    <col min="14661" max="14661" width="0.88671875" style="184" customWidth="1"/>
    <col min="14662" max="14662" width="1" style="184" customWidth="1"/>
    <col min="14663" max="14663" width="1.44140625" style="184" customWidth="1"/>
    <col min="14664" max="14672" width="0.6640625" style="184" customWidth="1"/>
    <col min="14673" max="14674" width="0.88671875" style="184" customWidth="1"/>
    <col min="14675" max="14675" width="0.44140625" style="184" customWidth="1"/>
    <col min="14676" max="14676" width="0.6640625" style="184" customWidth="1"/>
    <col min="14677" max="14679" width="0.88671875" style="184" customWidth="1"/>
    <col min="14680" max="14680" width="0.5546875" style="184" customWidth="1"/>
    <col min="14681" max="14681" width="1.5546875" style="184" customWidth="1"/>
    <col min="14682" max="14685" width="0.5546875" style="184" customWidth="1"/>
    <col min="14686" max="14686" width="1.33203125" style="184" customWidth="1"/>
    <col min="14687" max="14687" width="0.5546875" style="184" customWidth="1"/>
    <col min="14688" max="14695" width="1" style="184" customWidth="1"/>
    <col min="14696" max="14697" width="0.5546875" style="184" customWidth="1"/>
    <col min="14698" max="14698" width="13.6640625" style="184" customWidth="1"/>
    <col min="14699" max="14699" width="12.6640625" style="184" customWidth="1"/>
    <col min="14700" max="14848" width="8.88671875" style="184"/>
    <col min="14849" max="14855" width="0.5546875" style="184" customWidth="1"/>
    <col min="14856" max="14861" width="0.88671875" style="184" customWidth="1"/>
    <col min="14862" max="14862" width="1.33203125" style="184" customWidth="1"/>
    <col min="14863" max="14863" width="2.44140625" style="184" customWidth="1"/>
    <col min="14864" max="14864" width="1.33203125" style="184" customWidth="1"/>
    <col min="14865" max="14865" width="2.6640625" style="184" customWidth="1"/>
    <col min="14866" max="14866" width="2.33203125" style="184" customWidth="1"/>
    <col min="14867" max="14872" width="1.33203125" style="184" customWidth="1"/>
    <col min="14873" max="14878" width="0.88671875" style="184" customWidth="1"/>
    <col min="14879" max="14903" width="0.6640625" style="184" customWidth="1"/>
    <col min="14904" max="14915" width="0.88671875" style="184" customWidth="1"/>
    <col min="14916" max="14916" width="1.109375" style="184" customWidth="1"/>
    <col min="14917" max="14917" width="0.88671875" style="184" customWidth="1"/>
    <col min="14918" max="14918" width="1" style="184" customWidth="1"/>
    <col min="14919" max="14919" width="1.44140625" style="184" customWidth="1"/>
    <col min="14920" max="14928" width="0.6640625" style="184" customWidth="1"/>
    <col min="14929" max="14930" width="0.88671875" style="184" customWidth="1"/>
    <col min="14931" max="14931" width="0.44140625" style="184" customWidth="1"/>
    <col min="14932" max="14932" width="0.6640625" style="184" customWidth="1"/>
    <col min="14933" max="14935" width="0.88671875" style="184" customWidth="1"/>
    <col min="14936" max="14936" width="0.5546875" style="184" customWidth="1"/>
    <col min="14937" max="14937" width="1.5546875" style="184" customWidth="1"/>
    <col min="14938" max="14941" width="0.5546875" style="184" customWidth="1"/>
    <col min="14942" max="14942" width="1.33203125" style="184" customWidth="1"/>
    <col min="14943" max="14943" width="0.5546875" style="184" customWidth="1"/>
    <col min="14944" max="14951" width="1" style="184" customWidth="1"/>
    <col min="14952" max="14953" width="0.5546875" style="184" customWidth="1"/>
    <col min="14954" max="14954" width="13.6640625" style="184" customWidth="1"/>
    <col min="14955" max="14955" width="12.6640625" style="184" customWidth="1"/>
    <col min="14956" max="15104" width="8.88671875" style="184"/>
    <col min="15105" max="15111" width="0.5546875" style="184" customWidth="1"/>
    <col min="15112" max="15117" width="0.88671875" style="184" customWidth="1"/>
    <col min="15118" max="15118" width="1.33203125" style="184" customWidth="1"/>
    <col min="15119" max="15119" width="2.44140625" style="184" customWidth="1"/>
    <col min="15120" max="15120" width="1.33203125" style="184" customWidth="1"/>
    <col min="15121" max="15121" width="2.6640625" style="184" customWidth="1"/>
    <col min="15122" max="15122" width="2.33203125" style="184" customWidth="1"/>
    <col min="15123" max="15128" width="1.33203125" style="184" customWidth="1"/>
    <col min="15129" max="15134" width="0.88671875" style="184" customWidth="1"/>
    <col min="15135" max="15159" width="0.6640625" style="184" customWidth="1"/>
    <col min="15160" max="15171" width="0.88671875" style="184" customWidth="1"/>
    <col min="15172" max="15172" width="1.109375" style="184" customWidth="1"/>
    <col min="15173" max="15173" width="0.88671875" style="184" customWidth="1"/>
    <col min="15174" max="15174" width="1" style="184" customWidth="1"/>
    <col min="15175" max="15175" width="1.44140625" style="184" customWidth="1"/>
    <col min="15176" max="15184" width="0.6640625" style="184" customWidth="1"/>
    <col min="15185" max="15186" width="0.88671875" style="184" customWidth="1"/>
    <col min="15187" max="15187" width="0.44140625" style="184" customWidth="1"/>
    <col min="15188" max="15188" width="0.6640625" style="184" customWidth="1"/>
    <col min="15189" max="15191" width="0.88671875" style="184" customWidth="1"/>
    <col min="15192" max="15192" width="0.5546875" style="184" customWidth="1"/>
    <col min="15193" max="15193" width="1.5546875" style="184" customWidth="1"/>
    <col min="15194" max="15197" width="0.5546875" style="184" customWidth="1"/>
    <col min="15198" max="15198" width="1.33203125" style="184" customWidth="1"/>
    <col min="15199" max="15199" width="0.5546875" style="184" customWidth="1"/>
    <col min="15200" max="15207" width="1" style="184" customWidth="1"/>
    <col min="15208" max="15209" width="0.5546875" style="184" customWidth="1"/>
    <col min="15210" max="15210" width="13.6640625" style="184" customWidth="1"/>
    <col min="15211" max="15211" width="12.6640625" style="184" customWidth="1"/>
    <col min="15212" max="15360" width="8.88671875" style="184"/>
    <col min="15361" max="15367" width="0.5546875" style="184" customWidth="1"/>
    <col min="15368" max="15373" width="0.88671875" style="184" customWidth="1"/>
    <col min="15374" max="15374" width="1.33203125" style="184" customWidth="1"/>
    <col min="15375" max="15375" width="2.44140625" style="184" customWidth="1"/>
    <col min="15376" max="15376" width="1.33203125" style="184" customWidth="1"/>
    <col min="15377" max="15377" width="2.6640625" style="184" customWidth="1"/>
    <col min="15378" max="15378" width="2.33203125" style="184" customWidth="1"/>
    <col min="15379" max="15384" width="1.33203125" style="184" customWidth="1"/>
    <col min="15385" max="15390" width="0.88671875" style="184" customWidth="1"/>
    <col min="15391" max="15415" width="0.6640625" style="184" customWidth="1"/>
    <col min="15416" max="15427" width="0.88671875" style="184" customWidth="1"/>
    <col min="15428" max="15428" width="1.109375" style="184" customWidth="1"/>
    <col min="15429" max="15429" width="0.88671875" style="184" customWidth="1"/>
    <col min="15430" max="15430" width="1" style="184" customWidth="1"/>
    <col min="15431" max="15431" width="1.44140625" style="184" customWidth="1"/>
    <col min="15432" max="15440" width="0.6640625" style="184" customWidth="1"/>
    <col min="15441" max="15442" width="0.88671875" style="184" customWidth="1"/>
    <col min="15443" max="15443" width="0.44140625" style="184" customWidth="1"/>
    <col min="15444" max="15444" width="0.6640625" style="184" customWidth="1"/>
    <col min="15445" max="15447" width="0.88671875" style="184" customWidth="1"/>
    <col min="15448" max="15448" width="0.5546875" style="184" customWidth="1"/>
    <col min="15449" max="15449" width="1.5546875" style="184" customWidth="1"/>
    <col min="15450" max="15453" width="0.5546875" style="184" customWidth="1"/>
    <col min="15454" max="15454" width="1.33203125" style="184" customWidth="1"/>
    <col min="15455" max="15455" width="0.5546875" style="184" customWidth="1"/>
    <col min="15456" max="15463" width="1" style="184" customWidth="1"/>
    <col min="15464" max="15465" width="0.5546875" style="184" customWidth="1"/>
    <col min="15466" max="15466" width="13.6640625" style="184" customWidth="1"/>
    <col min="15467" max="15467" width="12.6640625" style="184" customWidth="1"/>
    <col min="15468" max="15616" width="8.88671875" style="184"/>
    <col min="15617" max="15623" width="0.5546875" style="184" customWidth="1"/>
    <col min="15624" max="15629" width="0.88671875" style="184" customWidth="1"/>
    <col min="15630" max="15630" width="1.33203125" style="184" customWidth="1"/>
    <col min="15631" max="15631" width="2.44140625" style="184" customWidth="1"/>
    <col min="15632" max="15632" width="1.33203125" style="184" customWidth="1"/>
    <col min="15633" max="15633" width="2.6640625" style="184" customWidth="1"/>
    <col min="15634" max="15634" width="2.33203125" style="184" customWidth="1"/>
    <col min="15635" max="15640" width="1.33203125" style="184" customWidth="1"/>
    <col min="15641" max="15646" width="0.88671875" style="184" customWidth="1"/>
    <col min="15647" max="15671" width="0.6640625" style="184" customWidth="1"/>
    <col min="15672" max="15683" width="0.88671875" style="184" customWidth="1"/>
    <col min="15684" max="15684" width="1.109375" style="184" customWidth="1"/>
    <col min="15685" max="15685" width="0.88671875" style="184" customWidth="1"/>
    <col min="15686" max="15686" width="1" style="184" customWidth="1"/>
    <col min="15687" max="15687" width="1.44140625" style="184" customWidth="1"/>
    <col min="15688" max="15696" width="0.6640625" style="184" customWidth="1"/>
    <col min="15697" max="15698" width="0.88671875" style="184" customWidth="1"/>
    <col min="15699" max="15699" width="0.44140625" style="184" customWidth="1"/>
    <col min="15700" max="15700" width="0.6640625" style="184" customWidth="1"/>
    <col min="15701" max="15703" width="0.88671875" style="184" customWidth="1"/>
    <col min="15704" max="15704" width="0.5546875" style="184" customWidth="1"/>
    <col min="15705" max="15705" width="1.5546875" style="184" customWidth="1"/>
    <col min="15706" max="15709" width="0.5546875" style="184" customWidth="1"/>
    <col min="15710" max="15710" width="1.33203125" style="184" customWidth="1"/>
    <col min="15711" max="15711" width="0.5546875" style="184" customWidth="1"/>
    <col min="15712" max="15719" width="1" style="184" customWidth="1"/>
    <col min="15720" max="15721" width="0.5546875" style="184" customWidth="1"/>
    <col min="15722" max="15722" width="13.6640625" style="184" customWidth="1"/>
    <col min="15723" max="15723" width="12.6640625" style="184" customWidth="1"/>
    <col min="15724" max="15872" width="8.88671875" style="184"/>
    <col min="15873" max="15879" width="0.5546875" style="184" customWidth="1"/>
    <col min="15880" max="15885" width="0.88671875" style="184" customWidth="1"/>
    <col min="15886" max="15886" width="1.33203125" style="184" customWidth="1"/>
    <col min="15887" max="15887" width="2.44140625" style="184" customWidth="1"/>
    <col min="15888" max="15888" width="1.33203125" style="184" customWidth="1"/>
    <col min="15889" max="15889" width="2.6640625" style="184" customWidth="1"/>
    <col min="15890" max="15890" width="2.33203125" style="184" customWidth="1"/>
    <col min="15891" max="15896" width="1.33203125" style="184" customWidth="1"/>
    <col min="15897" max="15902" width="0.88671875" style="184" customWidth="1"/>
    <col min="15903" max="15927" width="0.6640625" style="184" customWidth="1"/>
    <col min="15928" max="15939" width="0.88671875" style="184" customWidth="1"/>
    <col min="15940" max="15940" width="1.109375" style="184" customWidth="1"/>
    <col min="15941" max="15941" width="0.88671875" style="184" customWidth="1"/>
    <col min="15942" max="15942" width="1" style="184" customWidth="1"/>
    <col min="15943" max="15943" width="1.44140625" style="184" customWidth="1"/>
    <col min="15944" max="15952" width="0.6640625" style="184" customWidth="1"/>
    <col min="15953" max="15954" width="0.88671875" style="184" customWidth="1"/>
    <col min="15955" max="15955" width="0.44140625" style="184" customWidth="1"/>
    <col min="15956" max="15956" width="0.6640625" style="184" customWidth="1"/>
    <col min="15957" max="15959" width="0.88671875" style="184" customWidth="1"/>
    <col min="15960" max="15960" width="0.5546875" style="184" customWidth="1"/>
    <col min="15961" max="15961" width="1.5546875" style="184" customWidth="1"/>
    <col min="15962" max="15965" width="0.5546875" style="184" customWidth="1"/>
    <col min="15966" max="15966" width="1.33203125" style="184" customWidth="1"/>
    <col min="15967" max="15967" width="0.5546875" style="184" customWidth="1"/>
    <col min="15968" max="15975" width="1" style="184" customWidth="1"/>
    <col min="15976" max="15977" width="0.5546875" style="184" customWidth="1"/>
    <col min="15978" max="15978" width="13.6640625" style="184" customWidth="1"/>
    <col min="15979" max="15979" width="12.6640625" style="184" customWidth="1"/>
    <col min="15980" max="16128" width="8.88671875" style="184"/>
    <col min="16129" max="16135" width="0.5546875" style="184" customWidth="1"/>
    <col min="16136" max="16141" width="0.88671875" style="184" customWidth="1"/>
    <col min="16142" max="16142" width="1.33203125" style="184" customWidth="1"/>
    <col min="16143" max="16143" width="2.44140625" style="184" customWidth="1"/>
    <col min="16144" max="16144" width="1.33203125" style="184" customWidth="1"/>
    <col min="16145" max="16145" width="2.6640625" style="184" customWidth="1"/>
    <col min="16146" max="16146" width="2.33203125" style="184" customWidth="1"/>
    <col min="16147" max="16152" width="1.33203125" style="184" customWidth="1"/>
    <col min="16153" max="16158" width="0.88671875" style="184" customWidth="1"/>
    <col min="16159" max="16183" width="0.6640625" style="184" customWidth="1"/>
    <col min="16184" max="16195" width="0.88671875" style="184" customWidth="1"/>
    <col min="16196" max="16196" width="1.109375" style="184" customWidth="1"/>
    <col min="16197" max="16197" width="0.88671875" style="184" customWidth="1"/>
    <col min="16198" max="16198" width="1" style="184" customWidth="1"/>
    <col min="16199" max="16199" width="1.44140625" style="184" customWidth="1"/>
    <col min="16200" max="16208" width="0.6640625" style="184" customWidth="1"/>
    <col min="16209" max="16210" width="0.88671875" style="184" customWidth="1"/>
    <col min="16211" max="16211" width="0.44140625" style="184" customWidth="1"/>
    <col min="16212" max="16212" width="0.6640625" style="184" customWidth="1"/>
    <col min="16213" max="16215" width="0.88671875" style="184" customWidth="1"/>
    <col min="16216" max="16216" width="0.5546875" style="184" customWidth="1"/>
    <col min="16217" max="16217" width="1.5546875" style="184" customWidth="1"/>
    <col min="16218" max="16221" width="0.5546875" style="184" customWidth="1"/>
    <col min="16222" max="16222" width="1.33203125" style="184" customWidth="1"/>
    <col min="16223" max="16223" width="0.5546875" style="184" customWidth="1"/>
    <col min="16224" max="16231" width="1" style="184" customWidth="1"/>
    <col min="16232" max="16233" width="0.5546875" style="184" customWidth="1"/>
    <col min="16234" max="16234" width="13.6640625" style="184" customWidth="1"/>
    <col min="16235" max="16235" width="12.6640625" style="184" customWidth="1"/>
    <col min="16236" max="16384" width="8.88671875" style="184"/>
  </cols>
  <sheetData>
    <row r="1" spans="1:108" s="182" customFormat="1" ht="13.2" x14ac:dyDescent="0.25">
      <c r="A1" s="772" t="s">
        <v>515</v>
      </c>
      <c r="B1" s="772"/>
      <c r="C1" s="772"/>
      <c r="D1" s="772"/>
      <c r="E1" s="772"/>
      <c r="F1" s="772"/>
      <c r="G1" s="772"/>
      <c r="H1" s="772"/>
      <c r="I1" s="772"/>
      <c r="J1" s="772"/>
      <c r="K1" s="772"/>
      <c r="L1" s="772"/>
      <c r="M1" s="772"/>
      <c r="N1" s="772"/>
      <c r="O1" s="772"/>
      <c r="P1" s="772"/>
      <c r="Q1" s="772"/>
      <c r="R1" s="772"/>
      <c r="S1" s="772"/>
      <c r="T1" s="772"/>
      <c r="U1" s="772"/>
      <c r="V1" s="772"/>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2"/>
      <c r="AZ1" s="772"/>
      <c r="BA1" s="772"/>
      <c r="BB1" s="772"/>
      <c r="BC1" s="772"/>
      <c r="BD1" s="772"/>
      <c r="BE1" s="772"/>
      <c r="BF1" s="772"/>
      <c r="BG1" s="772"/>
      <c r="BH1" s="772"/>
      <c r="BI1" s="772"/>
      <c r="BJ1" s="772"/>
      <c r="BK1" s="772"/>
      <c r="BL1" s="772"/>
      <c r="BM1" s="772"/>
      <c r="BN1" s="772"/>
      <c r="BO1" s="772"/>
      <c r="BP1" s="772"/>
      <c r="BQ1" s="772"/>
      <c r="BR1" s="772"/>
      <c r="BS1" s="772"/>
      <c r="BT1" s="772"/>
      <c r="BU1" s="772"/>
      <c r="BV1" s="772"/>
      <c r="BW1" s="772"/>
      <c r="BX1" s="772"/>
      <c r="BY1" s="772"/>
      <c r="BZ1" s="772"/>
      <c r="CA1" s="772"/>
      <c r="CB1" s="772"/>
      <c r="CC1" s="772"/>
      <c r="CD1" s="772"/>
      <c r="CE1" s="772"/>
      <c r="CF1" s="772"/>
      <c r="CG1" s="772"/>
      <c r="CH1" s="772"/>
      <c r="CI1" s="772"/>
      <c r="CJ1" s="772"/>
      <c r="CK1" s="772"/>
      <c r="CL1" s="772"/>
      <c r="CM1" s="772"/>
      <c r="CN1" s="772"/>
      <c r="CO1" s="772"/>
      <c r="CP1" s="772"/>
      <c r="CQ1" s="772"/>
      <c r="CR1" s="772"/>
      <c r="CS1" s="772"/>
      <c r="CT1" s="772"/>
      <c r="CU1" s="772"/>
      <c r="CV1" s="772"/>
      <c r="CW1" s="772"/>
      <c r="CX1" s="772"/>
      <c r="CY1" s="772"/>
      <c r="CZ1" s="772"/>
      <c r="DA1" s="772"/>
      <c r="DB1" s="234"/>
      <c r="DC1" s="184"/>
    </row>
    <row r="2" spans="1:108" s="429" customFormat="1" ht="13.2" customHeight="1" x14ac:dyDescent="0.25">
      <c r="A2" s="429" t="s">
        <v>45</v>
      </c>
      <c r="W2" s="654" t="s">
        <v>516</v>
      </c>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4"/>
      <c r="BU2" s="654"/>
      <c r="BV2" s="654"/>
      <c r="BW2" s="654"/>
      <c r="BX2" s="654"/>
      <c r="BY2" s="654"/>
      <c r="BZ2" s="654"/>
      <c r="CA2" s="654"/>
      <c r="CB2" s="654"/>
      <c r="CC2" s="654"/>
      <c r="CD2" s="654"/>
      <c r="CE2" s="654"/>
      <c r="CF2" s="654"/>
      <c r="CG2" s="654"/>
      <c r="CH2" s="654"/>
      <c r="CI2" s="654"/>
      <c r="CJ2" s="654"/>
      <c r="CK2" s="654"/>
      <c r="CL2" s="654"/>
      <c r="CM2" s="654"/>
      <c r="CN2" s="654"/>
      <c r="CO2" s="654"/>
      <c r="CP2" s="654"/>
      <c r="CQ2" s="654"/>
      <c r="CR2" s="654"/>
      <c r="CS2" s="654"/>
      <c r="CT2" s="654"/>
      <c r="CU2" s="654"/>
      <c r="CV2" s="654"/>
      <c r="CW2" s="654"/>
      <c r="CX2" s="654"/>
      <c r="CY2" s="654"/>
      <c r="CZ2" s="654"/>
      <c r="DB2" s="265"/>
      <c r="DD2" s="243"/>
    </row>
    <row r="3" spans="1:108" s="182" customFormat="1" ht="4.95" customHeight="1" x14ac:dyDescent="0.2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234"/>
      <c r="DC3" s="184"/>
    </row>
    <row r="4" spans="1:108" s="182" customFormat="1" ht="39" customHeight="1" x14ac:dyDescent="0.25">
      <c r="A4" s="544" t="s">
        <v>47</v>
      </c>
      <c r="B4" s="722"/>
      <c r="C4" s="722"/>
      <c r="D4" s="722"/>
      <c r="E4" s="722"/>
      <c r="F4" s="723"/>
      <c r="G4" s="544" t="s">
        <v>53</v>
      </c>
      <c r="H4" s="722"/>
      <c r="I4" s="722"/>
      <c r="J4" s="722"/>
      <c r="K4" s="722"/>
      <c r="L4" s="722"/>
      <c r="M4" s="722"/>
      <c r="N4" s="722"/>
      <c r="O4" s="722"/>
      <c r="P4" s="722"/>
      <c r="Q4" s="722"/>
      <c r="R4" s="722"/>
      <c r="S4" s="722"/>
      <c r="T4" s="722"/>
      <c r="U4" s="722"/>
      <c r="V4" s="722"/>
      <c r="W4" s="722"/>
      <c r="X4" s="722"/>
      <c r="Y4" s="722"/>
      <c r="Z4" s="722"/>
      <c r="AA4" s="722"/>
      <c r="AB4" s="722"/>
      <c r="AC4" s="722"/>
      <c r="AD4" s="723"/>
      <c r="AE4" s="544" t="s">
        <v>54</v>
      </c>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3"/>
      <c r="BD4" s="544" t="s">
        <v>55</v>
      </c>
      <c r="BE4" s="722"/>
      <c r="BF4" s="722"/>
      <c r="BG4" s="722"/>
      <c r="BH4" s="722"/>
      <c r="BI4" s="722"/>
      <c r="BJ4" s="722"/>
      <c r="BK4" s="722"/>
      <c r="BL4" s="722"/>
      <c r="BM4" s="722"/>
      <c r="BN4" s="722"/>
      <c r="BO4" s="722"/>
      <c r="BP4" s="722"/>
      <c r="BQ4" s="722"/>
      <c r="BR4" s="722"/>
      <c r="BS4" s="723"/>
      <c r="BT4" s="544" t="s">
        <v>56</v>
      </c>
      <c r="BU4" s="722"/>
      <c r="BV4" s="722"/>
      <c r="BW4" s="722"/>
      <c r="BX4" s="722"/>
      <c r="BY4" s="722"/>
      <c r="BZ4" s="722"/>
      <c r="CA4" s="722"/>
      <c r="CB4" s="722"/>
      <c r="CC4" s="722"/>
      <c r="CD4" s="722"/>
      <c r="CE4" s="722"/>
      <c r="CF4" s="722"/>
      <c r="CG4" s="722"/>
      <c r="CH4" s="722"/>
      <c r="CI4" s="723"/>
      <c r="CJ4" s="544" t="s">
        <v>57</v>
      </c>
      <c r="CK4" s="722"/>
      <c r="CL4" s="722"/>
      <c r="CM4" s="722"/>
      <c r="CN4" s="722"/>
      <c r="CO4" s="722"/>
      <c r="CP4" s="722"/>
      <c r="CQ4" s="722"/>
      <c r="CR4" s="722"/>
      <c r="CS4" s="722"/>
      <c r="CT4" s="722"/>
      <c r="CU4" s="722"/>
      <c r="CV4" s="722"/>
      <c r="CW4" s="722"/>
      <c r="CX4" s="722"/>
      <c r="CY4" s="722"/>
      <c r="CZ4" s="722"/>
      <c r="DA4" s="723"/>
      <c r="DB4" s="234"/>
      <c r="DC4" s="184"/>
    </row>
    <row r="5" spans="1:108" s="182" customFormat="1" x14ac:dyDescent="0.25">
      <c r="A5" s="724">
        <v>1</v>
      </c>
      <c r="B5" s="724"/>
      <c r="C5" s="724"/>
      <c r="D5" s="724"/>
      <c r="E5" s="724"/>
      <c r="F5" s="724"/>
      <c r="G5" s="724">
        <v>2</v>
      </c>
      <c r="H5" s="724"/>
      <c r="I5" s="724"/>
      <c r="J5" s="724"/>
      <c r="K5" s="724"/>
      <c r="L5" s="724"/>
      <c r="M5" s="724"/>
      <c r="N5" s="724"/>
      <c r="O5" s="724"/>
      <c r="P5" s="724"/>
      <c r="Q5" s="724"/>
      <c r="R5" s="724"/>
      <c r="S5" s="724"/>
      <c r="T5" s="724"/>
      <c r="U5" s="724"/>
      <c r="V5" s="724"/>
      <c r="W5" s="724"/>
      <c r="X5" s="724"/>
      <c r="Y5" s="724"/>
      <c r="Z5" s="724"/>
      <c r="AA5" s="724"/>
      <c r="AB5" s="724"/>
      <c r="AC5" s="724"/>
      <c r="AD5" s="724"/>
      <c r="AE5" s="724">
        <v>3</v>
      </c>
      <c r="AF5" s="724"/>
      <c r="AG5" s="724"/>
      <c r="AH5" s="724"/>
      <c r="AI5" s="724"/>
      <c r="AJ5" s="724"/>
      <c r="AK5" s="724"/>
      <c r="AL5" s="724"/>
      <c r="AM5" s="724"/>
      <c r="AN5" s="724"/>
      <c r="AO5" s="724"/>
      <c r="AP5" s="724"/>
      <c r="AQ5" s="724"/>
      <c r="AR5" s="724"/>
      <c r="AS5" s="724"/>
      <c r="AT5" s="724"/>
      <c r="AU5" s="724"/>
      <c r="AV5" s="724"/>
      <c r="AW5" s="724"/>
      <c r="AX5" s="724"/>
      <c r="AY5" s="724"/>
      <c r="AZ5" s="724"/>
      <c r="BA5" s="724"/>
      <c r="BB5" s="724"/>
      <c r="BC5" s="724"/>
      <c r="BD5" s="724">
        <v>4</v>
      </c>
      <c r="BE5" s="724"/>
      <c r="BF5" s="724"/>
      <c r="BG5" s="724"/>
      <c r="BH5" s="724"/>
      <c r="BI5" s="724"/>
      <c r="BJ5" s="724"/>
      <c r="BK5" s="724"/>
      <c r="BL5" s="724"/>
      <c r="BM5" s="724"/>
      <c r="BN5" s="724"/>
      <c r="BO5" s="724"/>
      <c r="BP5" s="724"/>
      <c r="BQ5" s="724"/>
      <c r="BR5" s="724"/>
      <c r="BS5" s="724"/>
      <c r="BT5" s="724">
        <v>5</v>
      </c>
      <c r="BU5" s="724"/>
      <c r="BV5" s="724"/>
      <c r="BW5" s="724"/>
      <c r="BX5" s="724"/>
      <c r="BY5" s="724"/>
      <c r="BZ5" s="724"/>
      <c r="CA5" s="724"/>
      <c r="CB5" s="724"/>
      <c r="CC5" s="724"/>
      <c r="CD5" s="724"/>
      <c r="CE5" s="724"/>
      <c r="CF5" s="724"/>
      <c r="CG5" s="724"/>
      <c r="CH5" s="724"/>
      <c r="CI5" s="724"/>
      <c r="CJ5" s="724">
        <v>6</v>
      </c>
      <c r="CK5" s="724"/>
      <c r="CL5" s="724"/>
      <c r="CM5" s="724"/>
      <c r="CN5" s="724"/>
      <c r="CO5" s="724"/>
      <c r="CP5" s="724"/>
      <c r="CQ5" s="724"/>
      <c r="CR5" s="724"/>
      <c r="CS5" s="724"/>
      <c r="CT5" s="724"/>
      <c r="CU5" s="724"/>
      <c r="CV5" s="724"/>
      <c r="CW5" s="724"/>
      <c r="CX5" s="724"/>
      <c r="CY5" s="724"/>
      <c r="CZ5" s="724"/>
      <c r="DA5" s="724"/>
      <c r="DB5" s="234"/>
      <c r="DC5" s="184"/>
    </row>
    <row r="6" spans="1:108" s="429" customFormat="1" ht="13.8" x14ac:dyDescent="0.25">
      <c r="A6" s="809" t="s">
        <v>46</v>
      </c>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694" t="s">
        <v>485</v>
      </c>
      <c r="AP6" s="694"/>
      <c r="AQ6" s="694"/>
      <c r="AR6" s="694"/>
      <c r="AS6" s="694"/>
      <c r="AT6" s="694"/>
      <c r="AU6" s="694"/>
      <c r="AV6" s="694"/>
      <c r="AW6" s="694"/>
      <c r="AX6" s="694"/>
      <c r="AY6" s="694"/>
      <c r="AZ6" s="694"/>
      <c r="BA6" s="694"/>
      <c r="BB6" s="694"/>
      <c r="BC6" s="694"/>
      <c r="BD6" s="694"/>
      <c r="BE6" s="694"/>
      <c r="BF6" s="694"/>
      <c r="BG6" s="694"/>
      <c r="BH6" s="694"/>
      <c r="BI6" s="694"/>
      <c r="BJ6" s="694"/>
      <c r="BK6" s="694"/>
      <c r="BL6" s="694"/>
      <c r="BM6" s="694"/>
      <c r="BN6" s="694"/>
      <c r="BO6" s="694"/>
      <c r="BP6" s="694"/>
      <c r="BQ6" s="694"/>
      <c r="BR6" s="694"/>
      <c r="BS6" s="694"/>
      <c r="BT6" s="694"/>
      <c r="BU6" s="694"/>
      <c r="BV6" s="694"/>
      <c r="BW6" s="694"/>
      <c r="BX6" s="694"/>
      <c r="BY6" s="694"/>
      <c r="BZ6" s="694"/>
      <c r="CA6" s="694"/>
      <c r="CB6" s="694"/>
      <c r="CC6" s="694"/>
      <c r="CD6" s="694"/>
      <c r="CE6" s="694"/>
      <c r="CF6" s="694"/>
      <c r="CG6" s="694"/>
      <c r="CH6" s="694"/>
      <c r="CI6" s="694"/>
      <c r="CJ6" s="694"/>
      <c r="CK6" s="694"/>
      <c r="CL6" s="694"/>
      <c r="CM6" s="694"/>
      <c r="CN6" s="694"/>
      <c r="CO6" s="694"/>
      <c r="CP6" s="694"/>
      <c r="CQ6" s="694"/>
      <c r="CR6" s="694"/>
      <c r="CS6" s="694"/>
      <c r="CT6" s="694"/>
      <c r="CU6" s="694"/>
      <c r="CV6" s="694"/>
      <c r="CW6" s="694"/>
      <c r="CX6" s="694"/>
      <c r="CY6" s="694"/>
      <c r="CZ6" s="694"/>
    </row>
    <row r="7" spans="1:108" s="182" customFormat="1" ht="18" customHeight="1" x14ac:dyDescent="0.25">
      <c r="A7" s="715"/>
      <c r="B7" s="715"/>
      <c r="C7" s="715"/>
      <c r="D7" s="715"/>
      <c r="E7" s="715"/>
      <c r="F7" s="715"/>
      <c r="G7" s="710"/>
      <c r="H7" s="710"/>
      <c r="I7" s="710"/>
      <c r="J7" s="710"/>
      <c r="K7" s="710"/>
      <c r="L7" s="710"/>
      <c r="M7" s="710"/>
      <c r="N7" s="710"/>
      <c r="O7" s="710"/>
      <c r="P7" s="710"/>
      <c r="Q7" s="710"/>
      <c r="R7" s="710"/>
      <c r="S7" s="710"/>
      <c r="T7" s="710"/>
      <c r="U7" s="710"/>
      <c r="V7" s="710"/>
      <c r="W7" s="710"/>
      <c r="X7" s="710"/>
      <c r="Y7" s="710"/>
      <c r="Z7" s="710"/>
      <c r="AA7" s="710"/>
      <c r="AB7" s="710"/>
      <c r="AC7" s="710"/>
      <c r="AD7" s="710"/>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3">
        <f>AE7*BD7*BT7</f>
        <v>0</v>
      </c>
      <c r="CK7" s="713"/>
      <c r="CL7" s="713"/>
      <c r="CM7" s="713"/>
      <c r="CN7" s="713"/>
      <c r="CO7" s="713"/>
      <c r="CP7" s="713"/>
      <c r="CQ7" s="713"/>
      <c r="CR7" s="713"/>
      <c r="CS7" s="713"/>
      <c r="CT7" s="713"/>
      <c r="CU7" s="713"/>
      <c r="CV7" s="713"/>
      <c r="CW7" s="713"/>
      <c r="CX7" s="713"/>
      <c r="CY7" s="713"/>
      <c r="CZ7" s="713"/>
      <c r="DA7" s="713"/>
      <c r="DB7" s="234"/>
      <c r="DC7" s="184"/>
    </row>
    <row r="8" spans="1:108" s="182" customFormat="1" ht="24" hidden="1" customHeight="1" x14ac:dyDescent="0.25">
      <c r="A8" s="715" t="s">
        <v>63</v>
      </c>
      <c r="B8" s="715"/>
      <c r="C8" s="715"/>
      <c r="D8" s="715"/>
      <c r="E8" s="715"/>
      <c r="F8" s="715"/>
      <c r="G8" s="710" t="s">
        <v>475</v>
      </c>
      <c r="H8" s="710"/>
      <c r="I8" s="710"/>
      <c r="J8" s="710"/>
      <c r="K8" s="710"/>
      <c r="L8" s="710"/>
      <c r="M8" s="710"/>
      <c r="N8" s="710"/>
      <c r="O8" s="710"/>
      <c r="P8" s="710"/>
      <c r="Q8" s="710"/>
      <c r="R8" s="710"/>
      <c r="S8" s="710"/>
      <c r="T8" s="710"/>
      <c r="U8" s="710"/>
      <c r="V8" s="710"/>
      <c r="W8" s="710"/>
      <c r="X8" s="710"/>
      <c r="Y8" s="710"/>
      <c r="Z8" s="710"/>
      <c r="AA8" s="710"/>
      <c r="AB8" s="710"/>
      <c r="AC8" s="710"/>
      <c r="AD8" s="710"/>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1"/>
      <c r="BJ8" s="711"/>
      <c r="BK8" s="711"/>
      <c r="BL8" s="711"/>
      <c r="BM8" s="711"/>
      <c r="BN8" s="711"/>
      <c r="BO8" s="711"/>
      <c r="BP8" s="711"/>
      <c r="BQ8" s="711"/>
      <c r="BR8" s="711"/>
      <c r="BS8" s="711"/>
      <c r="BT8" s="711"/>
      <c r="BU8" s="711"/>
      <c r="BV8" s="711"/>
      <c r="BW8" s="711"/>
      <c r="BX8" s="711"/>
      <c r="BY8" s="711"/>
      <c r="BZ8" s="711"/>
      <c r="CA8" s="711"/>
      <c r="CB8" s="711"/>
      <c r="CC8" s="711"/>
      <c r="CD8" s="711"/>
      <c r="CE8" s="711"/>
      <c r="CF8" s="711"/>
      <c r="CG8" s="711"/>
      <c r="CH8" s="711"/>
      <c r="CI8" s="711"/>
      <c r="CJ8" s="713">
        <f>AE8*BD8*BT8</f>
        <v>0</v>
      </c>
      <c r="CK8" s="713"/>
      <c r="CL8" s="713"/>
      <c r="CM8" s="713"/>
      <c r="CN8" s="713"/>
      <c r="CO8" s="713"/>
      <c r="CP8" s="713"/>
      <c r="CQ8" s="713"/>
      <c r="CR8" s="713"/>
      <c r="CS8" s="713"/>
      <c r="CT8" s="713"/>
      <c r="CU8" s="713"/>
      <c r="CV8" s="713"/>
      <c r="CW8" s="713"/>
      <c r="CX8" s="713"/>
      <c r="CY8" s="713"/>
      <c r="CZ8" s="713"/>
      <c r="DA8" s="713"/>
      <c r="DB8" s="234"/>
      <c r="DC8" s="184"/>
    </row>
    <row r="9" spans="1:108" s="182" customFormat="1" ht="24" hidden="1" customHeight="1" x14ac:dyDescent="0.25">
      <c r="A9" s="707" t="s">
        <v>67</v>
      </c>
      <c r="B9" s="708"/>
      <c r="C9" s="708"/>
      <c r="D9" s="708"/>
      <c r="E9" s="708"/>
      <c r="F9" s="709"/>
      <c r="G9" s="734" t="s">
        <v>476</v>
      </c>
      <c r="H9" s="735"/>
      <c r="I9" s="735"/>
      <c r="J9" s="735"/>
      <c r="K9" s="735"/>
      <c r="L9" s="735"/>
      <c r="M9" s="735"/>
      <c r="N9" s="735"/>
      <c r="O9" s="735"/>
      <c r="P9" s="735"/>
      <c r="Q9" s="735"/>
      <c r="R9" s="735"/>
      <c r="S9" s="735"/>
      <c r="T9" s="735"/>
      <c r="U9" s="735"/>
      <c r="V9" s="735"/>
      <c r="W9" s="735"/>
      <c r="X9" s="735"/>
      <c r="Y9" s="735"/>
      <c r="Z9" s="735"/>
      <c r="AA9" s="735"/>
      <c r="AB9" s="735"/>
      <c r="AC9" s="735"/>
      <c r="AD9" s="736"/>
      <c r="AE9" s="810"/>
      <c r="AF9" s="811"/>
      <c r="AG9" s="811"/>
      <c r="AH9" s="811"/>
      <c r="AI9" s="811"/>
      <c r="AJ9" s="811"/>
      <c r="AK9" s="811"/>
      <c r="AL9" s="811"/>
      <c r="AM9" s="811"/>
      <c r="AN9" s="811"/>
      <c r="AO9" s="811"/>
      <c r="AP9" s="811"/>
      <c r="AQ9" s="811"/>
      <c r="AR9" s="811"/>
      <c r="AS9" s="811"/>
      <c r="AT9" s="811"/>
      <c r="AU9" s="811"/>
      <c r="AV9" s="811"/>
      <c r="AW9" s="811"/>
      <c r="AX9" s="811"/>
      <c r="AY9" s="811"/>
      <c r="AZ9" s="811"/>
      <c r="BA9" s="811"/>
      <c r="BB9" s="811"/>
      <c r="BC9" s="812"/>
      <c r="BD9" s="810"/>
      <c r="BE9" s="811"/>
      <c r="BF9" s="811"/>
      <c r="BG9" s="811"/>
      <c r="BH9" s="811"/>
      <c r="BI9" s="811"/>
      <c r="BJ9" s="811"/>
      <c r="BK9" s="811"/>
      <c r="BL9" s="811"/>
      <c r="BM9" s="811"/>
      <c r="BN9" s="811"/>
      <c r="BO9" s="811"/>
      <c r="BP9" s="811"/>
      <c r="BQ9" s="811"/>
      <c r="BR9" s="811"/>
      <c r="BS9" s="812"/>
      <c r="BT9" s="810"/>
      <c r="BU9" s="811"/>
      <c r="BV9" s="811"/>
      <c r="BW9" s="811"/>
      <c r="BX9" s="811"/>
      <c r="BY9" s="811"/>
      <c r="BZ9" s="811"/>
      <c r="CA9" s="811"/>
      <c r="CB9" s="811"/>
      <c r="CC9" s="811"/>
      <c r="CD9" s="811"/>
      <c r="CE9" s="811"/>
      <c r="CF9" s="811"/>
      <c r="CG9" s="811"/>
      <c r="CH9" s="811"/>
      <c r="CI9" s="812"/>
      <c r="CJ9" s="713">
        <f>AE9*BD9*BT9</f>
        <v>0</v>
      </c>
      <c r="CK9" s="713"/>
      <c r="CL9" s="713"/>
      <c r="CM9" s="713"/>
      <c r="CN9" s="713"/>
      <c r="CO9" s="713"/>
      <c r="CP9" s="713"/>
      <c r="CQ9" s="713"/>
      <c r="CR9" s="713"/>
      <c r="CS9" s="713"/>
      <c r="CT9" s="713"/>
      <c r="CU9" s="713"/>
      <c r="CV9" s="713"/>
      <c r="CW9" s="713"/>
      <c r="CX9" s="713"/>
      <c r="CY9" s="713"/>
      <c r="CZ9" s="713"/>
      <c r="DA9" s="713"/>
      <c r="DB9" s="234"/>
      <c r="DC9" s="184"/>
    </row>
    <row r="10" spans="1:108" s="182" customFormat="1" ht="17.399999999999999" hidden="1" customHeight="1" x14ac:dyDescent="0.25">
      <c r="A10" s="707" t="s">
        <v>68</v>
      </c>
      <c r="B10" s="708"/>
      <c r="C10" s="708"/>
      <c r="D10" s="708"/>
      <c r="E10" s="708"/>
      <c r="F10" s="709"/>
      <c r="G10" s="734" t="s">
        <v>477</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6"/>
      <c r="AE10" s="810"/>
      <c r="AF10" s="811"/>
      <c r="AG10" s="811"/>
      <c r="AH10" s="811"/>
      <c r="AI10" s="811"/>
      <c r="AJ10" s="811"/>
      <c r="AK10" s="811"/>
      <c r="AL10" s="811"/>
      <c r="AM10" s="811"/>
      <c r="AN10" s="811"/>
      <c r="AO10" s="811"/>
      <c r="AP10" s="811"/>
      <c r="AQ10" s="811"/>
      <c r="AR10" s="811"/>
      <c r="AS10" s="811"/>
      <c r="AT10" s="811"/>
      <c r="AU10" s="811"/>
      <c r="AV10" s="811"/>
      <c r="AW10" s="811"/>
      <c r="AX10" s="811"/>
      <c r="AY10" s="811"/>
      <c r="AZ10" s="811"/>
      <c r="BA10" s="811"/>
      <c r="BB10" s="811"/>
      <c r="BC10" s="812"/>
      <c r="BD10" s="810"/>
      <c r="BE10" s="811"/>
      <c r="BF10" s="811"/>
      <c r="BG10" s="811"/>
      <c r="BH10" s="811"/>
      <c r="BI10" s="811"/>
      <c r="BJ10" s="811"/>
      <c r="BK10" s="811"/>
      <c r="BL10" s="811"/>
      <c r="BM10" s="811"/>
      <c r="BN10" s="811"/>
      <c r="BO10" s="811"/>
      <c r="BP10" s="811"/>
      <c r="BQ10" s="811"/>
      <c r="BR10" s="811"/>
      <c r="BS10" s="812"/>
      <c r="BT10" s="810"/>
      <c r="BU10" s="811"/>
      <c r="BV10" s="811"/>
      <c r="BW10" s="811"/>
      <c r="BX10" s="811"/>
      <c r="BY10" s="811"/>
      <c r="BZ10" s="811"/>
      <c r="CA10" s="811"/>
      <c r="CB10" s="811"/>
      <c r="CC10" s="811"/>
      <c r="CD10" s="811"/>
      <c r="CE10" s="811"/>
      <c r="CF10" s="811"/>
      <c r="CG10" s="811"/>
      <c r="CH10" s="811"/>
      <c r="CI10" s="812"/>
      <c r="CJ10" s="713">
        <f>AE10*BD10*BT10</f>
        <v>0</v>
      </c>
      <c r="CK10" s="713"/>
      <c r="CL10" s="713"/>
      <c r="CM10" s="713"/>
      <c r="CN10" s="713"/>
      <c r="CO10" s="713"/>
      <c r="CP10" s="713"/>
      <c r="CQ10" s="713"/>
      <c r="CR10" s="713"/>
      <c r="CS10" s="713"/>
      <c r="CT10" s="713"/>
      <c r="CU10" s="713"/>
      <c r="CV10" s="713"/>
      <c r="CW10" s="713"/>
      <c r="CX10" s="713"/>
      <c r="CY10" s="713"/>
      <c r="CZ10" s="713"/>
      <c r="DA10" s="713"/>
      <c r="DB10" s="234"/>
      <c r="DC10" s="184"/>
    </row>
    <row r="11" spans="1:108" s="182" customFormat="1" x14ac:dyDescent="0.25">
      <c r="A11" s="715"/>
      <c r="B11" s="715"/>
      <c r="C11" s="715"/>
      <c r="D11" s="715"/>
      <c r="E11" s="715"/>
      <c r="F11" s="715"/>
      <c r="G11" s="739" t="s">
        <v>52</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40"/>
      <c r="AE11" s="711" t="s">
        <v>4</v>
      </c>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t="s">
        <v>4</v>
      </c>
      <c r="BE11" s="711"/>
      <c r="BF11" s="711"/>
      <c r="BG11" s="711"/>
      <c r="BH11" s="711"/>
      <c r="BI11" s="711"/>
      <c r="BJ11" s="711"/>
      <c r="BK11" s="711"/>
      <c r="BL11" s="711"/>
      <c r="BM11" s="711"/>
      <c r="BN11" s="711"/>
      <c r="BO11" s="711"/>
      <c r="BP11" s="711"/>
      <c r="BQ11" s="711"/>
      <c r="BR11" s="711"/>
      <c r="BS11" s="711"/>
      <c r="BT11" s="711" t="s">
        <v>4</v>
      </c>
      <c r="BU11" s="711"/>
      <c r="BV11" s="711"/>
      <c r="BW11" s="711"/>
      <c r="BX11" s="711"/>
      <c r="BY11" s="711"/>
      <c r="BZ11" s="711"/>
      <c r="CA11" s="711"/>
      <c r="CB11" s="711"/>
      <c r="CC11" s="711"/>
      <c r="CD11" s="711"/>
      <c r="CE11" s="711"/>
      <c r="CF11" s="711"/>
      <c r="CG11" s="711"/>
      <c r="CH11" s="711"/>
      <c r="CI11" s="711"/>
      <c r="CJ11" s="713">
        <f>SUM(CJ8:DA10)</f>
        <v>0</v>
      </c>
      <c r="CK11" s="713"/>
      <c r="CL11" s="713"/>
      <c r="CM11" s="713"/>
      <c r="CN11" s="713"/>
      <c r="CO11" s="713"/>
      <c r="CP11" s="713"/>
      <c r="CQ11" s="713"/>
      <c r="CR11" s="713"/>
      <c r="CS11" s="713"/>
      <c r="CT11" s="713"/>
      <c r="CU11" s="713"/>
      <c r="CV11" s="713"/>
      <c r="CW11" s="713"/>
      <c r="CX11" s="713"/>
      <c r="CY11" s="713"/>
      <c r="CZ11" s="713"/>
      <c r="DA11" s="713"/>
      <c r="DB11" s="234"/>
      <c r="DC11" s="184"/>
    </row>
    <row r="12" spans="1:108" s="182" customFormat="1" ht="6" customHeight="1" x14ac:dyDescent="0.25">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83"/>
      <c r="CL12" s="183"/>
      <c r="CM12" s="183"/>
      <c r="CN12" s="183"/>
      <c r="CO12" s="183"/>
      <c r="CP12" s="183"/>
      <c r="CQ12" s="183"/>
      <c r="CR12" s="183"/>
      <c r="CS12" s="183"/>
      <c r="CT12" s="183"/>
      <c r="CU12" s="183"/>
      <c r="CV12" s="183"/>
      <c r="CW12" s="183"/>
      <c r="CX12" s="183"/>
      <c r="CY12" s="183"/>
      <c r="CZ12" s="183"/>
      <c r="DA12" s="183"/>
      <c r="DB12" s="234"/>
      <c r="DC12" s="184"/>
    </row>
    <row r="13" spans="1:108" s="182" customFormat="1" hidden="1" x14ac:dyDescent="0.25">
      <c r="A13" s="544" t="s">
        <v>47</v>
      </c>
      <c r="B13" s="722"/>
      <c r="C13" s="722"/>
      <c r="D13" s="722"/>
      <c r="E13" s="722"/>
      <c r="F13" s="722"/>
      <c r="G13" s="723"/>
      <c r="H13" s="544" t="s">
        <v>0</v>
      </c>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3"/>
      <c r="BD13" s="544" t="s">
        <v>69</v>
      </c>
      <c r="BE13" s="722"/>
      <c r="BF13" s="722"/>
      <c r="BG13" s="722"/>
      <c r="BH13" s="722"/>
      <c r="BI13" s="722"/>
      <c r="BJ13" s="722"/>
      <c r="BK13" s="722"/>
      <c r="BL13" s="722"/>
      <c r="BM13" s="722"/>
      <c r="BN13" s="722"/>
      <c r="BO13" s="722"/>
      <c r="BP13" s="722"/>
      <c r="BQ13" s="722"/>
      <c r="BR13" s="722"/>
      <c r="BS13" s="723"/>
      <c r="BT13" s="544" t="s">
        <v>70</v>
      </c>
      <c r="BU13" s="722"/>
      <c r="BV13" s="722"/>
      <c r="BW13" s="722"/>
      <c r="BX13" s="722"/>
      <c r="BY13" s="722"/>
      <c r="BZ13" s="722"/>
      <c r="CA13" s="722"/>
      <c r="CB13" s="722"/>
      <c r="CC13" s="722"/>
      <c r="CD13" s="722"/>
      <c r="CE13" s="722"/>
      <c r="CF13" s="722"/>
      <c r="CG13" s="722"/>
      <c r="CH13" s="722"/>
      <c r="CI13" s="723"/>
      <c r="CJ13" s="544" t="s">
        <v>71</v>
      </c>
      <c r="CK13" s="722"/>
      <c r="CL13" s="722"/>
      <c r="CM13" s="722"/>
      <c r="CN13" s="722"/>
      <c r="CO13" s="722"/>
      <c r="CP13" s="722"/>
      <c r="CQ13" s="722"/>
      <c r="CR13" s="722"/>
      <c r="CS13" s="722"/>
      <c r="CT13" s="722"/>
      <c r="CU13" s="722"/>
      <c r="CV13" s="722"/>
      <c r="CW13" s="722"/>
      <c r="CX13" s="722"/>
      <c r="CY13" s="722"/>
      <c r="CZ13" s="722"/>
      <c r="DA13" s="723"/>
      <c r="DB13" s="234"/>
      <c r="DC13" s="184"/>
    </row>
    <row r="14" spans="1:108" s="182" customFormat="1" hidden="1" x14ac:dyDescent="0.25">
      <c r="A14" s="724">
        <v>1</v>
      </c>
      <c r="B14" s="724"/>
      <c r="C14" s="724"/>
      <c r="D14" s="724"/>
      <c r="E14" s="724"/>
      <c r="F14" s="724"/>
      <c r="G14" s="724"/>
      <c r="H14" s="724">
        <v>2</v>
      </c>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v>3</v>
      </c>
      <c r="BE14" s="724"/>
      <c r="BF14" s="724"/>
      <c r="BG14" s="724"/>
      <c r="BH14" s="724"/>
      <c r="BI14" s="724"/>
      <c r="BJ14" s="724"/>
      <c r="BK14" s="724"/>
      <c r="BL14" s="724"/>
      <c r="BM14" s="724"/>
      <c r="BN14" s="724"/>
      <c r="BO14" s="724"/>
      <c r="BP14" s="724"/>
      <c r="BQ14" s="724"/>
      <c r="BR14" s="724"/>
      <c r="BS14" s="724"/>
      <c r="BT14" s="724">
        <v>4</v>
      </c>
      <c r="BU14" s="724"/>
      <c r="BV14" s="724"/>
      <c r="BW14" s="724"/>
      <c r="BX14" s="724"/>
      <c r="BY14" s="724"/>
      <c r="BZ14" s="724"/>
      <c r="CA14" s="724"/>
      <c r="CB14" s="724"/>
      <c r="CC14" s="724"/>
      <c r="CD14" s="724"/>
      <c r="CE14" s="724"/>
      <c r="CF14" s="724"/>
      <c r="CG14" s="724"/>
      <c r="CH14" s="724"/>
      <c r="CI14" s="724"/>
      <c r="CJ14" s="724">
        <v>5</v>
      </c>
      <c r="CK14" s="724"/>
      <c r="CL14" s="724"/>
      <c r="CM14" s="724"/>
      <c r="CN14" s="724"/>
      <c r="CO14" s="724"/>
      <c r="CP14" s="724"/>
      <c r="CQ14" s="724"/>
      <c r="CR14" s="724"/>
      <c r="CS14" s="724"/>
      <c r="CT14" s="724"/>
      <c r="CU14" s="724"/>
      <c r="CV14" s="724"/>
      <c r="CW14" s="724"/>
      <c r="CX14" s="724"/>
      <c r="CY14" s="724"/>
      <c r="CZ14" s="724"/>
      <c r="DA14" s="724"/>
      <c r="DB14" s="234"/>
      <c r="DC14" s="184"/>
    </row>
    <row r="15" spans="1:108" s="182" customFormat="1" ht="24.6" hidden="1" customHeight="1" x14ac:dyDescent="0.25">
      <c r="A15" s="715" t="s">
        <v>63</v>
      </c>
      <c r="B15" s="715"/>
      <c r="C15" s="715"/>
      <c r="D15" s="715"/>
      <c r="E15" s="715"/>
      <c r="F15" s="715"/>
      <c r="G15" s="715"/>
      <c r="H15" s="710" t="s">
        <v>478</v>
      </c>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1">
        <f>3*13076</f>
        <v>39228</v>
      </c>
      <c r="BE15" s="711"/>
      <c r="BF15" s="711"/>
      <c r="BG15" s="711"/>
      <c r="BH15" s="711"/>
      <c r="BI15" s="711"/>
      <c r="BJ15" s="711"/>
      <c r="BK15" s="711"/>
      <c r="BL15" s="711"/>
      <c r="BM15" s="711"/>
      <c r="BN15" s="711"/>
      <c r="BO15" s="711"/>
      <c r="BP15" s="711"/>
      <c r="BQ15" s="711"/>
      <c r="BR15" s="711"/>
      <c r="BS15" s="711"/>
      <c r="BT15" s="711">
        <v>2</v>
      </c>
      <c r="BU15" s="711"/>
      <c r="BV15" s="711"/>
      <c r="BW15" s="711"/>
      <c r="BX15" s="711"/>
      <c r="BY15" s="711"/>
      <c r="BZ15" s="711"/>
      <c r="CA15" s="711"/>
      <c r="CB15" s="711"/>
      <c r="CC15" s="711"/>
      <c r="CD15" s="711"/>
      <c r="CE15" s="711"/>
      <c r="CF15" s="711"/>
      <c r="CG15" s="711"/>
      <c r="CH15" s="711"/>
      <c r="CI15" s="711"/>
      <c r="CJ15" s="814"/>
      <c r="CK15" s="814"/>
      <c r="CL15" s="814"/>
      <c r="CM15" s="814"/>
      <c r="CN15" s="814"/>
      <c r="CO15" s="814"/>
      <c r="CP15" s="814"/>
      <c r="CQ15" s="814"/>
      <c r="CR15" s="814"/>
      <c r="CS15" s="814"/>
      <c r="CT15" s="814"/>
      <c r="CU15" s="814"/>
      <c r="CV15" s="814"/>
      <c r="CW15" s="814"/>
      <c r="CX15" s="814"/>
      <c r="CY15" s="814"/>
      <c r="CZ15" s="814"/>
      <c r="DA15" s="814"/>
      <c r="DB15" s="234"/>
      <c r="DC15" s="184"/>
    </row>
    <row r="16" spans="1:108" s="182" customFormat="1" ht="24.6" hidden="1" customHeight="1" x14ac:dyDescent="0.25">
      <c r="A16" s="715" t="s">
        <v>67</v>
      </c>
      <c r="B16" s="715"/>
      <c r="C16" s="715"/>
      <c r="D16" s="715"/>
      <c r="E16" s="715"/>
      <c r="F16" s="715"/>
      <c r="G16" s="715"/>
      <c r="H16" s="710" t="s">
        <v>479</v>
      </c>
      <c r="I16" s="710"/>
      <c r="J16" s="710"/>
      <c r="K16" s="710"/>
      <c r="L16" s="710"/>
      <c r="M16" s="710"/>
      <c r="N16" s="710"/>
      <c r="O16" s="710"/>
      <c r="P16" s="710"/>
      <c r="Q16" s="710"/>
      <c r="R16" s="710"/>
      <c r="S16" s="710"/>
      <c r="T16" s="71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1">
        <v>61632.9</v>
      </c>
      <c r="BE16" s="711"/>
      <c r="BF16" s="711"/>
      <c r="BG16" s="711"/>
      <c r="BH16" s="711"/>
      <c r="BI16" s="711"/>
      <c r="BJ16" s="711"/>
      <c r="BK16" s="711"/>
      <c r="BL16" s="711"/>
      <c r="BM16" s="711"/>
      <c r="BN16" s="711"/>
      <c r="BO16" s="711"/>
      <c r="BP16" s="711"/>
      <c r="BQ16" s="711"/>
      <c r="BR16" s="711"/>
      <c r="BS16" s="711"/>
      <c r="BT16" s="711">
        <v>1</v>
      </c>
      <c r="BU16" s="711"/>
      <c r="BV16" s="711"/>
      <c r="BW16" s="711"/>
      <c r="BX16" s="711"/>
      <c r="BY16" s="711"/>
      <c r="BZ16" s="711"/>
      <c r="CA16" s="711"/>
      <c r="CB16" s="711"/>
      <c r="CC16" s="711"/>
      <c r="CD16" s="711"/>
      <c r="CE16" s="711"/>
      <c r="CF16" s="711"/>
      <c r="CG16" s="711"/>
      <c r="CH16" s="711"/>
      <c r="CI16" s="711"/>
      <c r="CJ16" s="814"/>
      <c r="CK16" s="814"/>
      <c r="CL16" s="814"/>
      <c r="CM16" s="814"/>
      <c r="CN16" s="814"/>
      <c r="CO16" s="814"/>
      <c r="CP16" s="814"/>
      <c r="CQ16" s="814"/>
      <c r="CR16" s="814"/>
      <c r="CS16" s="814"/>
      <c r="CT16" s="814"/>
      <c r="CU16" s="814"/>
      <c r="CV16" s="814"/>
      <c r="CW16" s="814"/>
      <c r="CX16" s="814"/>
      <c r="CY16" s="814"/>
      <c r="CZ16" s="814"/>
      <c r="DA16" s="814"/>
      <c r="DB16" s="234"/>
      <c r="DC16" s="184"/>
    </row>
    <row r="17" spans="1:107" s="182" customFormat="1" ht="24.6" hidden="1" customHeight="1" x14ac:dyDescent="0.25">
      <c r="A17" s="715" t="s">
        <v>68</v>
      </c>
      <c r="B17" s="715"/>
      <c r="C17" s="715"/>
      <c r="D17" s="715"/>
      <c r="E17" s="715"/>
      <c r="F17" s="715"/>
      <c r="G17" s="715"/>
      <c r="H17" s="710" t="s">
        <v>480</v>
      </c>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710"/>
      <c r="BC17" s="710"/>
      <c r="BD17" s="711">
        <v>5000</v>
      </c>
      <c r="BE17" s="711"/>
      <c r="BF17" s="711"/>
      <c r="BG17" s="711"/>
      <c r="BH17" s="711"/>
      <c r="BI17" s="711"/>
      <c r="BJ17" s="711"/>
      <c r="BK17" s="711"/>
      <c r="BL17" s="711"/>
      <c r="BM17" s="711"/>
      <c r="BN17" s="711"/>
      <c r="BO17" s="711"/>
      <c r="BP17" s="711"/>
      <c r="BQ17" s="711"/>
      <c r="BR17" s="711"/>
      <c r="BS17" s="711"/>
      <c r="BT17" s="711">
        <v>8</v>
      </c>
      <c r="BU17" s="711"/>
      <c r="BV17" s="711"/>
      <c r="BW17" s="711"/>
      <c r="BX17" s="711"/>
      <c r="BY17" s="711"/>
      <c r="BZ17" s="711"/>
      <c r="CA17" s="711"/>
      <c r="CB17" s="711"/>
      <c r="CC17" s="711"/>
      <c r="CD17" s="711"/>
      <c r="CE17" s="711"/>
      <c r="CF17" s="711"/>
      <c r="CG17" s="711"/>
      <c r="CH17" s="711"/>
      <c r="CI17" s="711"/>
      <c r="CJ17" s="814"/>
      <c r="CK17" s="814"/>
      <c r="CL17" s="814"/>
      <c r="CM17" s="814"/>
      <c r="CN17" s="814"/>
      <c r="CO17" s="814"/>
      <c r="CP17" s="814"/>
      <c r="CQ17" s="814"/>
      <c r="CR17" s="814"/>
      <c r="CS17" s="814"/>
      <c r="CT17" s="814"/>
      <c r="CU17" s="814"/>
      <c r="CV17" s="814"/>
      <c r="CW17" s="814"/>
      <c r="CX17" s="814"/>
      <c r="CY17" s="814"/>
      <c r="CZ17" s="814"/>
      <c r="DA17" s="814"/>
      <c r="DB17" s="234"/>
      <c r="DC17" s="184"/>
    </row>
    <row r="18" spans="1:107" s="182" customFormat="1" hidden="1" x14ac:dyDescent="0.25">
      <c r="A18" s="715"/>
      <c r="B18" s="715"/>
      <c r="C18" s="715"/>
      <c r="D18" s="715"/>
      <c r="E18" s="715"/>
      <c r="F18" s="715"/>
      <c r="G18" s="715"/>
      <c r="H18" s="739" t="s">
        <v>52</v>
      </c>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40"/>
      <c r="BD18" s="711" t="s">
        <v>4</v>
      </c>
      <c r="BE18" s="711"/>
      <c r="BF18" s="711"/>
      <c r="BG18" s="711"/>
      <c r="BH18" s="711"/>
      <c r="BI18" s="711"/>
      <c r="BJ18" s="711"/>
      <c r="BK18" s="711"/>
      <c r="BL18" s="711"/>
      <c r="BM18" s="711"/>
      <c r="BN18" s="711"/>
      <c r="BO18" s="711"/>
      <c r="BP18" s="711"/>
      <c r="BQ18" s="711"/>
      <c r="BR18" s="711"/>
      <c r="BS18" s="711"/>
      <c r="BT18" s="711" t="s">
        <v>4</v>
      </c>
      <c r="BU18" s="711"/>
      <c r="BV18" s="711"/>
      <c r="BW18" s="711"/>
      <c r="BX18" s="711"/>
      <c r="BY18" s="711"/>
      <c r="BZ18" s="711"/>
      <c r="CA18" s="711"/>
      <c r="CB18" s="711"/>
      <c r="CC18" s="711"/>
      <c r="CD18" s="711"/>
      <c r="CE18" s="711"/>
      <c r="CF18" s="711"/>
      <c r="CG18" s="711"/>
      <c r="CH18" s="711"/>
      <c r="CI18" s="711"/>
      <c r="CJ18" s="814">
        <f>SUM(CJ15:DA17)</f>
        <v>0</v>
      </c>
      <c r="CK18" s="814"/>
      <c r="CL18" s="814"/>
      <c r="CM18" s="814"/>
      <c r="CN18" s="814"/>
      <c r="CO18" s="814"/>
      <c r="CP18" s="814"/>
      <c r="CQ18" s="814"/>
      <c r="CR18" s="814"/>
      <c r="CS18" s="814"/>
      <c r="CT18" s="814"/>
      <c r="CU18" s="814"/>
      <c r="CV18" s="814"/>
      <c r="CW18" s="814"/>
      <c r="CX18" s="814"/>
      <c r="CY18" s="814"/>
      <c r="CZ18" s="814"/>
      <c r="DA18" s="814"/>
      <c r="DB18" s="234"/>
      <c r="DC18" s="184"/>
    </row>
    <row r="19" spans="1:107" s="182" customFormat="1" ht="9" customHeight="1" x14ac:dyDescent="0.25">
      <c r="A19" s="18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234"/>
      <c r="DC19" s="184"/>
    </row>
    <row r="20" spans="1:107" s="182" customFormat="1" ht="13.2" x14ac:dyDescent="0.25">
      <c r="A20" s="772" t="s">
        <v>237</v>
      </c>
      <c r="B20" s="772"/>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772"/>
      <c r="BV20" s="772"/>
      <c r="BW20" s="772"/>
      <c r="BX20" s="772"/>
      <c r="BY20" s="772"/>
      <c r="BZ20" s="772"/>
      <c r="CA20" s="772"/>
      <c r="CB20" s="772"/>
      <c r="CC20" s="772"/>
      <c r="CD20" s="772"/>
      <c r="CE20" s="772"/>
      <c r="CF20" s="772"/>
      <c r="CG20" s="772"/>
      <c r="CH20" s="772"/>
      <c r="CI20" s="772"/>
      <c r="CJ20" s="772"/>
      <c r="CK20" s="772"/>
      <c r="CL20" s="772"/>
      <c r="CM20" s="772"/>
      <c r="CN20" s="772"/>
      <c r="CO20" s="772"/>
      <c r="CP20" s="772"/>
      <c r="CQ20" s="772"/>
      <c r="CR20" s="772"/>
      <c r="CS20" s="772"/>
      <c r="CT20" s="772"/>
      <c r="CU20" s="772"/>
      <c r="CV20" s="772"/>
      <c r="CW20" s="772"/>
      <c r="CX20" s="772"/>
      <c r="CY20" s="772"/>
      <c r="CZ20" s="772"/>
      <c r="DA20" s="772"/>
      <c r="DB20" s="234"/>
      <c r="DC20" s="184"/>
    </row>
    <row r="21" spans="1:107" s="429" customFormat="1" ht="16.95" customHeight="1" x14ac:dyDescent="0.25">
      <c r="A21" s="429" t="s">
        <v>45</v>
      </c>
      <c r="W21" s="654" t="s">
        <v>516</v>
      </c>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654"/>
      <c r="BX21" s="654"/>
      <c r="BY21" s="654"/>
      <c r="BZ21" s="654"/>
      <c r="CA21" s="654"/>
      <c r="CB21" s="654"/>
      <c r="CC21" s="654"/>
      <c r="CD21" s="654"/>
      <c r="CE21" s="654"/>
      <c r="CF21" s="654"/>
      <c r="CG21" s="654"/>
      <c r="CH21" s="654"/>
      <c r="CI21" s="654"/>
      <c r="CJ21" s="654"/>
      <c r="CK21" s="654"/>
      <c r="CL21" s="654"/>
      <c r="CM21" s="654"/>
      <c r="CN21" s="654"/>
      <c r="CO21" s="654"/>
      <c r="CP21" s="654"/>
      <c r="CQ21" s="654"/>
      <c r="CR21" s="654"/>
      <c r="CS21" s="654"/>
      <c r="CT21" s="654"/>
      <c r="CU21" s="654"/>
      <c r="CV21" s="654"/>
      <c r="CW21" s="654"/>
      <c r="CX21" s="654"/>
      <c r="CY21" s="654"/>
      <c r="CZ21" s="654"/>
    </row>
    <row r="22" spans="1:107" s="429" customFormat="1" ht="13.8" x14ac:dyDescent="0.25">
      <c r="A22" s="809" t="s">
        <v>46</v>
      </c>
      <c r="B22" s="809"/>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694" t="s">
        <v>485</v>
      </c>
      <c r="AP22" s="694"/>
      <c r="AQ22" s="694"/>
      <c r="AR22" s="694"/>
      <c r="AS22" s="694"/>
      <c r="AT22" s="694"/>
      <c r="AU22" s="694"/>
      <c r="AV22" s="694"/>
      <c r="AW22" s="694"/>
      <c r="AX22" s="694"/>
      <c r="AY22" s="694"/>
      <c r="AZ22" s="694"/>
      <c r="BA22" s="694"/>
      <c r="BB22" s="694"/>
      <c r="BC22" s="694"/>
      <c r="BD22" s="694"/>
      <c r="BE22" s="694"/>
      <c r="BF22" s="694"/>
      <c r="BG22" s="694"/>
      <c r="BH22" s="694"/>
      <c r="BI22" s="694"/>
      <c r="BJ22" s="694"/>
      <c r="BK22" s="694"/>
      <c r="BL22" s="694"/>
      <c r="BM22" s="694"/>
      <c r="BN22" s="694"/>
      <c r="BO22" s="694"/>
      <c r="BP22" s="694"/>
      <c r="BQ22" s="694"/>
      <c r="BR22" s="694"/>
      <c r="BS22" s="694"/>
      <c r="BT22" s="694"/>
      <c r="BU22" s="694"/>
      <c r="BV22" s="694"/>
      <c r="BW22" s="694"/>
      <c r="BX22" s="694"/>
      <c r="BY22" s="694"/>
      <c r="BZ22" s="694"/>
      <c r="CA22" s="694"/>
      <c r="CB22" s="694"/>
      <c r="CC22" s="694"/>
      <c r="CD22" s="694"/>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row>
    <row r="23" spans="1:107" s="429" customFormat="1" ht="10.95" customHeight="1" x14ac:dyDescent="0.25">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row>
    <row r="24" spans="1:107" s="182" customFormat="1" ht="23.4" customHeight="1" x14ac:dyDescent="0.25">
      <c r="A24" s="544" t="s">
        <v>47</v>
      </c>
      <c r="B24" s="722"/>
      <c r="C24" s="722"/>
      <c r="D24" s="722"/>
      <c r="E24" s="722"/>
      <c r="F24" s="723"/>
      <c r="G24" s="544" t="s">
        <v>53</v>
      </c>
      <c r="H24" s="722"/>
      <c r="I24" s="722"/>
      <c r="J24" s="722"/>
      <c r="K24" s="722"/>
      <c r="L24" s="722"/>
      <c r="M24" s="722"/>
      <c r="N24" s="722"/>
      <c r="O24" s="722"/>
      <c r="P24" s="722"/>
      <c r="Q24" s="722"/>
      <c r="R24" s="722"/>
      <c r="S24" s="722"/>
      <c r="T24" s="722"/>
      <c r="U24" s="722"/>
      <c r="V24" s="722"/>
      <c r="W24" s="722"/>
      <c r="X24" s="722"/>
      <c r="Y24" s="722"/>
      <c r="Z24" s="722"/>
      <c r="AA24" s="722"/>
      <c r="AB24" s="722"/>
      <c r="AC24" s="722"/>
      <c r="AD24" s="723"/>
      <c r="AE24" s="544" t="s">
        <v>481</v>
      </c>
      <c r="AF24" s="722"/>
      <c r="AG24" s="722"/>
      <c r="AH24" s="722"/>
      <c r="AI24" s="722"/>
      <c r="AJ24" s="722"/>
      <c r="AK24" s="722"/>
      <c r="AL24" s="722"/>
      <c r="AM24" s="722"/>
      <c r="AN24" s="722"/>
      <c r="AO24" s="722"/>
      <c r="AP24" s="722"/>
      <c r="AQ24" s="722"/>
      <c r="AR24" s="722"/>
      <c r="AS24" s="722"/>
      <c r="AT24" s="722"/>
      <c r="AU24" s="722"/>
      <c r="AV24" s="722"/>
      <c r="AW24" s="722"/>
      <c r="AX24" s="722"/>
      <c r="AY24" s="723"/>
      <c r="AZ24" s="544" t="s">
        <v>58</v>
      </c>
      <c r="BA24" s="722"/>
      <c r="BB24" s="722"/>
      <c r="BC24" s="722"/>
      <c r="BD24" s="722"/>
      <c r="BE24" s="722"/>
      <c r="BF24" s="722"/>
      <c r="BG24" s="722"/>
      <c r="BH24" s="722"/>
      <c r="BI24" s="722"/>
      <c r="BJ24" s="722"/>
      <c r="BK24" s="722"/>
      <c r="BL24" s="722"/>
      <c r="BM24" s="722"/>
      <c r="BN24" s="722"/>
      <c r="BO24" s="722"/>
      <c r="BP24" s="722"/>
      <c r="BQ24" s="723"/>
      <c r="BR24" s="544" t="s">
        <v>59</v>
      </c>
      <c r="BS24" s="722"/>
      <c r="BT24" s="722"/>
      <c r="BU24" s="722"/>
      <c r="BV24" s="722"/>
      <c r="BW24" s="722"/>
      <c r="BX24" s="722"/>
      <c r="BY24" s="722"/>
      <c r="BZ24" s="722"/>
      <c r="CA24" s="722"/>
      <c r="CB24" s="722"/>
      <c r="CC24" s="722"/>
      <c r="CD24" s="722"/>
      <c r="CE24" s="722"/>
      <c r="CF24" s="722"/>
      <c r="CG24" s="722"/>
      <c r="CH24" s="722"/>
      <c r="CI24" s="723"/>
      <c r="CJ24" s="544" t="s">
        <v>57</v>
      </c>
      <c r="CK24" s="722"/>
      <c r="CL24" s="722"/>
      <c r="CM24" s="722"/>
      <c r="CN24" s="722"/>
      <c r="CO24" s="722"/>
      <c r="CP24" s="722"/>
      <c r="CQ24" s="722"/>
      <c r="CR24" s="722"/>
      <c r="CS24" s="722"/>
      <c r="CT24" s="722"/>
      <c r="CU24" s="722"/>
      <c r="CV24" s="722"/>
      <c r="CW24" s="722"/>
      <c r="CX24" s="722"/>
      <c r="CY24" s="722"/>
      <c r="CZ24" s="722"/>
      <c r="DA24" s="723"/>
      <c r="DB24" s="234"/>
      <c r="DC24" s="184"/>
    </row>
    <row r="25" spans="1:107" s="182" customFormat="1" ht="11.4" customHeight="1" x14ac:dyDescent="0.25">
      <c r="A25" s="724">
        <v>1</v>
      </c>
      <c r="B25" s="724"/>
      <c r="C25" s="724"/>
      <c r="D25" s="724"/>
      <c r="E25" s="724"/>
      <c r="F25" s="724"/>
      <c r="G25" s="724">
        <v>2</v>
      </c>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v>3</v>
      </c>
      <c r="AF25" s="724"/>
      <c r="AG25" s="724"/>
      <c r="AH25" s="724"/>
      <c r="AI25" s="724"/>
      <c r="AJ25" s="724"/>
      <c r="AK25" s="724"/>
      <c r="AL25" s="724"/>
      <c r="AM25" s="724"/>
      <c r="AN25" s="724"/>
      <c r="AO25" s="724"/>
      <c r="AP25" s="724"/>
      <c r="AQ25" s="724"/>
      <c r="AR25" s="724"/>
      <c r="AS25" s="724"/>
      <c r="AT25" s="724"/>
      <c r="AU25" s="724"/>
      <c r="AV25" s="724"/>
      <c r="AW25" s="724"/>
      <c r="AX25" s="724"/>
      <c r="AY25" s="724"/>
      <c r="AZ25" s="724">
        <v>4</v>
      </c>
      <c r="BA25" s="724"/>
      <c r="BB25" s="724"/>
      <c r="BC25" s="724"/>
      <c r="BD25" s="724"/>
      <c r="BE25" s="724"/>
      <c r="BF25" s="724"/>
      <c r="BG25" s="724"/>
      <c r="BH25" s="724"/>
      <c r="BI25" s="724"/>
      <c r="BJ25" s="724"/>
      <c r="BK25" s="724"/>
      <c r="BL25" s="724"/>
      <c r="BM25" s="724"/>
      <c r="BN25" s="724"/>
      <c r="BO25" s="724"/>
      <c r="BP25" s="724"/>
      <c r="BQ25" s="724"/>
      <c r="BR25" s="724">
        <v>5</v>
      </c>
      <c r="BS25" s="724"/>
      <c r="BT25" s="724"/>
      <c r="BU25" s="724"/>
      <c r="BV25" s="724"/>
      <c r="BW25" s="724"/>
      <c r="BX25" s="724"/>
      <c r="BY25" s="724"/>
      <c r="BZ25" s="724"/>
      <c r="CA25" s="724"/>
      <c r="CB25" s="724"/>
      <c r="CC25" s="724"/>
      <c r="CD25" s="724"/>
      <c r="CE25" s="724"/>
      <c r="CF25" s="724"/>
      <c r="CG25" s="724"/>
      <c r="CH25" s="724"/>
      <c r="CI25" s="724"/>
      <c r="CJ25" s="724">
        <v>6</v>
      </c>
      <c r="CK25" s="724"/>
      <c r="CL25" s="724"/>
      <c r="CM25" s="724"/>
      <c r="CN25" s="724"/>
      <c r="CO25" s="724"/>
      <c r="CP25" s="724"/>
      <c r="CQ25" s="724"/>
      <c r="CR25" s="724"/>
      <c r="CS25" s="724"/>
      <c r="CT25" s="724"/>
      <c r="CU25" s="724"/>
      <c r="CV25" s="724"/>
      <c r="CW25" s="724"/>
      <c r="CX25" s="724"/>
      <c r="CY25" s="724"/>
      <c r="CZ25" s="724"/>
      <c r="DA25" s="724"/>
      <c r="DB25" s="234"/>
      <c r="DC25" s="184"/>
    </row>
    <row r="26" spans="1:107" s="182" customFormat="1" ht="10.199999999999999" customHeight="1" x14ac:dyDescent="0.25">
      <c r="A26" s="715" t="s">
        <v>63</v>
      </c>
      <c r="B26" s="715"/>
      <c r="C26" s="715"/>
      <c r="D26" s="715"/>
      <c r="E26" s="715"/>
      <c r="F26" s="715"/>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33"/>
      <c r="BS26" s="733"/>
      <c r="BT26" s="733"/>
      <c r="BU26" s="733"/>
      <c r="BV26" s="733"/>
      <c r="BW26" s="733"/>
      <c r="BX26" s="733"/>
      <c r="BY26" s="733"/>
      <c r="BZ26" s="733"/>
      <c r="CA26" s="733"/>
      <c r="CB26" s="733"/>
      <c r="CC26" s="733"/>
      <c r="CD26" s="733"/>
      <c r="CE26" s="733"/>
      <c r="CF26" s="733"/>
      <c r="CG26" s="733"/>
      <c r="CH26" s="733"/>
      <c r="CI26" s="733"/>
      <c r="CJ26" s="733">
        <f>AE26*AZ26*BR26</f>
        <v>0</v>
      </c>
      <c r="CK26" s="733"/>
      <c r="CL26" s="733"/>
      <c r="CM26" s="733"/>
      <c r="CN26" s="733"/>
      <c r="CO26" s="733"/>
      <c r="CP26" s="733"/>
      <c r="CQ26" s="733"/>
      <c r="CR26" s="733"/>
      <c r="CS26" s="733"/>
      <c r="CT26" s="733"/>
      <c r="CU26" s="733"/>
      <c r="CV26" s="733"/>
      <c r="CW26" s="733"/>
      <c r="CX26" s="733"/>
      <c r="CY26" s="733"/>
      <c r="CZ26" s="733"/>
      <c r="DA26" s="733"/>
      <c r="DB26" s="234"/>
      <c r="DC26" s="184"/>
    </row>
    <row r="27" spans="1:107" s="182" customFormat="1" ht="10.199999999999999" customHeight="1" x14ac:dyDescent="0.25">
      <c r="A27" s="715"/>
      <c r="B27" s="715"/>
      <c r="C27" s="715"/>
      <c r="D27" s="715"/>
      <c r="E27" s="715"/>
      <c r="F27" s="715"/>
      <c r="G27" s="739" t="s">
        <v>52</v>
      </c>
      <c r="H27" s="739"/>
      <c r="I27" s="739"/>
      <c r="J27" s="739"/>
      <c r="K27" s="739"/>
      <c r="L27" s="739"/>
      <c r="M27" s="739"/>
      <c r="N27" s="739"/>
      <c r="O27" s="739"/>
      <c r="P27" s="739"/>
      <c r="Q27" s="739"/>
      <c r="R27" s="739"/>
      <c r="S27" s="739"/>
      <c r="T27" s="739"/>
      <c r="U27" s="739"/>
      <c r="V27" s="739"/>
      <c r="W27" s="739"/>
      <c r="X27" s="739"/>
      <c r="Y27" s="739"/>
      <c r="Z27" s="739"/>
      <c r="AA27" s="739"/>
      <c r="AB27" s="739"/>
      <c r="AC27" s="739"/>
      <c r="AD27" s="740"/>
      <c r="AE27" s="711" t="s">
        <v>4</v>
      </c>
      <c r="AF27" s="711"/>
      <c r="AG27" s="711"/>
      <c r="AH27" s="711"/>
      <c r="AI27" s="711"/>
      <c r="AJ27" s="711"/>
      <c r="AK27" s="711"/>
      <c r="AL27" s="711"/>
      <c r="AM27" s="711"/>
      <c r="AN27" s="711"/>
      <c r="AO27" s="711"/>
      <c r="AP27" s="711"/>
      <c r="AQ27" s="711"/>
      <c r="AR27" s="711"/>
      <c r="AS27" s="711"/>
      <c r="AT27" s="711"/>
      <c r="AU27" s="711"/>
      <c r="AV27" s="711"/>
      <c r="AW27" s="711"/>
      <c r="AX27" s="711"/>
      <c r="AY27" s="711"/>
      <c r="AZ27" s="711" t="s">
        <v>4</v>
      </c>
      <c r="BA27" s="711"/>
      <c r="BB27" s="711"/>
      <c r="BC27" s="711"/>
      <c r="BD27" s="711"/>
      <c r="BE27" s="711"/>
      <c r="BF27" s="711"/>
      <c r="BG27" s="711"/>
      <c r="BH27" s="711"/>
      <c r="BI27" s="711"/>
      <c r="BJ27" s="711"/>
      <c r="BK27" s="711"/>
      <c r="BL27" s="711"/>
      <c r="BM27" s="711"/>
      <c r="BN27" s="711"/>
      <c r="BO27" s="711"/>
      <c r="BP27" s="711"/>
      <c r="BQ27" s="711"/>
      <c r="BR27" s="711" t="s">
        <v>4</v>
      </c>
      <c r="BS27" s="711"/>
      <c r="BT27" s="711"/>
      <c r="BU27" s="711"/>
      <c r="BV27" s="711"/>
      <c r="BW27" s="711"/>
      <c r="BX27" s="711"/>
      <c r="BY27" s="711"/>
      <c r="BZ27" s="711"/>
      <c r="CA27" s="711"/>
      <c r="CB27" s="711"/>
      <c r="CC27" s="711"/>
      <c r="CD27" s="711"/>
      <c r="CE27" s="711"/>
      <c r="CF27" s="711"/>
      <c r="CG27" s="711"/>
      <c r="CH27" s="711"/>
      <c r="CI27" s="711"/>
      <c r="CJ27" s="747">
        <f>CJ26</f>
        <v>0</v>
      </c>
      <c r="CK27" s="711"/>
      <c r="CL27" s="711"/>
      <c r="CM27" s="711"/>
      <c r="CN27" s="711"/>
      <c r="CO27" s="711"/>
      <c r="CP27" s="711"/>
      <c r="CQ27" s="711"/>
      <c r="CR27" s="711"/>
      <c r="CS27" s="711"/>
      <c r="CT27" s="711"/>
      <c r="CU27" s="711"/>
      <c r="CV27" s="711"/>
      <c r="CW27" s="711"/>
      <c r="CX27" s="711"/>
      <c r="CY27" s="711"/>
      <c r="CZ27" s="711"/>
      <c r="DA27" s="711"/>
      <c r="DB27" s="234"/>
      <c r="DC27" s="184"/>
    </row>
    <row r="28" spans="1:107" s="429" customFormat="1" ht="20.399999999999999" customHeight="1" x14ac:dyDescent="0.25">
      <c r="A28" s="813" t="s">
        <v>255</v>
      </c>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3"/>
      <c r="AY28" s="813"/>
      <c r="AZ28" s="813"/>
      <c r="BA28" s="813"/>
      <c r="BB28" s="813"/>
      <c r="BC28" s="813"/>
      <c r="BD28" s="813"/>
      <c r="BE28" s="813"/>
      <c r="BF28" s="813"/>
      <c r="BG28" s="813"/>
      <c r="BH28" s="813"/>
      <c r="BI28" s="813"/>
      <c r="BJ28" s="813"/>
      <c r="BK28" s="813"/>
      <c r="BL28" s="813"/>
      <c r="BM28" s="813"/>
      <c r="BN28" s="813"/>
      <c r="BO28" s="813"/>
      <c r="BP28" s="813"/>
      <c r="BQ28" s="813"/>
      <c r="BR28" s="813"/>
      <c r="BS28" s="813"/>
      <c r="BT28" s="813"/>
      <c r="BU28" s="813"/>
      <c r="BV28" s="813"/>
      <c r="BW28" s="813"/>
      <c r="BX28" s="813"/>
      <c r="BY28" s="813"/>
      <c r="BZ28" s="813"/>
      <c r="CA28" s="813"/>
      <c r="CB28" s="813"/>
      <c r="CC28" s="813"/>
      <c r="CD28" s="813"/>
      <c r="CE28" s="813"/>
      <c r="CF28" s="813"/>
      <c r="CG28" s="813"/>
      <c r="CH28" s="813"/>
      <c r="CI28" s="813"/>
      <c r="CJ28" s="813"/>
      <c r="CK28" s="813"/>
      <c r="CL28" s="813"/>
      <c r="CM28" s="813"/>
      <c r="CN28" s="813"/>
      <c r="CO28" s="813"/>
      <c r="CP28" s="813"/>
      <c r="CQ28" s="813"/>
      <c r="CR28" s="813"/>
      <c r="CS28" s="813"/>
      <c r="CT28" s="813"/>
      <c r="CU28" s="813"/>
      <c r="CV28" s="813"/>
      <c r="CW28" s="813"/>
      <c r="CX28" s="813"/>
      <c r="CY28" s="813"/>
      <c r="CZ28" s="813"/>
    </row>
    <row r="29" spans="1:107" s="429" customFormat="1" ht="7.95" customHeight="1" x14ac:dyDescent="0.25">
      <c r="A29" s="441"/>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c r="CU29" s="441"/>
      <c r="CV29" s="441"/>
      <c r="CW29" s="441"/>
      <c r="CX29" s="441"/>
      <c r="CY29" s="441"/>
      <c r="CZ29" s="441"/>
    </row>
    <row r="30" spans="1:107" s="429" customFormat="1" ht="13.8" x14ac:dyDescent="0.25">
      <c r="A30" s="429" t="s">
        <v>45</v>
      </c>
      <c r="W30" s="654" t="s">
        <v>516</v>
      </c>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4"/>
      <c r="AY30" s="654"/>
      <c r="AZ30" s="654"/>
      <c r="BA30" s="654"/>
      <c r="BB30" s="654"/>
      <c r="BC30" s="654"/>
      <c r="BD30" s="654"/>
      <c r="BE30" s="654"/>
      <c r="BF30" s="654"/>
      <c r="BG30" s="654"/>
      <c r="BH30" s="654"/>
      <c r="BI30" s="654"/>
      <c r="BJ30" s="654"/>
      <c r="BK30" s="654"/>
      <c r="BL30" s="654"/>
      <c r="BM30" s="654"/>
      <c r="BN30" s="654"/>
      <c r="BO30" s="654"/>
      <c r="BP30" s="654"/>
      <c r="BQ30" s="654"/>
      <c r="BR30" s="654"/>
      <c r="BS30" s="654"/>
      <c r="BT30" s="654"/>
      <c r="BU30" s="654"/>
      <c r="BV30" s="654"/>
      <c r="BW30" s="654"/>
      <c r="BX30" s="654"/>
      <c r="BY30" s="654"/>
      <c r="BZ30" s="654"/>
      <c r="CA30" s="654"/>
      <c r="CB30" s="654"/>
      <c r="CC30" s="654"/>
      <c r="CD30" s="654"/>
      <c r="CE30" s="654"/>
      <c r="CF30" s="654"/>
      <c r="CG30" s="654"/>
      <c r="CH30" s="654"/>
      <c r="CI30" s="654"/>
      <c r="CJ30" s="654"/>
      <c r="CK30" s="654"/>
      <c r="CL30" s="654"/>
      <c r="CM30" s="654"/>
      <c r="CN30" s="654"/>
      <c r="CO30" s="654"/>
      <c r="CP30" s="654"/>
      <c r="CQ30" s="654"/>
      <c r="CR30" s="654"/>
      <c r="CS30" s="654"/>
      <c r="CT30" s="654"/>
      <c r="CU30" s="654"/>
      <c r="CV30" s="654"/>
      <c r="CW30" s="654"/>
      <c r="CX30" s="654"/>
      <c r="CY30" s="654"/>
      <c r="CZ30" s="654"/>
    </row>
    <row r="31" spans="1:107" s="429" customFormat="1" ht="13.8" x14ac:dyDescent="0.25">
      <c r="A31" s="809" t="s">
        <v>46</v>
      </c>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694" t="s">
        <v>485</v>
      </c>
      <c r="AP31" s="694"/>
      <c r="AQ31" s="694"/>
      <c r="AR31" s="694"/>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4"/>
      <c r="BU31" s="694"/>
      <c r="BV31" s="694"/>
      <c r="BW31" s="694"/>
      <c r="BX31" s="694"/>
      <c r="BY31" s="694"/>
      <c r="BZ31" s="694"/>
      <c r="CA31" s="694"/>
      <c r="CB31" s="694"/>
      <c r="CC31" s="694"/>
      <c r="CD31" s="694"/>
      <c r="CE31" s="694"/>
      <c r="CF31" s="694"/>
      <c r="CG31" s="694"/>
      <c r="CH31" s="694"/>
      <c r="CI31" s="694"/>
      <c r="CJ31" s="694"/>
      <c r="CK31" s="694"/>
      <c r="CL31" s="694"/>
      <c r="CM31" s="694"/>
      <c r="CN31" s="694"/>
      <c r="CO31" s="694"/>
      <c r="CP31" s="694"/>
      <c r="CQ31" s="694"/>
      <c r="CR31" s="694"/>
      <c r="CS31" s="694"/>
      <c r="CT31" s="694"/>
      <c r="CU31" s="694"/>
      <c r="CV31" s="694"/>
      <c r="CW31" s="694"/>
      <c r="CX31" s="694"/>
      <c r="CY31" s="694"/>
      <c r="CZ31" s="694"/>
    </row>
    <row r="32" spans="1:107" s="429" customFormat="1" ht="6" customHeight="1" x14ac:dyDescent="0.25">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row>
    <row r="33" spans="1:107" s="430" customFormat="1" ht="46.95" customHeight="1" x14ac:dyDescent="0.3">
      <c r="A33" s="656" t="s">
        <v>47</v>
      </c>
      <c r="B33" s="657"/>
      <c r="C33" s="657"/>
      <c r="D33" s="657"/>
      <c r="E33" s="657"/>
      <c r="F33" s="658"/>
      <c r="G33" s="644" t="s">
        <v>53</v>
      </c>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6"/>
      <c r="AY33" s="656" t="s">
        <v>55</v>
      </c>
      <c r="AZ33" s="657"/>
      <c r="BA33" s="657"/>
      <c r="BB33" s="657"/>
      <c r="BC33" s="657"/>
      <c r="BD33" s="657"/>
      <c r="BE33" s="657"/>
      <c r="BF33" s="657"/>
      <c r="BG33" s="657"/>
      <c r="BH33" s="657"/>
      <c r="BI33" s="657"/>
      <c r="BJ33" s="657"/>
      <c r="BK33" s="657"/>
      <c r="BL33" s="657"/>
      <c r="BM33" s="657"/>
      <c r="BN33" s="657"/>
      <c r="BO33" s="657"/>
      <c r="BP33" s="658"/>
      <c r="BQ33" s="656" t="s">
        <v>256</v>
      </c>
      <c r="BR33" s="657"/>
      <c r="BS33" s="657"/>
      <c r="BT33" s="657"/>
      <c r="BU33" s="657"/>
      <c r="BV33" s="657"/>
      <c r="BW33" s="657"/>
      <c r="BX33" s="657"/>
      <c r="BY33" s="657"/>
      <c r="BZ33" s="657"/>
      <c r="CA33" s="657"/>
      <c r="CB33" s="657"/>
      <c r="CC33" s="657"/>
      <c r="CD33" s="657"/>
      <c r="CE33" s="657"/>
      <c r="CF33" s="657"/>
      <c r="CG33" s="657"/>
      <c r="CH33" s="658"/>
      <c r="CI33" s="656" t="s">
        <v>522</v>
      </c>
      <c r="CJ33" s="657"/>
      <c r="CK33" s="657"/>
      <c r="CL33" s="657"/>
      <c r="CM33" s="657"/>
      <c r="CN33" s="657"/>
      <c r="CO33" s="657"/>
      <c r="CP33" s="657"/>
      <c r="CQ33" s="657"/>
      <c r="CR33" s="657"/>
      <c r="CS33" s="657"/>
      <c r="CT33" s="657"/>
      <c r="CU33" s="657"/>
      <c r="CV33" s="657"/>
      <c r="CW33" s="657"/>
      <c r="CX33" s="657"/>
      <c r="CY33" s="657"/>
      <c r="CZ33" s="658"/>
    </row>
    <row r="34" spans="1:107" s="11" customFormat="1" ht="13.2" x14ac:dyDescent="0.3">
      <c r="A34" s="678">
        <v>1</v>
      </c>
      <c r="B34" s="678"/>
      <c r="C34" s="678"/>
      <c r="D34" s="678"/>
      <c r="E34" s="678"/>
      <c r="F34" s="678"/>
      <c r="G34" s="665">
        <v>2</v>
      </c>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s="678">
        <v>3</v>
      </c>
      <c r="AZ34" s="678"/>
      <c r="BA34" s="678"/>
      <c r="BB34" s="678"/>
      <c r="BC34" s="678"/>
      <c r="BD34" s="678"/>
      <c r="BE34" s="678"/>
      <c r="BF34" s="678"/>
      <c r="BG34" s="678"/>
      <c r="BH34" s="678"/>
      <c r="BI34" s="678"/>
      <c r="BJ34" s="678"/>
      <c r="BK34" s="678"/>
      <c r="BL34" s="678"/>
      <c r="BM34" s="678"/>
      <c r="BN34" s="678"/>
      <c r="BO34" s="678"/>
      <c r="BP34" s="678"/>
      <c r="BQ34" s="678">
        <v>4</v>
      </c>
      <c r="BR34" s="678"/>
      <c r="BS34" s="678"/>
      <c r="BT34" s="678"/>
      <c r="BU34" s="678"/>
      <c r="BV34" s="678"/>
      <c r="BW34" s="678"/>
      <c r="BX34" s="678"/>
      <c r="BY34" s="678"/>
      <c r="BZ34" s="678"/>
      <c r="CA34" s="678"/>
      <c r="CB34" s="678"/>
      <c r="CC34" s="678"/>
      <c r="CD34" s="678"/>
      <c r="CE34" s="678"/>
      <c r="CF34" s="678"/>
      <c r="CG34" s="678"/>
      <c r="CH34" s="678"/>
      <c r="CI34" s="678">
        <v>5</v>
      </c>
      <c r="CJ34" s="678"/>
      <c r="CK34" s="678"/>
      <c r="CL34" s="678"/>
      <c r="CM34" s="678"/>
      <c r="CN34" s="678"/>
      <c r="CO34" s="678"/>
      <c r="CP34" s="678"/>
      <c r="CQ34" s="678"/>
      <c r="CR34" s="678"/>
      <c r="CS34" s="678"/>
      <c r="CT34" s="678"/>
      <c r="CU34" s="678"/>
      <c r="CV34" s="678"/>
      <c r="CW34" s="678"/>
      <c r="CX34" s="678"/>
      <c r="CY34" s="678"/>
      <c r="CZ34" s="678"/>
      <c r="DB34" s="430"/>
    </row>
    <row r="35" spans="1:107" s="225" customFormat="1" ht="8.4" customHeight="1" x14ac:dyDescent="0.3">
      <c r="A35" s="822"/>
      <c r="B35" s="823"/>
      <c r="C35" s="823"/>
      <c r="D35" s="823"/>
      <c r="E35" s="823"/>
      <c r="F35" s="824"/>
      <c r="G35" s="825"/>
      <c r="H35" s="826"/>
      <c r="I35" s="826"/>
      <c r="J35" s="826"/>
      <c r="K35" s="826"/>
      <c r="L35" s="826"/>
      <c r="M35" s="826"/>
      <c r="N35" s="826"/>
      <c r="O35" s="826"/>
      <c r="P35" s="826"/>
      <c r="Q35" s="826"/>
      <c r="R35" s="826"/>
      <c r="S35" s="826"/>
      <c r="T35" s="826"/>
      <c r="U35" s="826"/>
      <c r="V35" s="826"/>
      <c r="W35" s="826"/>
      <c r="X35" s="826"/>
      <c r="Y35" s="826"/>
      <c r="Z35" s="826"/>
      <c r="AA35" s="826"/>
      <c r="AB35" s="826"/>
      <c r="AC35" s="826"/>
      <c r="AD35" s="826"/>
      <c r="AE35" s="826"/>
      <c r="AF35" s="826"/>
      <c r="AG35" s="826"/>
      <c r="AH35" s="826"/>
      <c r="AI35" s="826"/>
      <c r="AJ35" s="826"/>
      <c r="AK35" s="826"/>
      <c r="AL35" s="826"/>
      <c r="AM35" s="826"/>
      <c r="AN35" s="826"/>
      <c r="AO35" s="826"/>
      <c r="AP35" s="826"/>
      <c r="AQ35" s="826"/>
      <c r="AR35" s="826"/>
      <c r="AS35" s="826"/>
      <c r="AT35" s="826"/>
      <c r="AU35" s="826"/>
      <c r="AV35" s="826"/>
      <c r="AW35" s="826"/>
      <c r="AX35" s="827"/>
      <c r="AY35" s="815"/>
      <c r="AZ35" s="816"/>
      <c r="BA35" s="816"/>
      <c r="BB35" s="816"/>
      <c r="BC35" s="816"/>
      <c r="BD35" s="816"/>
      <c r="BE35" s="816"/>
      <c r="BF35" s="816"/>
      <c r="BG35" s="816"/>
      <c r="BH35" s="816"/>
      <c r="BI35" s="816"/>
      <c r="BJ35" s="816"/>
      <c r="BK35" s="816"/>
      <c r="BL35" s="816"/>
      <c r="BM35" s="816"/>
      <c r="BN35" s="816"/>
      <c r="BO35" s="816"/>
      <c r="BP35" s="817"/>
      <c r="BQ35" s="776"/>
      <c r="BR35" s="777"/>
      <c r="BS35" s="777"/>
      <c r="BT35" s="777"/>
      <c r="BU35" s="777"/>
      <c r="BV35" s="777"/>
      <c r="BW35" s="777"/>
      <c r="BX35" s="777"/>
      <c r="BY35" s="777"/>
      <c r="BZ35" s="777"/>
      <c r="CA35" s="777"/>
      <c r="CB35" s="777"/>
      <c r="CC35" s="777"/>
      <c r="CD35" s="777"/>
      <c r="CE35" s="777"/>
      <c r="CF35" s="777"/>
      <c r="CG35" s="777"/>
      <c r="CH35" s="778"/>
      <c r="CI35" s="776"/>
      <c r="CJ35" s="777"/>
      <c r="CK35" s="777"/>
      <c r="CL35" s="777"/>
      <c r="CM35" s="777"/>
      <c r="CN35" s="777"/>
      <c r="CO35" s="777"/>
      <c r="CP35" s="777"/>
      <c r="CQ35" s="777"/>
      <c r="CR35" s="777"/>
      <c r="CS35" s="777"/>
      <c r="CT35" s="777"/>
      <c r="CU35" s="777"/>
      <c r="CV35" s="777"/>
      <c r="CW35" s="777"/>
      <c r="CX35" s="777"/>
      <c r="CY35" s="777"/>
      <c r="CZ35" s="778"/>
      <c r="DB35" s="226"/>
      <c r="DC35" s="304"/>
    </row>
    <row r="36" spans="1:107" s="225" customFormat="1" ht="1.2" hidden="1" customHeight="1" x14ac:dyDescent="0.3">
      <c r="A36" s="822" t="s">
        <v>63</v>
      </c>
      <c r="B36" s="823"/>
      <c r="C36" s="823"/>
      <c r="D36" s="823"/>
      <c r="E36" s="823"/>
      <c r="F36" s="824"/>
      <c r="G36" s="825" t="s">
        <v>480</v>
      </c>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c r="AQ36" s="826"/>
      <c r="AR36" s="826"/>
      <c r="AS36" s="826"/>
      <c r="AT36" s="826"/>
      <c r="AU36" s="826"/>
      <c r="AV36" s="826"/>
      <c r="AW36" s="826"/>
      <c r="AX36" s="827"/>
      <c r="AY36" s="815"/>
      <c r="AZ36" s="816"/>
      <c r="BA36" s="816"/>
      <c r="BB36" s="816"/>
      <c r="BC36" s="816"/>
      <c r="BD36" s="816"/>
      <c r="BE36" s="816"/>
      <c r="BF36" s="816"/>
      <c r="BG36" s="816"/>
      <c r="BH36" s="816"/>
      <c r="BI36" s="816"/>
      <c r="BJ36" s="816"/>
      <c r="BK36" s="816"/>
      <c r="BL36" s="816"/>
      <c r="BM36" s="816"/>
      <c r="BN36" s="816"/>
      <c r="BO36" s="816"/>
      <c r="BP36" s="817"/>
      <c r="BQ36" s="776"/>
      <c r="BR36" s="777"/>
      <c r="BS36" s="777"/>
      <c r="BT36" s="777"/>
      <c r="BU36" s="777"/>
      <c r="BV36" s="777"/>
      <c r="BW36" s="777"/>
      <c r="BX36" s="777"/>
      <c r="BY36" s="777"/>
      <c r="BZ36" s="777"/>
      <c r="CA36" s="777"/>
      <c r="CB36" s="777"/>
      <c r="CC36" s="777"/>
      <c r="CD36" s="777"/>
      <c r="CE36" s="777"/>
      <c r="CF36" s="777"/>
      <c r="CG36" s="777"/>
      <c r="CH36" s="778"/>
      <c r="CI36" s="776">
        <f>AY36*BQ36</f>
        <v>0</v>
      </c>
      <c r="CJ36" s="777"/>
      <c r="CK36" s="777"/>
      <c r="CL36" s="777"/>
      <c r="CM36" s="777"/>
      <c r="CN36" s="777"/>
      <c r="CO36" s="777"/>
      <c r="CP36" s="777"/>
      <c r="CQ36" s="777"/>
      <c r="CR36" s="777"/>
      <c r="CS36" s="777"/>
      <c r="CT36" s="777"/>
      <c r="CU36" s="777"/>
      <c r="CV36" s="777"/>
      <c r="CW36" s="777"/>
      <c r="CX36" s="777"/>
      <c r="CY36" s="777"/>
      <c r="CZ36" s="778"/>
      <c r="DB36" s="226"/>
      <c r="DC36" s="304"/>
    </row>
    <row r="37" spans="1:107" s="225" customFormat="1" ht="12.6" customHeight="1" x14ac:dyDescent="0.3">
      <c r="A37" s="818" t="s">
        <v>244</v>
      </c>
      <c r="B37" s="819"/>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c r="AY37" s="815" t="s">
        <v>4</v>
      </c>
      <c r="AZ37" s="816"/>
      <c r="BA37" s="816"/>
      <c r="BB37" s="816"/>
      <c r="BC37" s="816"/>
      <c r="BD37" s="816"/>
      <c r="BE37" s="816"/>
      <c r="BF37" s="816"/>
      <c r="BG37" s="816"/>
      <c r="BH37" s="816"/>
      <c r="BI37" s="816"/>
      <c r="BJ37" s="816"/>
      <c r="BK37" s="816"/>
      <c r="BL37" s="816"/>
      <c r="BM37" s="816"/>
      <c r="BN37" s="816"/>
      <c r="BO37" s="816"/>
      <c r="BP37" s="817"/>
      <c r="BQ37" s="815" t="s">
        <v>4</v>
      </c>
      <c r="BR37" s="816"/>
      <c r="BS37" s="816"/>
      <c r="BT37" s="816"/>
      <c r="BU37" s="816"/>
      <c r="BV37" s="816"/>
      <c r="BW37" s="816"/>
      <c r="BX37" s="816"/>
      <c r="BY37" s="816"/>
      <c r="BZ37" s="816"/>
      <c r="CA37" s="816"/>
      <c r="CB37" s="816"/>
      <c r="CC37" s="816"/>
      <c r="CD37" s="816"/>
      <c r="CE37" s="816"/>
      <c r="CF37" s="816"/>
      <c r="CG37" s="816"/>
      <c r="CH37" s="817"/>
      <c r="CI37" s="798">
        <f>SUM(CI36:CZ36)</f>
        <v>0</v>
      </c>
      <c r="CJ37" s="816"/>
      <c r="CK37" s="816"/>
      <c r="CL37" s="816"/>
      <c r="CM37" s="816"/>
      <c r="CN37" s="816"/>
      <c r="CO37" s="816"/>
      <c r="CP37" s="816"/>
      <c r="CQ37" s="816"/>
      <c r="CR37" s="816"/>
      <c r="CS37" s="816"/>
      <c r="CT37" s="816"/>
      <c r="CU37" s="816"/>
      <c r="CV37" s="816"/>
      <c r="CW37" s="816"/>
      <c r="CX37" s="816"/>
      <c r="CY37" s="816"/>
      <c r="CZ37" s="817"/>
    </row>
    <row r="38" spans="1:107" s="225" customFormat="1" ht="18.600000000000001" customHeight="1" x14ac:dyDescent="0.3">
      <c r="A38" s="859" t="s">
        <v>587</v>
      </c>
      <c r="B38" s="860"/>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AT38" s="860"/>
      <c r="AU38" s="860"/>
      <c r="AV38" s="860"/>
      <c r="AW38" s="860"/>
      <c r="AX38" s="861"/>
      <c r="AY38" s="815" t="s">
        <v>4</v>
      </c>
      <c r="AZ38" s="816"/>
      <c r="BA38" s="816"/>
      <c r="BB38" s="816"/>
      <c r="BC38" s="816"/>
      <c r="BD38" s="816"/>
      <c r="BE38" s="816"/>
      <c r="BF38" s="816"/>
      <c r="BG38" s="816"/>
      <c r="BH38" s="816"/>
      <c r="BI38" s="816"/>
      <c r="BJ38" s="816"/>
      <c r="BK38" s="816"/>
      <c r="BL38" s="816"/>
      <c r="BM38" s="816"/>
      <c r="BN38" s="816"/>
      <c r="BO38" s="816"/>
      <c r="BP38" s="817"/>
      <c r="BQ38" s="815" t="s">
        <v>4</v>
      </c>
      <c r="BR38" s="816"/>
      <c r="BS38" s="816"/>
      <c r="BT38" s="816"/>
      <c r="BU38" s="816"/>
      <c r="BV38" s="816"/>
      <c r="BW38" s="816"/>
      <c r="BX38" s="816"/>
      <c r="BY38" s="816"/>
      <c r="BZ38" s="816"/>
      <c r="CA38" s="816"/>
      <c r="CB38" s="816"/>
      <c r="CC38" s="816"/>
      <c r="CD38" s="816"/>
      <c r="CE38" s="816"/>
      <c r="CF38" s="816"/>
      <c r="CG38" s="816"/>
      <c r="CH38" s="817"/>
      <c r="CI38" s="798">
        <f>CI37+CJ27+CJ11</f>
        <v>0</v>
      </c>
      <c r="CJ38" s="816"/>
      <c r="CK38" s="816"/>
      <c r="CL38" s="816"/>
      <c r="CM38" s="816"/>
      <c r="CN38" s="816"/>
      <c r="CO38" s="816"/>
      <c r="CP38" s="816"/>
      <c r="CQ38" s="816"/>
      <c r="CR38" s="816"/>
      <c r="CS38" s="816"/>
      <c r="CT38" s="816"/>
      <c r="CU38" s="816"/>
      <c r="CV38" s="816"/>
      <c r="CW38" s="816"/>
      <c r="CX38" s="816"/>
      <c r="CY38" s="816"/>
      <c r="CZ38" s="817"/>
    </row>
    <row r="39" spans="1:107" s="225" customFormat="1" ht="9" customHeight="1" x14ac:dyDescent="0.3">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1"/>
      <c r="CJ39" s="230"/>
      <c r="CK39" s="230"/>
      <c r="CL39" s="230"/>
      <c r="CM39" s="230"/>
      <c r="CN39" s="230"/>
      <c r="CO39" s="230"/>
      <c r="CP39" s="230"/>
      <c r="CQ39" s="230"/>
      <c r="CR39" s="230"/>
      <c r="CS39" s="230"/>
      <c r="CT39" s="230"/>
      <c r="CU39" s="230"/>
      <c r="CV39" s="230"/>
      <c r="CW39" s="230"/>
      <c r="CX39" s="230"/>
      <c r="CY39" s="230"/>
      <c r="CZ39" s="230"/>
    </row>
    <row r="40" spans="1:107" x14ac:dyDescent="0.25">
      <c r="A40" s="721" t="s">
        <v>46</v>
      </c>
      <c r="B40" s="721"/>
      <c r="C40" s="721"/>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694" t="s">
        <v>483</v>
      </c>
      <c r="AQ40" s="694"/>
      <c r="AR40" s="694"/>
      <c r="AS40" s="694"/>
      <c r="AT40" s="694"/>
      <c r="AU40" s="694"/>
      <c r="AV40" s="694"/>
      <c r="AW40" s="694"/>
      <c r="AX40" s="694"/>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4"/>
      <c r="BU40" s="694"/>
      <c r="BV40" s="694"/>
      <c r="BW40" s="694"/>
      <c r="BX40" s="694"/>
      <c r="BY40" s="694"/>
      <c r="BZ40" s="694"/>
      <c r="CA40" s="694"/>
      <c r="CB40" s="694"/>
      <c r="CC40" s="694"/>
      <c r="CD40" s="694"/>
      <c r="CE40" s="694"/>
      <c r="CF40" s="694"/>
      <c r="CG40" s="694"/>
      <c r="CH40" s="694"/>
      <c r="CI40" s="694"/>
      <c r="CJ40" s="694"/>
      <c r="CK40" s="694"/>
      <c r="CL40" s="694"/>
      <c r="CM40" s="694"/>
      <c r="CN40" s="694"/>
      <c r="CO40" s="694"/>
      <c r="CP40" s="694"/>
      <c r="CQ40" s="694"/>
      <c r="CR40" s="694"/>
      <c r="CS40" s="694"/>
      <c r="CT40" s="694"/>
      <c r="CU40" s="694"/>
      <c r="CV40" s="694"/>
      <c r="CW40" s="694"/>
      <c r="CX40" s="694"/>
      <c r="CY40" s="694"/>
      <c r="CZ40" s="694"/>
      <c r="DA40" s="694"/>
    </row>
    <row r="41" spans="1:107" ht="4.2" customHeight="1" x14ac:dyDescent="0.25">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row>
    <row r="42" spans="1:107" ht="36" customHeight="1" x14ac:dyDescent="0.25">
      <c r="A42" s="544" t="s">
        <v>47</v>
      </c>
      <c r="B42" s="722"/>
      <c r="C42" s="722"/>
      <c r="D42" s="722"/>
      <c r="E42" s="722"/>
      <c r="F42" s="722"/>
      <c r="G42" s="723"/>
      <c r="H42" s="544" t="s">
        <v>0</v>
      </c>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3"/>
      <c r="BD42" s="544" t="s">
        <v>69</v>
      </c>
      <c r="BE42" s="722"/>
      <c r="BF42" s="722"/>
      <c r="BG42" s="722"/>
      <c r="BH42" s="722"/>
      <c r="BI42" s="722"/>
      <c r="BJ42" s="722"/>
      <c r="BK42" s="722"/>
      <c r="BL42" s="722"/>
      <c r="BM42" s="722"/>
      <c r="BN42" s="722"/>
      <c r="BO42" s="722"/>
      <c r="BP42" s="722"/>
      <c r="BQ42" s="722"/>
      <c r="BR42" s="722"/>
      <c r="BS42" s="723"/>
      <c r="BT42" s="544" t="s">
        <v>484</v>
      </c>
      <c r="BU42" s="722"/>
      <c r="BV42" s="722"/>
      <c r="BW42" s="722"/>
      <c r="BX42" s="722"/>
      <c r="BY42" s="722"/>
      <c r="BZ42" s="722"/>
      <c r="CA42" s="722"/>
      <c r="CB42" s="722"/>
      <c r="CC42" s="722"/>
      <c r="CD42" s="722"/>
      <c r="CE42" s="722"/>
      <c r="CF42" s="722"/>
      <c r="CG42" s="722"/>
      <c r="CH42" s="722"/>
      <c r="CI42" s="723"/>
      <c r="CJ42" s="544" t="s">
        <v>71</v>
      </c>
      <c r="CK42" s="722"/>
      <c r="CL42" s="722"/>
      <c r="CM42" s="722"/>
      <c r="CN42" s="722"/>
      <c r="CO42" s="722"/>
      <c r="CP42" s="722"/>
      <c r="CQ42" s="722"/>
      <c r="CR42" s="722"/>
      <c r="CS42" s="722"/>
      <c r="CT42" s="722"/>
      <c r="CU42" s="722"/>
      <c r="CV42" s="722"/>
      <c r="CW42" s="722"/>
      <c r="CX42" s="722"/>
      <c r="CY42" s="722"/>
      <c r="CZ42" s="722"/>
      <c r="DA42" s="723"/>
    </row>
    <row r="43" spans="1:107" s="188" customFormat="1" ht="13.2" customHeight="1" x14ac:dyDescent="0.2">
      <c r="A43" s="724">
        <v>1</v>
      </c>
      <c r="B43" s="724"/>
      <c r="C43" s="724"/>
      <c r="D43" s="724"/>
      <c r="E43" s="724"/>
      <c r="F43" s="724"/>
      <c r="G43" s="724"/>
      <c r="H43" s="724">
        <v>2</v>
      </c>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24"/>
      <c r="AY43" s="724"/>
      <c r="AZ43" s="724"/>
      <c r="BA43" s="724"/>
      <c r="BB43" s="724"/>
      <c r="BC43" s="724"/>
      <c r="BD43" s="724">
        <v>3</v>
      </c>
      <c r="BE43" s="724"/>
      <c r="BF43" s="724"/>
      <c r="BG43" s="724"/>
      <c r="BH43" s="724"/>
      <c r="BI43" s="724"/>
      <c r="BJ43" s="724"/>
      <c r="BK43" s="724"/>
      <c r="BL43" s="724"/>
      <c r="BM43" s="724"/>
      <c r="BN43" s="724"/>
      <c r="BO43" s="724"/>
      <c r="BP43" s="724"/>
      <c r="BQ43" s="724"/>
      <c r="BR43" s="724"/>
      <c r="BS43" s="724"/>
      <c r="BT43" s="724">
        <v>4</v>
      </c>
      <c r="BU43" s="724"/>
      <c r="BV43" s="724"/>
      <c r="BW43" s="724"/>
      <c r="BX43" s="724"/>
      <c r="BY43" s="724"/>
      <c r="BZ43" s="724"/>
      <c r="CA43" s="724"/>
      <c r="CB43" s="724"/>
      <c r="CC43" s="724"/>
      <c r="CD43" s="724"/>
      <c r="CE43" s="724"/>
      <c r="CF43" s="724"/>
      <c r="CG43" s="724"/>
      <c r="CH43" s="724"/>
      <c r="CI43" s="724"/>
      <c r="CJ43" s="724">
        <v>5</v>
      </c>
      <c r="CK43" s="724"/>
      <c r="CL43" s="724"/>
      <c r="CM43" s="724"/>
      <c r="CN43" s="724"/>
      <c r="CO43" s="724"/>
      <c r="CP43" s="724"/>
      <c r="CQ43" s="724"/>
      <c r="CR43" s="724"/>
      <c r="CS43" s="724"/>
      <c r="CT43" s="724"/>
      <c r="CU43" s="724"/>
      <c r="CV43" s="724"/>
      <c r="CW43" s="724"/>
      <c r="CX43" s="724"/>
      <c r="CY43" s="724"/>
      <c r="CZ43" s="724"/>
      <c r="DA43" s="724"/>
      <c r="DB43" s="235"/>
    </row>
    <row r="44" spans="1:107" ht="26.4" customHeight="1" x14ac:dyDescent="0.25">
      <c r="A44" s="715" t="s">
        <v>63</v>
      </c>
      <c r="B44" s="715"/>
      <c r="C44" s="715"/>
      <c r="D44" s="715"/>
      <c r="E44" s="715"/>
      <c r="F44" s="715"/>
      <c r="G44" s="715"/>
      <c r="H44" s="710" t="s">
        <v>689</v>
      </c>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803">
        <v>32000</v>
      </c>
      <c r="BE44" s="711"/>
      <c r="BF44" s="711"/>
      <c r="BG44" s="711"/>
      <c r="BH44" s="711"/>
      <c r="BI44" s="711"/>
      <c r="BJ44" s="711"/>
      <c r="BK44" s="711"/>
      <c r="BL44" s="711"/>
      <c r="BM44" s="711"/>
      <c r="BN44" s="711"/>
      <c r="BO44" s="711"/>
      <c r="BP44" s="711"/>
      <c r="BQ44" s="711"/>
      <c r="BR44" s="711"/>
      <c r="BS44" s="711"/>
      <c r="BT44" s="711">
        <f>30+15</f>
        <v>45</v>
      </c>
      <c r="BU44" s="711"/>
      <c r="BV44" s="711"/>
      <c r="BW44" s="711"/>
      <c r="BX44" s="711"/>
      <c r="BY44" s="711"/>
      <c r="BZ44" s="711"/>
      <c r="CA44" s="711"/>
      <c r="CB44" s="711"/>
      <c r="CC44" s="711"/>
      <c r="CD44" s="711"/>
      <c r="CE44" s="711"/>
      <c r="CF44" s="711"/>
      <c r="CG44" s="711"/>
      <c r="CH44" s="711"/>
      <c r="CI44" s="711"/>
      <c r="CJ44" s="789">
        <f>BT44*BD44</f>
        <v>1440000</v>
      </c>
      <c r="CK44" s="789"/>
      <c r="CL44" s="789"/>
      <c r="CM44" s="789"/>
      <c r="CN44" s="789"/>
      <c r="CO44" s="789"/>
      <c r="CP44" s="789"/>
      <c r="CQ44" s="789"/>
      <c r="CR44" s="789"/>
      <c r="CS44" s="789"/>
      <c r="CT44" s="789"/>
      <c r="CU44" s="789"/>
      <c r="CV44" s="789"/>
      <c r="CW44" s="789"/>
      <c r="CX44" s="789"/>
      <c r="CY44" s="789"/>
      <c r="CZ44" s="789"/>
      <c r="DA44" s="789"/>
    </row>
    <row r="45" spans="1:107" ht="11.4" customHeight="1" x14ac:dyDescent="0.25">
      <c r="A45" s="715"/>
      <c r="B45" s="715"/>
      <c r="C45" s="715"/>
      <c r="D45" s="715"/>
      <c r="E45" s="715"/>
      <c r="F45" s="715"/>
      <c r="G45" s="715"/>
      <c r="H45" s="739" t="s">
        <v>244</v>
      </c>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39"/>
      <c r="AY45" s="739"/>
      <c r="AZ45" s="739"/>
      <c r="BA45" s="739"/>
      <c r="BB45" s="739"/>
      <c r="BC45" s="740"/>
      <c r="BD45" s="711"/>
      <c r="BE45" s="711"/>
      <c r="BF45" s="711"/>
      <c r="BG45" s="711"/>
      <c r="BH45" s="711"/>
      <c r="BI45" s="711"/>
      <c r="BJ45" s="711"/>
      <c r="BK45" s="711"/>
      <c r="BL45" s="711"/>
      <c r="BM45" s="711"/>
      <c r="BN45" s="711"/>
      <c r="BO45" s="711"/>
      <c r="BP45" s="711"/>
      <c r="BQ45" s="711"/>
      <c r="BR45" s="711"/>
      <c r="BS45" s="711"/>
      <c r="BT45" s="711" t="s">
        <v>4</v>
      </c>
      <c r="BU45" s="711"/>
      <c r="BV45" s="711"/>
      <c r="BW45" s="711"/>
      <c r="BX45" s="711"/>
      <c r="BY45" s="711"/>
      <c r="BZ45" s="711"/>
      <c r="CA45" s="711"/>
      <c r="CB45" s="711"/>
      <c r="CC45" s="711"/>
      <c r="CD45" s="711"/>
      <c r="CE45" s="711"/>
      <c r="CF45" s="711"/>
      <c r="CG45" s="711"/>
      <c r="CH45" s="711"/>
      <c r="CI45" s="711"/>
      <c r="CJ45" s="733">
        <f>CJ44</f>
        <v>1440000</v>
      </c>
      <c r="CK45" s="733"/>
      <c r="CL45" s="733"/>
      <c r="CM45" s="733"/>
      <c r="CN45" s="733"/>
      <c r="CO45" s="733"/>
      <c r="CP45" s="733"/>
      <c r="CQ45" s="733"/>
      <c r="CR45" s="733"/>
      <c r="CS45" s="733"/>
      <c r="CT45" s="733"/>
      <c r="CU45" s="733"/>
      <c r="CV45" s="733"/>
      <c r="CW45" s="733"/>
      <c r="CX45" s="733"/>
      <c r="CY45" s="733"/>
      <c r="CZ45" s="733"/>
      <c r="DA45" s="733"/>
    </row>
    <row r="46" spans="1:107" hidden="1" x14ac:dyDescent="0.25">
      <c r="A46" s="437"/>
      <c r="B46" s="437"/>
      <c r="C46" s="437"/>
      <c r="D46" s="437"/>
      <c r="E46" s="437"/>
      <c r="F46" s="437"/>
      <c r="G46" s="437"/>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439"/>
      <c r="CD46" s="439"/>
      <c r="CE46" s="439"/>
      <c r="CF46" s="439"/>
      <c r="CG46" s="439"/>
      <c r="CH46" s="439"/>
      <c r="CI46" s="439"/>
      <c r="CJ46" s="436"/>
      <c r="CK46" s="436"/>
      <c r="CL46" s="436"/>
      <c r="CM46" s="436"/>
      <c r="CN46" s="436"/>
      <c r="CO46" s="436"/>
      <c r="CP46" s="436"/>
      <c r="CQ46" s="436"/>
      <c r="CR46" s="436"/>
      <c r="CS46" s="436"/>
      <c r="CT46" s="436"/>
      <c r="CU46" s="436"/>
      <c r="CV46" s="436"/>
      <c r="CW46" s="436"/>
      <c r="CX46" s="436"/>
      <c r="CY46" s="436"/>
      <c r="CZ46" s="436"/>
      <c r="DA46" s="436"/>
    </row>
    <row r="47" spans="1:107" hidden="1" x14ac:dyDescent="0.25">
      <c r="A47" s="721" t="s">
        <v>46</v>
      </c>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694" t="s">
        <v>483</v>
      </c>
      <c r="AQ47" s="694"/>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4"/>
      <c r="BU47" s="694"/>
      <c r="BV47" s="694"/>
      <c r="BW47" s="694"/>
      <c r="BX47" s="694"/>
      <c r="BY47" s="694"/>
      <c r="BZ47" s="694"/>
      <c r="CA47" s="694"/>
      <c r="CB47" s="694"/>
      <c r="CC47" s="694"/>
      <c r="CD47" s="694"/>
      <c r="CE47" s="694"/>
      <c r="CF47" s="694"/>
      <c r="CG47" s="694"/>
      <c r="CH47" s="694"/>
      <c r="CI47" s="694"/>
      <c r="CJ47" s="694"/>
      <c r="CK47" s="694"/>
      <c r="CL47" s="694"/>
      <c r="CM47" s="694"/>
      <c r="CN47" s="694"/>
      <c r="CO47" s="694"/>
      <c r="CP47" s="694"/>
      <c r="CQ47" s="694"/>
      <c r="CR47" s="694"/>
      <c r="CS47" s="694"/>
      <c r="CT47" s="694"/>
      <c r="CU47" s="694"/>
      <c r="CV47" s="694"/>
      <c r="CW47" s="694"/>
      <c r="CX47" s="694"/>
      <c r="CY47" s="694"/>
      <c r="CZ47" s="694"/>
      <c r="DA47" s="694"/>
    </row>
    <row r="48" spans="1:107" ht="4.2" hidden="1" customHeight="1" x14ac:dyDescent="0.25">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row>
    <row r="49" spans="1:107" ht="31.95" hidden="1" customHeight="1" x14ac:dyDescent="0.25">
      <c r="A49" s="544" t="s">
        <v>47</v>
      </c>
      <c r="B49" s="722"/>
      <c r="C49" s="722"/>
      <c r="D49" s="722"/>
      <c r="E49" s="722"/>
      <c r="F49" s="722"/>
      <c r="G49" s="723"/>
      <c r="H49" s="544" t="s">
        <v>0</v>
      </c>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3"/>
      <c r="BD49" s="544" t="s">
        <v>69</v>
      </c>
      <c r="BE49" s="722"/>
      <c r="BF49" s="722"/>
      <c r="BG49" s="722"/>
      <c r="BH49" s="722"/>
      <c r="BI49" s="722"/>
      <c r="BJ49" s="722"/>
      <c r="BK49" s="722"/>
      <c r="BL49" s="722"/>
      <c r="BM49" s="722"/>
      <c r="BN49" s="722"/>
      <c r="BO49" s="722"/>
      <c r="BP49" s="722"/>
      <c r="BQ49" s="722"/>
      <c r="BR49" s="722"/>
      <c r="BS49" s="723"/>
      <c r="BT49" s="544" t="s">
        <v>484</v>
      </c>
      <c r="BU49" s="722"/>
      <c r="BV49" s="722"/>
      <c r="BW49" s="722"/>
      <c r="BX49" s="722"/>
      <c r="BY49" s="722"/>
      <c r="BZ49" s="722"/>
      <c r="CA49" s="722"/>
      <c r="CB49" s="722"/>
      <c r="CC49" s="722"/>
      <c r="CD49" s="722"/>
      <c r="CE49" s="722"/>
      <c r="CF49" s="722"/>
      <c r="CG49" s="722"/>
      <c r="CH49" s="722"/>
      <c r="CI49" s="723"/>
      <c r="CJ49" s="544" t="s">
        <v>71</v>
      </c>
      <c r="CK49" s="722"/>
      <c r="CL49" s="722"/>
      <c r="CM49" s="722"/>
      <c r="CN49" s="722"/>
      <c r="CO49" s="722"/>
      <c r="CP49" s="722"/>
      <c r="CQ49" s="722"/>
      <c r="CR49" s="722"/>
      <c r="CS49" s="722"/>
      <c r="CT49" s="722"/>
      <c r="CU49" s="722"/>
      <c r="CV49" s="722"/>
      <c r="CW49" s="722"/>
      <c r="CX49" s="722"/>
      <c r="CY49" s="722"/>
      <c r="CZ49" s="722"/>
      <c r="DA49" s="723"/>
    </row>
    <row r="50" spans="1:107" s="188" customFormat="1" ht="13.2" hidden="1" customHeight="1" x14ac:dyDescent="0.2">
      <c r="A50" s="724">
        <v>1</v>
      </c>
      <c r="B50" s="724"/>
      <c r="C50" s="724"/>
      <c r="D50" s="724"/>
      <c r="E50" s="724"/>
      <c r="F50" s="724"/>
      <c r="G50" s="724"/>
      <c r="H50" s="724">
        <v>2</v>
      </c>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v>3</v>
      </c>
      <c r="BE50" s="724"/>
      <c r="BF50" s="724"/>
      <c r="BG50" s="724"/>
      <c r="BH50" s="724"/>
      <c r="BI50" s="724"/>
      <c r="BJ50" s="724"/>
      <c r="BK50" s="724"/>
      <c r="BL50" s="724"/>
      <c r="BM50" s="724"/>
      <c r="BN50" s="724"/>
      <c r="BO50" s="724"/>
      <c r="BP50" s="724"/>
      <c r="BQ50" s="724"/>
      <c r="BR50" s="724"/>
      <c r="BS50" s="724"/>
      <c r="BT50" s="724">
        <v>4</v>
      </c>
      <c r="BU50" s="724"/>
      <c r="BV50" s="724"/>
      <c r="BW50" s="724"/>
      <c r="BX50" s="724"/>
      <c r="BY50" s="724"/>
      <c r="BZ50" s="724"/>
      <c r="CA50" s="724"/>
      <c r="CB50" s="724"/>
      <c r="CC50" s="724"/>
      <c r="CD50" s="724"/>
      <c r="CE50" s="724"/>
      <c r="CF50" s="724"/>
      <c r="CG50" s="724"/>
      <c r="CH50" s="724"/>
      <c r="CI50" s="724"/>
      <c r="CJ50" s="724">
        <v>5</v>
      </c>
      <c r="CK50" s="724"/>
      <c r="CL50" s="724"/>
      <c r="CM50" s="724"/>
      <c r="CN50" s="724"/>
      <c r="CO50" s="724"/>
      <c r="CP50" s="724"/>
      <c r="CQ50" s="724"/>
      <c r="CR50" s="724"/>
      <c r="CS50" s="724"/>
      <c r="CT50" s="724"/>
      <c r="CU50" s="724"/>
      <c r="CV50" s="724"/>
      <c r="CW50" s="724"/>
      <c r="CX50" s="724"/>
      <c r="CY50" s="724"/>
      <c r="CZ50" s="724"/>
      <c r="DA50" s="724"/>
      <c r="DB50" s="235"/>
    </row>
    <row r="51" spans="1:107" ht="61.95" hidden="1" customHeight="1" x14ac:dyDescent="0.25">
      <c r="A51" s="715" t="s">
        <v>63</v>
      </c>
      <c r="B51" s="715"/>
      <c r="C51" s="715"/>
      <c r="D51" s="715"/>
      <c r="E51" s="715"/>
      <c r="F51" s="715"/>
      <c r="G51" s="715"/>
      <c r="H51" s="710" t="s">
        <v>575</v>
      </c>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0"/>
      <c r="AI51" s="710"/>
      <c r="AJ51" s="710"/>
      <c r="AK51" s="710"/>
      <c r="AL51" s="710"/>
      <c r="AM51" s="710"/>
      <c r="AN51" s="710"/>
      <c r="AO51" s="710"/>
      <c r="AP51" s="710"/>
      <c r="AQ51" s="710"/>
      <c r="AR51" s="710"/>
      <c r="AS51" s="710"/>
      <c r="AT51" s="710"/>
      <c r="AU51" s="710"/>
      <c r="AV51" s="710"/>
      <c r="AW51" s="710"/>
      <c r="AX51" s="710"/>
      <c r="AY51" s="710"/>
      <c r="AZ51" s="710"/>
      <c r="BA51" s="710"/>
      <c r="BB51" s="710"/>
      <c r="BC51" s="710"/>
      <c r="BD51" s="803"/>
      <c r="BE51" s="711"/>
      <c r="BF51" s="711"/>
      <c r="BG51" s="711"/>
      <c r="BH51" s="711"/>
      <c r="BI51" s="711"/>
      <c r="BJ51" s="711"/>
      <c r="BK51" s="711"/>
      <c r="BL51" s="711"/>
      <c r="BM51" s="711"/>
      <c r="BN51" s="711"/>
      <c r="BO51" s="711"/>
      <c r="BP51" s="711"/>
      <c r="BQ51" s="711"/>
      <c r="BR51" s="711"/>
      <c r="BS51" s="711"/>
      <c r="BT51" s="711"/>
      <c r="BU51" s="711"/>
      <c r="BV51" s="711"/>
      <c r="BW51" s="711"/>
      <c r="BX51" s="711"/>
      <c r="BY51" s="711"/>
      <c r="BZ51" s="711"/>
      <c r="CA51" s="711"/>
      <c r="CB51" s="711"/>
      <c r="CC51" s="711"/>
      <c r="CD51" s="711"/>
      <c r="CE51" s="711"/>
      <c r="CF51" s="711"/>
      <c r="CG51" s="711"/>
      <c r="CH51" s="711"/>
      <c r="CI51" s="711"/>
      <c r="CJ51" s="789"/>
      <c r="CK51" s="789"/>
      <c r="CL51" s="789"/>
      <c r="CM51" s="789"/>
      <c r="CN51" s="789"/>
      <c r="CO51" s="789"/>
      <c r="CP51" s="789"/>
      <c r="CQ51" s="789"/>
      <c r="CR51" s="789"/>
      <c r="CS51" s="789"/>
      <c r="CT51" s="789"/>
      <c r="CU51" s="789"/>
      <c r="CV51" s="789"/>
      <c r="CW51" s="789"/>
      <c r="CX51" s="789"/>
      <c r="CY51" s="789"/>
      <c r="CZ51" s="789"/>
      <c r="DA51" s="789"/>
    </row>
    <row r="52" spans="1:107" hidden="1" x14ac:dyDescent="0.25">
      <c r="A52" s="715"/>
      <c r="B52" s="715"/>
      <c r="C52" s="715"/>
      <c r="D52" s="715"/>
      <c r="E52" s="715"/>
      <c r="F52" s="715"/>
      <c r="G52" s="715"/>
      <c r="H52" s="739" t="s">
        <v>244</v>
      </c>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39"/>
      <c r="AN52" s="739"/>
      <c r="AO52" s="739"/>
      <c r="AP52" s="739"/>
      <c r="AQ52" s="739"/>
      <c r="AR52" s="739"/>
      <c r="AS52" s="739"/>
      <c r="AT52" s="739"/>
      <c r="AU52" s="739"/>
      <c r="AV52" s="739"/>
      <c r="AW52" s="739"/>
      <c r="AX52" s="739"/>
      <c r="AY52" s="739"/>
      <c r="AZ52" s="739"/>
      <c r="BA52" s="739"/>
      <c r="BB52" s="739"/>
      <c r="BC52" s="740"/>
      <c r="BD52" s="711"/>
      <c r="BE52" s="711"/>
      <c r="BF52" s="711"/>
      <c r="BG52" s="711"/>
      <c r="BH52" s="711"/>
      <c r="BI52" s="711"/>
      <c r="BJ52" s="711"/>
      <c r="BK52" s="711"/>
      <c r="BL52" s="711"/>
      <c r="BM52" s="711"/>
      <c r="BN52" s="711"/>
      <c r="BO52" s="711"/>
      <c r="BP52" s="711"/>
      <c r="BQ52" s="711"/>
      <c r="BR52" s="711"/>
      <c r="BS52" s="711"/>
      <c r="BT52" s="711" t="s">
        <v>4</v>
      </c>
      <c r="BU52" s="711"/>
      <c r="BV52" s="711"/>
      <c r="BW52" s="711"/>
      <c r="BX52" s="711"/>
      <c r="BY52" s="711"/>
      <c r="BZ52" s="711"/>
      <c r="CA52" s="711"/>
      <c r="CB52" s="711"/>
      <c r="CC52" s="711"/>
      <c r="CD52" s="711"/>
      <c r="CE52" s="711"/>
      <c r="CF52" s="711"/>
      <c r="CG52" s="711"/>
      <c r="CH52" s="711"/>
      <c r="CI52" s="711"/>
      <c r="CJ52" s="733">
        <f>CJ51</f>
        <v>0</v>
      </c>
      <c r="CK52" s="733"/>
      <c r="CL52" s="733"/>
      <c r="CM52" s="733"/>
      <c r="CN52" s="733"/>
      <c r="CO52" s="733"/>
      <c r="CP52" s="733"/>
      <c r="CQ52" s="733"/>
      <c r="CR52" s="733"/>
      <c r="CS52" s="733"/>
      <c r="CT52" s="733"/>
      <c r="CU52" s="733"/>
      <c r="CV52" s="733"/>
      <c r="CW52" s="733"/>
      <c r="CX52" s="733"/>
      <c r="CY52" s="733"/>
      <c r="CZ52" s="733"/>
      <c r="DA52" s="733"/>
    </row>
    <row r="53" spans="1:107" ht="11.4" hidden="1" customHeight="1" x14ac:dyDescent="0.25">
      <c r="A53" s="715"/>
      <c r="B53" s="715"/>
      <c r="C53" s="715"/>
      <c r="D53" s="715"/>
      <c r="E53" s="715"/>
      <c r="F53" s="715"/>
      <c r="G53" s="715"/>
      <c r="H53" s="716" t="s">
        <v>588</v>
      </c>
      <c r="I53" s="716"/>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6"/>
      <c r="AN53" s="716"/>
      <c r="AO53" s="716"/>
      <c r="AP53" s="716"/>
      <c r="AQ53" s="716"/>
      <c r="AR53" s="716"/>
      <c r="AS53" s="716"/>
      <c r="AT53" s="716"/>
      <c r="AU53" s="716"/>
      <c r="AV53" s="716"/>
      <c r="AW53" s="716"/>
      <c r="AX53" s="716"/>
      <c r="AY53" s="716"/>
      <c r="AZ53" s="716"/>
      <c r="BA53" s="716"/>
      <c r="BB53" s="716"/>
      <c r="BC53" s="717"/>
      <c r="BD53" s="711"/>
      <c r="BE53" s="711"/>
      <c r="BF53" s="711"/>
      <c r="BG53" s="711"/>
      <c r="BH53" s="711"/>
      <c r="BI53" s="711"/>
      <c r="BJ53" s="711"/>
      <c r="BK53" s="711"/>
      <c r="BL53" s="711"/>
      <c r="BM53" s="711"/>
      <c r="BN53" s="711"/>
      <c r="BO53" s="711"/>
      <c r="BP53" s="711"/>
      <c r="BQ53" s="711"/>
      <c r="BR53" s="711"/>
      <c r="BS53" s="711"/>
      <c r="BT53" s="711" t="s">
        <v>4</v>
      </c>
      <c r="BU53" s="711"/>
      <c r="BV53" s="711"/>
      <c r="BW53" s="711"/>
      <c r="BX53" s="711"/>
      <c r="BY53" s="711"/>
      <c r="BZ53" s="711"/>
      <c r="CA53" s="711"/>
      <c r="CB53" s="711"/>
      <c r="CC53" s="711"/>
      <c r="CD53" s="711"/>
      <c r="CE53" s="711"/>
      <c r="CF53" s="711"/>
      <c r="CG53" s="711"/>
      <c r="CH53" s="711"/>
      <c r="CI53" s="711"/>
      <c r="CJ53" s="733">
        <f>CJ52+CJ45</f>
        <v>1440000</v>
      </c>
      <c r="CK53" s="733"/>
      <c r="CL53" s="733"/>
      <c r="CM53" s="733"/>
      <c r="CN53" s="733"/>
      <c r="CO53" s="733"/>
      <c r="CP53" s="733"/>
      <c r="CQ53" s="733"/>
      <c r="CR53" s="733"/>
      <c r="CS53" s="733"/>
      <c r="CT53" s="733"/>
      <c r="CU53" s="733"/>
      <c r="CV53" s="733"/>
      <c r="CW53" s="733"/>
      <c r="CX53" s="733"/>
      <c r="CY53" s="733"/>
      <c r="CZ53" s="733"/>
      <c r="DA53" s="733"/>
    </row>
    <row r="54" spans="1:107" x14ac:dyDescent="0.25">
      <c r="A54" s="715"/>
      <c r="B54" s="715"/>
      <c r="C54" s="715"/>
      <c r="D54" s="715"/>
      <c r="E54" s="715"/>
      <c r="F54" s="715"/>
      <c r="G54" s="715"/>
      <c r="H54" s="716" t="s">
        <v>589</v>
      </c>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716"/>
      <c r="AY54" s="716"/>
      <c r="AZ54" s="716"/>
      <c r="BA54" s="716"/>
      <c r="BB54" s="716"/>
      <c r="BC54" s="717"/>
      <c r="BD54" s="711"/>
      <c r="BE54" s="711"/>
      <c r="BF54" s="711"/>
      <c r="BG54" s="711"/>
      <c r="BH54" s="711"/>
      <c r="BI54" s="711"/>
      <c r="BJ54" s="711"/>
      <c r="BK54" s="711"/>
      <c r="BL54" s="711"/>
      <c r="BM54" s="711"/>
      <c r="BN54" s="711"/>
      <c r="BO54" s="711"/>
      <c r="BP54" s="711"/>
      <c r="BQ54" s="711"/>
      <c r="BR54" s="711"/>
      <c r="BS54" s="711"/>
      <c r="BT54" s="711" t="s">
        <v>4</v>
      </c>
      <c r="BU54" s="711"/>
      <c r="BV54" s="711"/>
      <c r="BW54" s="711"/>
      <c r="BX54" s="711"/>
      <c r="BY54" s="711"/>
      <c r="BZ54" s="711"/>
      <c r="CA54" s="711"/>
      <c r="CB54" s="711"/>
      <c r="CC54" s="711"/>
      <c r="CD54" s="711"/>
      <c r="CE54" s="711"/>
      <c r="CF54" s="711"/>
      <c r="CG54" s="711"/>
      <c r="CH54" s="711"/>
      <c r="CI54" s="711"/>
      <c r="CJ54" s="835">
        <f>CI38+CJ53</f>
        <v>1440000</v>
      </c>
      <c r="CK54" s="835"/>
      <c r="CL54" s="835"/>
      <c r="CM54" s="835"/>
      <c r="CN54" s="835"/>
      <c r="CO54" s="835"/>
      <c r="CP54" s="835"/>
      <c r="CQ54" s="835"/>
      <c r="CR54" s="835"/>
      <c r="CS54" s="835"/>
      <c r="CT54" s="835"/>
      <c r="CU54" s="835"/>
      <c r="CV54" s="835"/>
      <c r="CW54" s="835"/>
      <c r="CX54" s="835"/>
      <c r="CY54" s="835"/>
      <c r="CZ54" s="835"/>
      <c r="DA54" s="835"/>
    </row>
    <row r="55" spans="1:107" x14ac:dyDescent="0.25">
      <c r="A55" s="437"/>
      <c r="B55" s="437"/>
      <c r="C55" s="437"/>
      <c r="D55" s="437"/>
      <c r="E55" s="437"/>
      <c r="F55" s="437"/>
      <c r="G55" s="437"/>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39"/>
      <c r="CH55" s="439"/>
      <c r="CI55" s="439"/>
      <c r="CJ55" s="436"/>
      <c r="CK55" s="436"/>
      <c r="CL55" s="436"/>
      <c r="CM55" s="436"/>
      <c r="CN55" s="436"/>
      <c r="CO55" s="436"/>
      <c r="CP55" s="436"/>
      <c r="CQ55" s="436"/>
      <c r="CR55" s="436"/>
      <c r="CS55" s="436"/>
      <c r="CT55" s="436"/>
      <c r="CU55" s="436"/>
      <c r="CV55" s="436"/>
      <c r="CW55" s="436"/>
      <c r="CX55" s="436"/>
      <c r="CY55" s="436"/>
      <c r="CZ55" s="436"/>
      <c r="DA55" s="436"/>
    </row>
    <row r="56" spans="1:107" s="182" customFormat="1" ht="8.4" customHeight="1" x14ac:dyDescent="0.25">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9"/>
      <c r="DC56" s="184"/>
    </row>
    <row r="57" spans="1:107" s="429" customFormat="1" ht="55.2" customHeight="1" x14ac:dyDescent="0.25">
      <c r="A57" s="808" t="s">
        <v>321</v>
      </c>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8"/>
      <c r="AY57" s="808"/>
      <c r="AZ57" s="808"/>
      <c r="BA57" s="808"/>
      <c r="BB57" s="808"/>
      <c r="BC57" s="808"/>
      <c r="BD57" s="808"/>
      <c r="BE57" s="808"/>
      <c r="BF57" s="808"/>
      <c r="BG57" s="808"/>
      <c r="BH57" s="808"/>
      <c r="BI57" s="808"/>
      <c r="BJ57" s="808"/>
      <c r="BK57" s="808"/>
      <c r="BL57" s="808"/>
      <c r="BM57" s="808"/>
      <c r="BN57" s="808"/>
      <c r="BO57" s="808"/>
      <c r="BP57" s="808"/>
      <c r="BQ57" s="808"/>
      <c r="BR57" s="808"/>
      <c r="BS57" s="808"/>
      <c r="BT57" s="808"/>
      <c r="BU57" s="808"/>
      <c r="BV57" s="808"/>
      <c r="BW57" s="808"/>
      <c r="BX57" s="808"/>
      <c r="BY57" s="808"/>
      <c r="BZ57" s="808"/>
      <c r="CA57" s="808"/>
      <c r="CB57" s="808"/>
      <c r="CC57" s="808"/>
      <c r="CD57" s="808"/>
      <c r="CE57" s="808"/>
      <c r="CF57" s="808"/>
      <c r="CG57" s="808"/>
      <c r="CH57" s="808"/>
      <c r="CI57" s="808"/>
      <c r="CJ57" s="808"/>
      <c r="CK57" s="808"/>
      <c r="CL57" s="808"/>
      <c r="CM57" s="808"/>
      <c r="CN57" s="808"/>
      <c r="CO57" s="808"/>
      <c r="CP57" s="808"/>
      <c r="CQ57" s="808"/>
      <c r="CR57" s="808"/>
      <c r="CS57" s="808"/>
      <c r="CT57" s="808"/>
      <c r="CU57" s="808"/>
      <c r="CV57" s="808"/>
      <c r="CW57" s="808"/>
      <c r="CX57" s="808"/>
      <c r="CY57" s="808"/>
      <c r="CZ57" s="808"/>
      <c r="DB57" s="234"/>
    </row>
    <row r="58" spans="1:107" s="429" customFormat="1" ht="13.2" customHeight="1" x14ac:dyDescent="0.25">
      <c r="A58" s="429" t="s">
        <v>45</v>
      </c>
      <c r="W58" s="654" t="s">
        <v>517</v>
      </c>
      <c r="X58" s="654"/>
      <c r="Y58" s="654"/>
      <c r="Z58" s="654"/>
      <c r="AA58" s="654"/>
      <c r="AB58" s="654"/>
      <c r="AC58" s="654"/>
      <c r="AD58" s="654"/>
      <c r="AE58" s="654"/>
      <c r="AF58" s="654"/>
      <c r="AG58" s="654"/>
      <c r="AH58" s="654"/>
      <c r="AI58" s="654"/>
      <c r="AJ58" s="654"/>
      <c r="AK58" s="654"/>
      <c r="AL58" s="654"/>
      <c r="AM58" s="654"/>
      <c r="AN58" s="654"/>
      <c r="AO58" s="654"/>
      <c r="AP58" s="654"/>
      <c r="AQ58" s="654"/>
      <c r="AR58" s="654"/>
      <c r="AS58" s="654"/>
      <c r="AT58" s="654"/>
      <c r="AU58" s="654"/>
      <c r="AV58" s="654"/>
      <c r="AW58" s="654"/>
      <c r="AX58" s="654"/>
      <c r="AY58" s="654"/>
      <c r="AZ58" s="654"/>
      <c r="BA58" s="654"/>
      <c r="BB58" s="654"/>
      <c r="BC58" s="654"/>
      <c r="BD58" s="654"/>
      <c r="BE58" s="654"/>
      <c r="BF58" s="654"/>
      <c r="BG58" s="654"/>
      <c r="BH58" s="654"/>
      <c r="BI58" s="654"/>
      <c r="BJ58" s="654"/>
      <c r="BK58" s="654"/>
      <c r="BL58" s="654"/>
      <c r="BM58" s="654"/>
      <c r="BN58" s="654"/>
      <c r="BO58" s="654"/>
      <c r="BP58" s="654"/>
      <c r="BQ58" s="654"/>
      <c r="BR58" s="654"/>
      <c r="BS58" s="654"/>
      <c r="BT58" s="654"/>
      <c r="BU58" s="654"/>
      <c r="BV58" s="654"/>
      <c r="BW58" s="654"/>
      <c r="BX58" s="654"/>
      <c r="BY58" s="654"/>
      <c r="BZ58" s="654"/>
      <c r="CA58" s="654"/>
      <c r="CB58" s="654"/>
      <c r="CC58" s="654"/>
      <c r="CD58" s="654"/>
      <c r="CE58" s="654"/>
      <c r="CF58" s="654"/>
      <c r="CG58" s="654"/>
      <c r="CH58" s="654"/>
      <c r="CI58" s="654"/>
      <c r="CJ58" s="654"/>
      <c r="CK58" s="654"/>
      <c r="CL58" s="654"/>
      <c r="CM58" s="654"/>
      <c r="CN58" s="654"/>
      <c r="CO58" s="654"/>
      <c r="CP58" s="654"/>
      <c r="CQ58" s="654"/>
      <c r="CR58" s="654"/>
      <c r="CS58" s="654"/>
      <c r="CT58" s="654"/>
      <c r="CU58" s="654"/>
      <c r="CV58" s="654"/>
      <c r="CW58" s="654"/>
      <c r="CX58" s="654"/>
      <c r="CY58" s="654"/>
      <c r="CZ58" s="654"/>
    </row>
    <row r="59" spans="1:107" s="429" customFormat="1" ht="4.95" customHeight="1" x14ac:dyDescent="0.25">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row>
    <row r="60" spans="1:107" s="429" customFormat="1" ht="13.8" x14ac:dyDescent="0.25">
      <c r="A60" s="809" t="s">
        <v>46</v>
      </c>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c r="AF60" s="809"/>
      <c r="AG60" s="809"/>
      <c r="AH60" s="809"/>
      <c r="AI60" s="809"/>
      <c r="AJ60" s="809"/>
      <c r="AK60" s="809"/>
      <c r="AL60" s="809"/>
      <c r="AM60" s="809"/>
      <c r="AN60" s="809"/>
      <c r="AO60" s="694" t="s">
        <v>485</v>
      </c>
      <c r="AP60" s="694"/>
      <c r="AQ60" s="694"/>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4"/>
      <c r="BU60" s="694"/>
      <c r="BV60" s="694"/>
      <c r="BW60" s="694"/>
      <c r="BX60" s="694"/>
      <c r="BY60" s="694"/>
      <c r="BZ60" s="694"/>
      <c r="CA60" s="694"/>
      <c r="CB60" s="694"/>
      <c r="CC60" s="694"/>
      <c r="CD60" s="694"/>
      <c r="CE60" s="694"/>
      <c r="CF60" s="694"/>
      <c r="CG60" s="694"/>
      <c r="CH60" s="694"/>
      <c r="CI60" s="694"/>
      <c r="CJ60" s="694"/>
      <c r="CK60" s="694"/>
      <c r="CL60" s="694"/>
      <c r="CM60" s="694"/>
      <c r="CN60" s="694"/>
      <c r="CO60" s="694"/>
      <c r="CP60" s="694"/>
      <c r="CQ60" s="694"/>
      <c r="CR60" s="694"/>
      <c r="CS60" s="694"/>
      <c r="CT60" s="694"/>
      <c r="CU60" s="694"/>
      <c r="CV60" s="694"/>
      <c r="CW60" s="694"/>
      <c r="CX60" s="694"/>
      <c r="CY60" s="694"/>
      <c r="CZ60" s="694"/>
    </row>
    <row r="61" spans="1:107" s="429" customFormat="1" ht="3" customHeight="1" x14ac:dyDescent="0.25"/>
    <row r="62" spans="1:107" s="237" customFormat="1" ht="52.2" customHeight="1" x14ac:dyDescent="0.25">
      <c r="A62" s="785" t="s">
        <v>47</v>
      </c>
      <c r="B62" s="785"/>
      <c r="C62" s="785"/>
      <c r="D62" s="785"/>
      <c r="E62" s="785"/>
      <c r="F62" s="785"/>
      <c r="G62" s="785" t="s">
        <v>60</v>
      </c>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785"/>
      <c r="AV62" s="785"/>
      <c r="AW62" s="785"/>
      <c r="AX62" s="785"/>
      <c r="AY62" s="785"/>
      <c r="AZ62" s="785"/>
      <c r="BA62" s="785"/>
      <c r="BB62" s="785"/>
      <c r="BC62" s="785"/>
      <c r="BD62" s="785"/>
      <c r="BE62" s="785"/>
      <c r="BF62" s="785"/>
      <c r="BG62" s="785"/>
      <c r="BH62" s="785"/>
      <c r="BI62" s="785"/>
      <c r="BJ62" s="785"/>
      <c r="BK62" s="785"/>
      <c r="BL62" s="785"/>
      <c r="BM62" s="785"/>
      <c r="BN62" s="785"/>
      <c r="BO62" s="785"/>
      <c r="BP62" s="785"/>
      <c r="BQ62" s="785"/>
      <c r="BR62" s="785"/>
      <c r="BS62" s="785"/>
      <c r="BT62" s="785"/>
      <c r="BU62" s="785"/>
      <c r="BV62" s="786" t="s">
        <v>61</v>
      </c>
      <c r="BW62" s="787"/>
      <c r="BX62" s="787"/>
      <c r="BY62" s="787"/>
      <c r="BZ62" s="787"/>
      <c r="CA62" s="787"/>
      <c r="CB62" s="787"/>
      <c r="CC62" s="787"/>
      <c r="CD62" s="787"/>
      <c r="CE62" s="787"/>
      <c r="CF62" s="787"/>
      <c r="CG62" s="787"/>
      <c r="CH62" s="787"/>
      <c r="CI62" s="787"/>
      <c r="CJ62" s="787"/>
      <c r="CK62" s="788"/>
      <c r="CL62" s="785" t="s">
        <v>62</v>
      </c>
      <c r="CM62" s="785"/>
      <c r="CN62" s="785"/>
      <c r="CO62" s="785"/>
      <c r="CP62" s="785"/>
      <c r="CQ62" s="785"/>
      <c r="CR62" s="785"/>
      <c r="CS62" s="785"/>
      <c r="CT62" s="785"/>
      <c r="CU62" s="785"/>
      <c r="CV62" s="785"/>
      <c r="CW62" s="785"/>
      <c r="CX62" s="785"/>
      <c r="CY62" s="785"/>
      <c r="CZ62" s="785"/>
      <c r="DA62" s="785"/>
      <c r="DB62" s="440"/>
    </row>
    <row r="63" spans="1:107" s="237" customFormat="1" x14ac:dyDescent="0.25">
      <c r="A63" s="755">
        <v>1</v>
      </c>
      <c r="B63" s="755"/>
      <c r="C63" s="755"/>
      <c r="D63" s="755"/>
      <c r="E63" s="755"/>
      <c r="F63" s="755"/>
      <c r="G63" s="755">
        <v>2</v>
      </c>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c r="AS63" s="755"/>
      <c r="AT63" s="755"/>
      <c r="AU63" s="755"/>
      <c r="AV63" s="755"/>
      <c r="AW63" s="755"/>
      <c r="AX63" s="755"/>
      <c r="AY63" s="755"/>
      <c r="AZ63" s="755"/>
      <c r="BA63" s="755"/>
      <c r="BB63" s="755"/>
      <c r="BC63" s="755"/>
      <c r="BD63" s="755"/>
      <c r="BE63" s="755"/>
      <c r="BF63" s="755"/>
      <c r="BG63" s="755"/>
      <c r="BH63" s="755"/>
      <c r="BI63" s="755"/>
      <c r="BJ63" s="755"/>
      <c r="BK63" s="755"/>
      <c r="BL63" s="755"/>
      <c r="BM63" s="755"/>
      <c r="BN63" s="755"/>
      <c r="BO63" s="755"/>
      <c r="BP63" s="755"/>
      <c r="BQ63" s="755"/>
      <c r="BR63" s="755"/>
      <c r="BS63" s="755"/>
      <c r="BT63" s="755"/>
      <c r="BU63" s="755"/>
      <c r="BV63" s="755">
        <v>3</v>
      </c>
      <c r="BW63" s="755"/>
      <c r="BX63" s="755"/>
      <c r="BY63" s="755"/>
      <c r="BZ63" s="755"/>
      <c r="CA63" s="755"/>
      <c r="CB63" s="755"/>
      <c r="CC63" s="755"/>
      <c r="CD63" s="755"/>
      <c r="CE63" s="755"/>
      <c r="CF63" s="755"/>
      <c r="CG63" s="755"/>
      <c r="CH63" s="755"/>
      <c r="CI63" s="755"/>
      <c r="CJ63" s="755"/>
      <c r="CK63" s="755"/>
      <c r="CL63" s="755">
        <v>4</v>
      </c>
      <c r="CM63" s="755"/>
      <c r="CN63" s="755"/>
      <c r="CO63" s="755"/>
      <c r="CP63" s="755"/>
      <c r="CQ63" s="755"/>
      <c r="CR63" s="755"/>
      <c r="CS63" s="755"/>
      <c r="CT63" s="755"/>
      <c r="CU63" s="755"/>
      <c r="CV63" s="755"/>
      <c r="CW63" s="755"/>
      <c r="CX63" s="755"/>
      <c r="CY63" s="755"/>
      <c r="CZ63" s="755"/>
      <c r="DA63" s="755"/>
    </row>
    <row r="64" spans="1:107" s="237" customFormat="1" ht="26.4" customHeight="1" x14ac:dyDescent="0.25">
      <c r="A64" s="748" t="s">
        <v>63</v>
      </c>
      <c r="B64" s="748"/>
      <c r="C64" s="748"/>
      <c r="D64" s="748"/>
      <c r="E64" s="748"/>
      <c r="F64" s="748"/>
      <c r="G64" s="431"/>
      <c r="H64" s="796" t="s">
        <v>323</v>
      </c>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6"/>
      <c r="AY64" s="796"/>
      <c r="AZ64" s="796"/>
      <c r="BA64" s="796"/>
      <c r="BB64" s="796"/>
      <c r="BC64" s="796"/>
      <c r="BD64" s="796"/>
      <c r="BE64" s="796"/>
      <c r="BF64" s="796"/>
      <c r="BG64" s="796"/>
      <c r="BH64" s="796"/>
      <c r="BI64" s="796"/>
      <c r="BJ64" s="796"/>
      <c r="BK64" s="796"/>
      <c r="BL64" s="796"/>
      <c r="BM64" s="796"/>
      <c r="BN64" s="796"/>
      <c r="BO64" s="796"/>
      <c r="BP64" s="796"/>
      <c r="BQ64" s="796"/>
      <c r="BR64" s="796"/>
      <c r="BS64" s="796"/>
      <c r="BT64" s="796"/>
      <c r="BU64" s="797"/>
      <c r="BV64" s="798">
        <f>справочно!E36</f>
        <v>81709438.179999992</v>
      </c>
      <c r="BW64" s="799"/>
      <c r="BX64" s="799"/>
      <c r="BY64" s="799"/>
      <c r="BZ64" s="799"/>
      <c r="CA64" s="799"/>
      <c r="CB64" s="799"/>
      <c r="CC64" s="799"/>
      <c r="CD64" s="799"/>
      <c r="CE64" s="799"/>
      <c r="CF64" s="799"/>
      <c r="CG64" s="799"/>
      <c r="CH64" s="799"/>
      <c r="CI64" s="799"/>
      <c r="CJ64" s="799"/>
      <c r="CK64" s="800"/>
      <c r="CL64" s="767">
        <f>справочно!E40</f>
        <v>24676250.329999998</v>
      </c>
      <c r="CM64" s="767"/>
      <c r="CN64" s="767"/>
      <c r="CO64" s="767"/>
      <c r="CP64" s="767"/>
      <c r="CQ64" s="767"/>
      <c r="CR64" s="767"/>
      <c r="CS64" s="767"/>
      <c r="CT64" s="767"/>
      <c r="CU64" s="767"/>
      <c r="CV64" s="767"/>
      <c r="CW64" s="767"/>
      <c r="CX64" s="767"/>
      <c r="CY64" s="767"/>
      <c r="CZ64" s="767"/>
      <c r="DA64" s="767"/>
      <c r="DB64" s="228">
        <f>BV64*30.2%</f>
        <v>24676250.330359995</v>
      </c>
      <c r="DC64" s="228"/>
    </row>
    <row r="65" spans="1:107" s="237" customFormat="1" x14ac:dyDescent="0.25">
      <c r="A65" s="749" t="s">
        <v>64</v>
      </c>
      <c r="B65" s="750"/>
      <c r="C65" s="750"/>
      <c r="D65" s="750"/>
      <c r="E65" s="750"/>
      <c r="F65" s="751"/>
      <c r="G65" s="401"/>
      <c r="H65" s="801" t="s">
        <v>3</v>
      </c>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1"/>
      <c r="AY65" s="801"/>
      <c r="AZ65" s="801"/>
      <c r="BA65" s="801"/>
      <c r="BB65" s="801"/>
      <c r="BC65" s="801"/>
      <c r="BD65" s="801"/>
      <c r="BE65" s="801"/>
      <c r="BF65" s="801"/>
      <c r="BG65" s="801"/>
      <c r="BH65" s="801"/>
      <c r="BI65" s="801"/>
      <c r="BJ65" s="801"/>
      <c r="BK65" s="801"/>
      <c r="BL65" s="801"/>
      <c r="BM65" s="801"/>
      <c r="BN65" s="801"/>
      <c r="BO65" s="801"/>
      <c r="BP65" s="801"/>
      <c r="BQ65" s="801"/>
      <c r="BR65" s="801"/>
      <c r="BS65" s="801"/>
      <c r="BT65" s="801"/>
      <c r="BU65" s="802"/>
      <c r="BV65" s="761"/>
      <c r="BW65" s="762"/>
      <c r="BX65" s="762"/>
      <c r="BY65" s="762"/>
      <c r="BZ65" s="762"/>
      <c r="CA65" s="762"/>
      <c r="CB65" s="762"/>
      <c r="CC65" s="762"/>
      <c r="CD65" s="762"/>
      <c r="CE65" s="762"/>
      <c r="CF65" s="762"/>
      <c r="CG65" s="762"/>
      <c r="CH65" s="762"/>
      <c r="CI65" s="762"/>
      <c r="CJ65" s="762"/>
      <c r="CK65" s="763"/>
      <c r="CL65" s="767">
        <f>CL64</f>
        <v>24676250.329999998</v>
      </c>
      <c r="CM65" s="767"/>
      <c r="CN65" s="767"/>
      <c r="CO65" s="767"/>
      <c r="CP65" s="767"/>
      <c r="CQ65" s="767"/>
      <c r="CR65" s="767"/>
      <c r="CS65" s="767"/>
      <c r="CT65" s="767"/>
      <c r="CU65" s="767"/>
      <c r="CV65" s="767"/>
      <c r="CW65" s="767"/>
      <c r="CX65" s="767"/>
      <c r="CY65" s="767"/>
      <c r="CZ65" s="767"/>
      <c r="DA65" s="767"/>
    </row>
    <row r="66" spans="1:107" s="237" customFormat="1" ht="15" customHeight="1" x14ac:dyDescent="0.25">
      <c r="A66" s="752"/>
      <c r="B66" s="753"/>
      <c r="C66" s="753"/>
      <c r="D66" s="753"/>
      <c r="E66" s="753"/>
      <c r="F66" s="754"/>
      <c r="G66" s="402"/>
      <c r="H66" s="768" t="s">
        <v>569</v>
      </c>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8"/>
      <c r="AY66" s="768"/>
      <c r="AZ66" s="768"/>
      <c r="BA66" s="768"/>
      <c r="BB66" s="768"/>
      <c r="BC66" s="768"/>
      <c r="BD66" s="768"/>
      <c r="BE66" s="768"/>
      <c r="BF66" s="768"/>
      <c r="BG66" s="768"/>
      <c r="BH66" s="768"/>
      <c r="BI66" s="768"/>
      <c r="BJ66" s="768"/>
      <c r="BK66" s="768"/>
      <c r="BL66" s="768"/>
      <c r="BM66" s="768"/>
      <c r="BN66" s="768"/>
      <c r="BO66" s="768"/>
      <c r="BP66" s="768"/>
      <c r="BQ66" s="768"/>
      <c r="BR66" s="768"/>
      <c r="BS66" s="768"/>
      <c r="BT66" s="768"/>
      <c r="BU66" s="769"/>
      <c r="BV66" s="764"/>
      <c r="BW66" s="765"/>
      <c r="BX66" s="765"/>
      <c r="BY66" s="765"/>
      <c r="BZ66" s="765"/>
      <c r="CA66" s="765"/>
      <c r="CB66" s="765"/>
      <c r="CC66" s="765"/>
      <c r="CD66" s="765"/>
      <c r="CE66" s="765"/>
      <c r="CF66" s="765"/>
      <c r="CG66" s="765"/>
      <c r="CH66" s="765"/>
      <c r="CI66" s="765"/>
      <c r="CJ66" s="765"/>
      <c r="CK66" s="766"/>
      <c r="CL66" s="767"/>
      <c r="CM66" s="767"/>
      <c r="CN66" s="767"/>
      <c r="CO66" s="767"/>
      <c r="CP66" s="767"/>
      <c r="CQ66" s="767"/>
      <c r="CR66" s="767"/>
      <c r="CS66" s="767"/>
      <c r="CT66" s="767"/>
      <c r="CU66" s="767"/>
      <c r="CV66" s="767"/>
      <c r="CW66" s="767"/>
      <c r="CX66" s="767"/>
      <c r="CY66" s="767"/>
      <c r="CZ66" s="767"/>
      <c r="DA66" s="767"/>
    </row>
    <row r="67" spans="1:107" s="426" customFormat="1" ht="29.4" hidden="1" customHeight="1" x14ac:dyDescent="0.25">
      <c r="A67" s="668" t="s">
        <v>65</v>
      </c>
      <c r="B67" s="668"/>
      <c r="C67" s="668"/>
      <c r="D67" s="668"/>
      <c r="E67" s="668"/>
      <c r="F67" s="668"/>
      <c r="G67" s="170"/>
      <c r="H67" s="756" t="s">
        <v>324</v>
      </c>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7"/>
      <c r="BV67" s="758"/>
      <c r="BW67" s="758"/>
      <c r="BX67" s="758"/>
      <c r="BY67" s="758"/>
      <c r="BZ67" s="758"/>
      <c r="CA67" s="758"/>
      <c r="CB67" s="758"/>
      <c r="CC67" s="758"/>
      <c r="CD67" s="758"/>
      <c r="CE67" s="758"/>
      <c r="CF67" s="758"/>
      <c r="CG67" s="758"/>
      <c r="CH67" s="758"/>
      <c r="CI67" s="758"/>
      <c r="CJ67" s="758"/>
      <c r="CK67" s="758"/>
      <c r="CL67" s="836"/>
      <c r="CM67" s="836"/>
      <c r="CN67" s="836"/>
      <c r="CO67" s="836"/>
      <c r="CP67" s="836"/>
      <c r="CQ67" s="836"/>
      <c r="CR67" s="836"/>
      <c r="CS67" s="836"/>
      <c r="CT67" s="836"/>
      <c r="CU67" s="836"/>
      <c r="CV67" s="836"/>
      <c r="CW67" s="836"/>
      <c r="CX67" s="836"/>
      <c r="CY67" s="836"/>
      <c r="CZ67" s="836"/>
      <c r="DA67" s="836"/>
    </row>
    <row r="68" spans="1:107" s="426" customFormat="1" ht="27.6" hidden="1" customHeight="1" x14ac:dyDescent="0.25">
      <c r="A68" s="668" t="s">
        <v>66</v>
      </c>
      <c r="B68" s="668"/>
      <c r="C68" s="668"/>
      <c r="D68" s="668"/>
      <c r="E68" s="668"/>
      <c r="F68" s="668"/>
      <c r="G68" s="170"/>
      <c r="H68" s="756" t="s">
        <v>322</v>
      </c>
      <c r="I68" s="756"/>
      <c r="J68" s="756"/>
      <c r="K68" s="756"/>
      <c r="L68" s="756"/>
      <c r="M68" s="756"/>
      <c r="N68" s="756"/>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7"/>
      <c r="BV68" s="758"/>
      <c r="BW68" s="758"/>
      <c r="BX68" s="758"/>
      <c r="BY68" s="758"/>
      <c r="BZ68" s="758"/>
      <c r="CA68" s="758"/>
      <c r="CB68" s="758"/>
      <c r="CC68" s="758"/>
      <c r="CD68" s="758"/>
      <c r="CE68" s="758"/>
      <c r="CF68" s="758"/>
      <c r="CG68" s="758"/>
      <c r="CH68" s="758"/>
      <c r="CI68" s="758"/>
      <c r="CJ68" s="758"/>
      <c r="CK68" s="758"/>
      <c r="CL68" s="836"/>
      <c r="CM68" s="836"/>
      <c r="CN68" s="836"/>
      <c r="CO68" s="836"/>
      <c r="CP68" s="836"/>
      <c r="CQ68" s="836"/>
      <c r="CR68" s="836"/>
      <c r="CS68" s="836"/>
      <c r="CT68" s="836"/>
      <c r="CU68" s="836"/>
      <c r="CV68" s="836"/>
      <c r="CW68" s="836"/>
      <c r="CX68" s="836"/>
      <c r="CY68" s="836"/>
      <c r="CZ68" s="836"/>
      <c r="DA68" s="836"/>
    </row>
    <row r="69" spans="1:107" s="426" customFormat="1" ht="1.2" hidden="1" customHeight="1" x14ac:dyDescent="0.25">
      <c r="A69" s="668" t="s">
        <v>67</v>
      </c>
      <c r="B69" s="668"/>
      <c r="C69" s="668"/>
      <c r="D69" s="668"/>
      <c r="E69" s="668"/>
      <c r="F69" s="668"/>
      <c r="G69" s="170"/>
      <c r="H69" s="837" t="s">
        <v>325</v>
      </c>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37"/>
      <c r="AR69" s="837"/>
      <c r="AS69" s="837"/>
      <c r="AT69" s="837"/>
      <c r="AU69" s="837"/>
      <c r="AV69" s="837"/>
      <c r="AW69" s="837"/>
      <c r="AX69" s="837"/>
      <c r="AY69" s="837"/>
      <c r="AZ69" s="837"/>
      <c r="BA69" s="837"/>
      <c r="BB69" s="837"/>
      <c r="BC69" s="837"/>
      <c r="BD69" s="837"/>
      <c r="BE69" s="837"/>
      <c r="BF69" s="837"/>
      <c r="BG69" s="837"/>
      <c r="BH69" s="837"/>
      <c r="BI69" s="837"/>
      <c r="BJ69" s="837"/>
      <c r="BK69" s="837"/>
      <c r="BL69" s="837"/>
      <c r="BM69" s="837"/>
      <c r="BN69" s="837"/>
      <c r="BO69" s="837"/>
      <c r="BP69" s="837"/>
      <c r="BQ69" s="837"/>
      <c r="BR69" s="837"/>
      <c r="BS69" s="837"/>
      <c r="BT69" s="837"/>
      <c r="BU69" s="838"/>
      <c r="BV69" s="758"/>
      <c r="BW69" s="758"/>
      <c r="BX69" s="758"/>
      <c r="BY69" s="758"/>
      <c r="BZ69" s="758"/>
      <c r="CA69" s="758"/>
      <c r="CB69" s="758"/>
      <c r="CC69" s="758"/>
      <c r="CD69" s="758"/>
      <c r="CE69" s="758"/>
      <c r="CF69" s="758"/>
      <c r="CG69" s="758"/>
      <c r="CH69" s="758"/>
      <c r="CI69" s="758"/>
      <c r="CJ69" s="758"/>
      <c r="CK69" s="758"/>
      <c r="CL69" s="836"/>
      <c r="CM69" s="836"/>
      <c r="CN69" s="836"/>
      <c r="CO69" s="836"/>
      <c r="CP69" s="836"/>
      <c r="CQ69" s="836"/>
      <c r="CR69" s="836"/>
      <c r="CS69" s="836"/>
      <c r="CT69" s="836"/>
      <c r="CU69" s="836"/>
      <c r="CV69" s="836"/>
      <c r="CW69" s="836"/>
      <c r="CX69" s="836"/>
      <c r="CY69" s="836"/>
      <c r="CZ69" s="836"/>
      <c r="DA69" s="836"/>
    </row>
    <row r="70" spans="1:107" s="426" customFormat="1" ht="13.5" customHeight="1" x14ac:dyDescent="0.25">
      <c r="A70" s="668"/>
      <c r="B70" s="668"/>
      <c r="C70" s="668"/>
      <c r="D70" s="668"/>
      <c r="E70" s="668"/>
      <c r="F70" s="668"/>
      <c r="G70" s="781" t="s">
        <v>244</v>
      </c>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c r="AK70" s="782"/>
      <c r="AL70" s="782"/>
      <c r="AM70" s="782"/>
      <c r="AN70" s="782"/>
      <c r="AO70" s="782"/>
      <c r="AP70" s="782"/>
      <c r="AQ70" s="782"/>
      <c r="AR70" s="782"/>
      <c r="AS70" s="782"/>
      <c r="AT70" s="782"/>
      <c r="AU70" s="782"/>
      <c r="AV70" s="782"/>
      <c r="AW70" s="782"/>
      <c r="AX70" s="782"/>
      <c r="AY70" s="782"/>
      <c r="AZ70" s="782"/>
      <c r="BA70" s="782"/>
      <c r="BB70" s="782"/>
      <c r="BC70" s="782"/>
      <c r="BD70" s="782"/>
      <c r="BE70" s="782"/>
      <c r="BF70" s="782"/>
      <c r="BG70" s="782"/>
      <c r="BH70" s="782"/>
      <c r="BI70" s="782"/>
      <c r="BJ70" s="782"/>
      <c r="BK70" s="782"/>
      <c r="BL70" s="782"/>
      <c r="BM70" s="782"/>
      <c r="BN70" s="782"/>
      <c r="BO70" s="782"/>
      <c r="BP70" s="782"/>
      <c r="BQ70" s="782"/>
      <c r="BR70" s="782"/>
      <c r="BS70" s="782"/>
      <c r="BT70" s="782"/>
      <c r="BU70" s="783"/>
      <c r="BV70" s="780" t="s">
        <v>4</v>
      </c>
      <c r="BW70" s="780"/>
      <c r="BX70" s="780"/>
      <c r="BY70" s="780"/>
      <c r="BZ70" s="780"/>
      <c r="CA70" s="780"/>
      <c r="CB70" s="780"/>
      <c r="CC70" s="780"/>
      <c r="CD70" s="780"/>
      <c r="CE70" s="780"/>
      <c r="CF70" s="780"/>
      <c r="CG70" s="780"/>
      <c r="CH70" s="780"/>
      <c r="CI70" s="780"/>
      <c r="CJ70" s="780"/>
      <c r="CK70" s="780"/>
      <c r="CL70" s="836">
        <f>CL64</f>
        <v>24676250.329999998</v>
      </c>
      <c r="CM70" s="836"/>
      <c r="CN70" s="836"/>
      <c r="CO70" s="836"/>
      <c r="CP70" s="836"/>
      <c r="CQ70" s="836"/>
      <c r="CR70" s="836"/>
      <c r="CS70" s="836"/>
      <c r="CT70" s="836"/>
      <c r="CU70" s="836"/>
      <c r="CV70" s="836"/>
      <c r="CW70" s="836"/>
      <c r="CX70" s="836"/>
      <c r="CY70" s="836"/>
      <c r="CZ70" s="836"/>
      <c r="DA70" s="836"/>
    </row>
    <row r="71" spans="1:107" ht="6" customHeight="1" x14ac:dyDescent="0.25">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row>
    <row r="72" spans="1:107" x14ac:dyDescent="0.25">
      <c r="A72" s="721" t="s">
        <v>46</v>
      </c>
      <c r="B72" s="721"/>
      <c r="C72" s="721"/>
      <c r="D72" s="721"/>
      <c r="E72" s="721"/>
      <c r="F72" s="721"/>
      <c r="G72" s="721"/>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694" t="s">
        <v>567</v>
      </c>
      <c r="AQ72" s="694"/>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4"/>
      <c r="BU72" s="694"/>
      <c r="BV72" s="694"/>
      <c r="BW72" s="694"/>
      <c r="BX72" s="694"/>
      <c r="BY72" s="694"/>
      <c r="BZ72" s="694"/>
      <c r="CA72" s="694"/>
      <c r="CB72" s="694"/>
      <c r="CC72" s="694"/>
      <c r="CD72" s="694"/>
      <c r="CE72" s="694"/>
      <c r="CF72" s="694"/>
      <c r="CG72" s="694"/>
      <c r="CH72" s="694"/>
      <c r="CI72" s="694"/>
      <c r="CJ72" s="694"/>
      <c r="CK72" s="694"/>
      <c r="CL72" s="694"/>
      <c r="CM72" s="694"/>
      <c r="CN72" s="694"/>
      <c r="CO72" s="694"/>
      <c r="CP72" s="694"/>
      <c r="CQ72" s="694"/>
      <c r="CR72" s="694"/>
      <c r="CS72" s="694"/>
      <c r="CT72" s="694"/>
      <c r="CU72" s="694"/>
      <c r="CV72" s="694"/>
      <c r="CW72" s="694"/>
      <c r="CX72" s="694"/>
      <c r="CY72" s="694"/>
      <c r="CZ72" s="694"/>
      <c r="DA72" s="694"/>
    </row>
    <row r="73" spans="1:107" ht="3.6" customHeight="1" x14ac:dyDescent="0.25">
      <c r="A73" s="43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3"/>
      <c r="AY73" s="433"/>
      <c r="AZ73" s="433"/>
      <c r="BA73" s="433"/>
      <c r="BB73" s="433"/>
      <c r="BC73" s="433"/>
      <c r="BD73" s="433"/>
      <c r="BE73" s="433"/>
      <c r="BF73" s="433"/>
      <c r="BG73" s="433"/>
      <c r="BH73" s="433"/>
      <c r="BI73" s="433"/>
      <c r="BJ73" s="433"/>
      <c r="BK73" s="433"/>
      <c r="BL73" s="433"/>
      <c r="BM73" s="433"/>
      <c r="BN73" s="433"/>
      <c r="BO73" s="433"/>
      <c r="BP73" s="433"/>
      <c r="BQ73" s="433"/>
      <c r="BR73" s="433"/>
      <c r="BS73" s="433"/>
      <c r="BT73" s="433"/>
      <c r="BU73" s="433"/>
      <c r="BV73" s="433"/>
      <c r="BW73" s="433"/>
      <c r="BX73" s="433"/>
      <c r="BY73" s="433"/>
      <c r="BZ73" s="433"/>
      <c r="CA73" s="433"/>
      <c r="CB73" s="433"/>
      <c r="CC73" s="433"/>
      <c r="CD73" s="433"/>
      <c r="CE73" s="433"/>
      <c r="CF73" s="433"/>
      <c r="CG73" s="433"/>
      <c r="CH73" s="433"/>
      <c r="CI73" s="433"/>
      <c r="CJ73" s="433"/>
      <c r="CK73" s="433"/>
      <c r="CL73" s="433"/>
      <c r="CM73" s="433"/>
      <c r="CN73" s="433"/>
      <c r="CO73" s="433"/>
      <c r="CP73" s="433"/>
      <c r="CQ73" s="433"/>
      <c r="CR73" s="433"/>
      <c r="CS73" s="433"/>
      <c r="CT73" s="433"/>
      <c r="CU73" s="433"/>
      <c r="CV73" s="433"/>
      <c r="CW73" s="433"/>
      <c r="CX73" s="433"/>
      <c r="CY73" s="433"/>
      <c r="CZ73" s="433"/>
      <c r="DA73" s="433"/>
    </row>
    <row r="74" spans="1:107" s="237" customFormat="1" ht="52.2" customHeight="1" x14ac:dyDescent="0.25">
      <c r="A74" s="785" t="s">
        <v>47</v>
      </c>
      <c r="B74" s="785"/>
      <c r="C74" s="785"/>
      <c r="D74" s="785"/>
      <c r="E74" s="785"/>
      <c r="F74" s="785"/>
      <c r="G74" s="785" t="s">
        <v>60</v>
      </c>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785"/>
      <c r="AV74" s="785"/>
      <c r="AW74" s="785"/>
      <c r="AX74" s="785"/>
      <c r="AY74" s="785"/>
      <c r="AZ74" s="785"/>
      <c r="BA74" s="785"/>
      <c r="BB74" s="785"/>
      <c r="BC74" s="785"/>
      <c r="BD74" s="785"/>
      <c r="BE74" s="785"/>
      <c r="BF74" s="785"/>
      <c r="BG74" s="785"/>
      <c r="BH74" s="785"/>
      <c r="BI74" s="785"/>
      <c r="BJ74" s="785"/>
      <c r="BK74" s="785"/>
      <c r="BL74" s="785"/>
      <c r="BM74" s="785"/>
      <c r="BN74" s="785"/>
      <c r="BO74" s="785"/>
      <c r="BP74" s="785"/>
      <c r="BQ74" s="785"/>
      <c r="BR74" s="785"/>
      <c r="BS74" s="785"/>
      <c r="BT74" s="785"/>
      <c r="BU74" s="785"/>
      <c r="BV74" s="786" t="s">
        <v>61</v>
      </c>
      <c r="BW74" s="787"/>
      <c r="BX74" s="787"/>
      <c r="BY74" s="787"/>
      <c r="BZ74" s="787"/>
      <c r="CA74" s="787"/>
      <c r="CB74" s="787"/>
      <c r="CC74" s="787"/>
      <c r="CD74" s="787"/>
      <c r="CE74" s="787"/>
      <c r="CF74" s="787"/>
      <c r="CG74" s="787"/>
      <c r="CH74" s="787"/>
      <c r="CI74" s="787"/>
      <c r="CJ74" s="787"/>
      <c r="CK74" s="788"/>
      <c r="CL74" s="785" t="s">
        <v>62</v>
      </c>
      <c r="CM74" s="785"/>
      <c r="CN74" s="785"/>
      <c r="CO74" s="785"/>
      <c r="CP74" s="785"/>
      <c r="CQ74" s="785"/>
      <c r="CR74" s="785"/>
      <c r="CS74" s="785"/>
      <c r="CT74" s="785"/>
      <c r="CU74" s="785"/>
      <c r="CV74" s="785"/>
      <c r="CW74" s="785"/>
      <c r="CX74" s="785"/>
      <c r="CY74" s="785"/>
      <c r="CZ74" s="785"/>
      <c r="DA74" s="785"/>
      <c r="DB74" s="440"/>
    </row>
    <row r="75" spans="1:107" s="237" customFormat="1" x14ac:dyDescent="0.25">
      <c r="A75" s="755">
        <v>1</v>
      </c>
      <c r="B75" s="755"/>
      <c r="C75" s="755"/>
      <c r="D75" s="755"/>
      <c r="E75" s="755"/>
      <c r="F75" s="755"/>
      <c r="G75" s="755">
        <v>2</v>
      </c>
      <c r="H75" s="755"/>
      <c r="I75" s="755"/>
      <c r="J75" s="755"/>
      <c r="K75" s="755"/>
      <c r="L75" s="755"/>
      <c r="M75" s="755"/>
      <c r="N75" s="755"/>
      <c r="O75" s="755"/>
      <c r="P75" s="755"/>
      <c r="Q75" s="755"/>
      <c r="R75" s="755"/>
      <c r="S75" s="755"/>
      <c r="T75" s="755"/>
      <c r="U75" s="755"/>
      <c r="V75" s="755"/>
      <c r="W75" s="755"/>
      <c r="X75" s="755"/>
      <c r="Y75" s="755"/>
      <c r="Z75" s="755"/>
      <c r="AA75" s="755"/>
      <c r="AB75" s="755"/>
      <c r="AC75" s="755"/>
      <c r="AD75" s="755"/>
      <c r="AE75" s="755"/>
      <c r="AF75" s="755"/>
      <c r="AG75" s="755"/>
      <c r="AH75" s="755"/>
      <c r="AI75" s="755"/>
      <c r="AJ75" s="755"/>
      <c r="AK75" s="755"/>
      <c r="AL75" s="755"/>
      <c r="AM75" s="755"/>
      <c r="AN75" s="755"/>
      <c r="AO75" s="755"/>
      <c r="AP75" s="755"/>
      <c r="AQ75" s="755"/>
      <c r="AR75" s="755"/>
      <c r="AS75" s="755"/>
      <c r="AT75" s="755"/>
      <c r="AU75" s="755"/>
      <c r="AV75" s="755"/>
      <c r="AW75" s="755"/>
      <c r="AX75" s="755"/>
      <c r="AY75" s="755"/>
      <c r="AZ75" s="755"/>
      <c r="BA75" s="755"/>
      <c r="BB75" s="755"/>
      <c r="BC75" s="755"/>
      <c r="BD75" s="755"/>
      <c r="BE75" s="755"/>
      <c r="BF75" s="755"/>
      <c r="BG75" s="755"/>
      <c r="BH75" s="755"/>
      <c r="BI75" s="755"/>
      <c r="BJ75" s="755"/>
      <c r="BK75" s="755"/>
      <c r="BL75" s="755"/>
      <c r="BM75" s="755"/>
      <c r="BN75" s="755"/>
      <c r="BO75" s="755"/>
      <c r="BP75" s="755"/>
      <c r="BQ75" s="755"/>
      <c r="BR75" s="755"/>
      <c r="BS75" s="755"/>
      <c r="BT75" s="755"/>
      <c r="BU75" s="755"/>
      <c r="BV75" s="755">
        <v>3</v>
      </c>
      <c r="BW75" s="755"/>
      <c r="BX75" s="755"/>
      <c r="BY75" s="755"/>
      <c r="BZ75" s="755"/>
      <c r="CA75" s="755"/>
      <c r="CB75" s="755"/>
      <c r="CC75" s="755"/>
      <c r="CD75" s="755"/>
      <c r="CE75" s="755"/>
      <c r="CF75" s="755"/>
      <c r="CG75" s="755"/>
      <c r="CH75" s="755"/>
      <c r="CI75" s="755"/>
      <c r="CJ75" s="755"/>
      <c r="CK75" s="755"/>
      <c r="CL75" s="755">
        <v>4</v>
      </c>
      <c r="CM75" s="755"/>
      <c r="CN75" s="755"/>
      <c r="CO75" s="755"/>
      <c r="CP75" s="755"/>
      <c r="CQ75" s="755"/>
      <c r="CR75" s="755"/>
      <c r="CS75" s="755"/>
      <c r="CT75" s="755"/>
      <c r="CU75" s="755"/>
      <c r="CV75" s="755"/>
      <c r="CW75" s="755"/>
      <c r="CX75" s="755"/>
      <c r="CY75" s="755"/>
      <c r="CZ75" s="755"/>
      <c r="DA75" s="755"/>
    </row>
    <row r="76" spans="1:107" s="237" customFormat="1" ht="28.2" customHeight="1" x14ac:dyDescent="0.25">
      <c r="A76" s="748" t="s">
        <v>63</v>
      </c>
      <c r="B76" s="748"/>
      <c r="C76" s="748"/>
      <c r="D76" s="748"/>
      <c r="E76" s="748"/>
      <c r="F76" s="748"/>
      <c r="G76" s="431"/>
      <c r="H76" s="796" t="s">
        <v>323</v>
      </c>
      <c r="I76" s="796"/>
      <c r="J76" s="796"/>
      <c r="K76" s="796"/>
      <c r="L76" s="796"/>
      <c r="M76" s="796"/>
      <c r="N76" s="796"/>
      <c r="O76" s="796"/>
      <c r="P76" s="796"/>
      <c r="Q76" s="796"/>
      <c r="R76" s="796"/>
      <c r="S76" s="796"/>
      <c r="T76" s="796"/>
      <c r="U76" s="796"/>
      <c r="V76" s="796"/>
      <c r="W76" s="796"/>
      <c r="X76" s="796"/>
      <c r="Y76" s="796"/>
      <c r="Z76" s="796"/>
      <c r="AA76" s="796"/>
      <c r="AB76" s="796"/>
      <c r="AC76" s="796"/>
      <c r="AD76" s="796"/>
      <c r="AE76" s="796"/>
      <c r="AF76" s="796"/>
      <c r="AG76" s="796"/>
      <c r="AH76" s="796"/>
      <c r="AI76" s="796"/>
      <c r="AJ76" s="796"/>
      <c r="AK76" s="796"/>
      <c r="AL76" s="796"/>
      <c r="AM76" s="796"/>
      <c r="AN76" s="796"/>
      <c r="AO76" s="796"/>
      <c r="AP76" s="796"/>
      <c r="AQ76" s="796"/>
      <c r="AR76" s="796"/>
      <c r="AS76" s="796"/>
      <c r="AT76" s="796"/>
      <c r="AU76" s="796"/>
      <c r="AV76" s="796"/>
      <c r="AW76" s="796"/>
      <c r="AX76" s="796"/>
      <c r="AY76" s="796"/>
      <c r="AZ76" s="796"/>
      <c r="BA76" s="796"/>
      <c r="BB76" s="796"/>
      <c r="BC76" s="796"/>
      <c r="BD76" s="796"/>
      <c r="BE76" s="796"/>
      <c r="BF76" s="796"/>
      <c r="BG76" s="796"/>
      <c r="BH76" s="796"/>
      <c r="BI76" s="796"/>
      <c r="BJ76" s="796"/>
      <c r="BK76" s="796"/>
      <c r="BL76" s="796"/>
      <c r="BM76" s="796"/>
      <c r="BN76" s="796"/>
      <c r="BO76" s="796"/>
      <c r="BP76" s="796"/>
      <c r="BQ76" s="796"/>
      <c r="BR76" s="796"/>
      <c r="BS76" s="796"/>
      <c r="BT76" s="796"/>
      <c r="BU76" s="797"/>
      <c r="BV76" s="798">
        <f>'Обосн ФОТ ИЦ'!K21+'Обосн ФОТ ИЦ'!K24</f>
        <v>4692012.29</v>
      </c>
      <c r="BW76" s="799"/>
      <c r="BX76" s="799"/>
      <c r="BY76" s="799"/>
      <c r="BZ76" s="799"/>
      <c r="CA76" s="799"/>
      <c r="CB76" s="799"/>
      <c r="CC76" s="799"/>
      <c r="CD76" s="799"/>
      <c r="CE76" s="799"/>
      <c r="CF76" s="799"/>
      <c r="CG76" s="799"/>
      <c r="CH76" s="799"/>
      <c r="CI76" s="799"/>
      <c r="CJ76" s="799"/>
      <c r="CK76" s="800"/>
      <c r="CL76" s="767">
        <f>BV76*0.302-0.01</f>
        <v>1416987.7015799999</v>
      </c>
      <c r="CM76" s="767"/>
      <c r="CN76" s="767"/>
      <c r="CO76" s="767"/>
      <c r="CP76" s="767"/>
      <c r="CQ76" s="767"/>
      <c r="CR76" s="767"/>
      <c r="CS76" s="767"/>
      <c r="CT76" s="767"/>
      <c r="CU76" s="767"/>
      <c r="CV76" s="767"/>
      <c r="CW76" s="767"/>
      <c r="CX76" s="767"/>
      <c r="CY76" s="767"/>
      <c r="CZ76" s="767"/>
      <c r="DA76" s="767"/>
      <c r="DB76" s="298"/>
      <c r="DC76" s="228"/>
    </row>
    <row r="77" spans="1:107" s="237" customFormat="1" x14ac:dyDescent="0.25">
      <c r="A77" s="749" t="s">
        <v>64</v>
      </c>
      <c r="B77" s="750"/>
      <c r="C77" s="750"/>
      <c r="D77" s="750"/>
      <c r="E77" s="750"/>
      <c r="F77" s="751"/>
      <c r="G77" s="401"/>
      <c r="H77" s="801" t="s">
        <v>3</v>
      </c>
      <c r="I77" s="801"/>
      <c r="J77" s="801"/>
      <c r="K77" s="801"/>
      <c r="L77" s="801"/>
      <c r="M77" s="801"/>
      <c r="N77" s="801"/>
      <c r="O77" s="801"/>
      <c r="P77" s="801"/>
      <c r="Q77" s="801"/>
      <c r="R77" s="801"/>
      <c r="S77" s="801"/>
      <c r="T77" s="801"/>
      <c r="U77" s="801"/>
      <c r="V77" s="801"/>
      <c r="W77" s="801"/>
      <c r="X77" s="801"/>
      <c r="Y77" s="801"/>
      <c r="Z77" s="801"/>
      <c r="AA77" s="801"/>
      <c r="AB77" s="801"/>
      <c r="AC77" s="801"/>
      <c r="AD77" s="801"/>
      <c r="AE77" s="801"/>
      <c r="AF77" s="801"/>
      <c r="AG77" s="801"/>
      <c r="AH77" s="801"/>
      <c r="AI77" s="801"/>
      <c r="AJ77" s="801"/>
      <c r="AK77" s="801"/>
      <c r="AL77" s="801"/>
      <c r="AM77" s="801"/>
      <c r="AN77" s="801"/>
      <c r="AO77" s="801"/>
      <c r="AP77" s="801"/>
      <c r="AQ77" s="801"/>
      <c r="AR77" s="801"/>
      <c r="AS77" s="801"/>
      <c r="AT77" s="801"/>
      <c r="AU77" s="801"/>
      <c r="AV77" s="801"/>
      <c r="AW77" s="801"/>
      <c r="AX77" s="801"/>
      <c r="AY77" s="801"/>
      <c r="AZ77" s="801"/>
      <c r="BA77" s="801"/>
      <c r="BB77" s="801"/>
      <c r="BC77" s="801"/>
      <c r="BD77" s="801"/>
      <c r="BE77" s="801"/>
      <c r="BF77" s="801"/>
      <c r="BG77" s="801"/>
      <c r="BH77" s="801"/>
      <c r="BI77" s="801"/>
      <c r="BJ77" s="801"/>
      <c r="BK77" s="801"/>
      <c r="BL77" s="801"/>
      <c r="BM77" s="801"/>
      <c r="BN77" s="801"/>
      <c r="BO77" s="801"/>
      <c r="BP77" s="801"/>
      <c r="BQ77" s="801"/>
      <c r="BR77" s="801"/>
      <c r="BS77" s="801"/>
      <c r="BT77" s="801"/>
      <c r="BU77" s="802"/>
      <c r="BV77" s="761"/>
      <c r="BW77" s="762"/>
      <c r="BX77" s="762"/>
      <c r="BY77" s="762"/>
      <c r="BZ77" s="762"/>
      <c r="CA77" s="762"/>
      <c r="CB77" s="762"/>
      <c r="CC77" s="762"/>
      <c r="CD77" s="762"/>
      <c r="CE77" s="762"/>
      <c r="CF77" s="762"/>
      <c r="CG77" s="762"/>
      <c r="CH77" s="762"/>
      <c r="CI77" s="762"/>
      <c r="CJ77" s="762"/>
      <c r="CK77" s="763"/>
      <c r="CL77" s="767">
        <f>CL76</f>
        <v>1416987.7015799999</v>
      </c>
      <c r="CM77" s="767"/>
      <c r="CN77" s="767"/>
      <c r="CO77" s="767"/>
      <c r="CP77" s="767"/>
      <c r="CQ77" s="767"/>
      <c r="CR77" s="767"/>
      <c r="CS77" s="767"/>
      <c r="CT77" s="767"/>
      <c r="CU77" s="767"/>
      <c r="CV77" s="767"/>
      <c r="CW77" s="767"/>
      <c r="CX77" s="767"/>
      <c r="CY77" s="767"/>
      <c r="CZ77" s="767"/>
      <c r="DA77" s="767"/>
    </row>
    <row r="78" spans="1:107" s="237" customFormat="1" x14ac:dyDescent="0.25">
      <c r="A78" s="752"/>
      <c r="B78" s="753"/>
      <c r="C78" s="753"/>
      <c r="D78" s="753"/>
      <c r="E78" s="753"/>
      <c r="F78" s="754"/>
      <c r="G78" s="402"/>
      <c r="H78" s="768" t="s">
        <v>569</v>
      </c>
      <c r="I78" s="768"/>
      <c r="J78" s="768"/>
      <c r="K78" s="768"/>
      <c r="L78" s="768"/>
      <c r="M78" s="768"/>
      <c r="N78" s="768"/>
      <c r="O78" s="768"/>
      <c r="P78" s="768"/>
      <c r="Q78" s="768"/>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768"/>
      <c r="BA78" s="768"/>
      <c r="BB78" s="768"/>
      <c r="BC78" s="768"/>
      <c r="BD78" s="768"/>
      <c r="BE78" s="768"/>
      <c r="BF78" s="768"/>
      <c r="BG78" s="768"/>
      <c r="BH78" s="768"/>
      <c r="BI78" s="768"/>
      <c r="BJ78" s="768"/>
      <c r="BK78" s="768"/>
      <c r="BL78" s="768"/>
      <c r="BM78" s="768"/>
      <c r="BN78" s="768"/>
      <c r="BO78" s="768"/>
      <c r="BP78" s="768"/>
      <c r="BQ78" s="768"/>
      <c r="BR78" s="768"/>
      <c r="BS78" s="768"/>
      <c r="BT78" s="768"/>
      <c r="BU78" s="769"/>
      <c r="BV78" s="764"/>
      <c r="BW78" s="765"/>
      <c r="BX78" s="765"/>
      <c r="BY78" s="765"/>
      <c r="BZ78" s="765"/>
      <c r="CA78" s="765"/>
      <c r="CB78" s="765"/>
      <c r="CC78" s="765"/>
      <c r="CD78" s="765"/>
      <c r="CE78" s="765"/>
      <c r="CF78" s="765"/>
      <c r="CG78" s="765"/>
      <c r="CH78" s="765"/>
      <c r="CI78" s="765"/>
      <c r="CJ78" s="765"/>
      <c r="CK78" s="766"/>
      <c r="CL78" s="767"/>
      <c r="CM78" s="767"/>
      <c r="CN78" s="767"/>
      <c r="CO78" s="767"/>
      <c r="CP78" s="767"/>
      <c r="CQ78" s="767"/>
      <c r="CR78" s="767"/>
      <c r="CS78" s="767"/>
      <c r="CT78" s="767"/>
      <c r="CU78" s="767"/>
      <c r="CV78" s="767"/>
      <c r="CW78" s="767"/>
      <c r="CX78" s="767"/>
      <c r="CY78" s="767"/>
      <c r="CZ78" s="767"/>
      <c r="DA78" s="767"/>
    </row>
    <row r="79" spans="1:107" s="426" customFormat="1" ht="13.5" customHeight="1" x14ac:dyDescent="0.25">
      <c r="A79" s="668"/>
      <c r="B79" s="668"/>
      <c r="C79" s="668"/>
      <c r="D79" s="668"/>
      <c r="E79" s="668"/>
      <c r="F79" s="668"/>
      <c r="G79" s="781" t="s">
        <v>52</v>
      </c>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782"/>
      <c r="BA79" s="782"/>
      <c r="BB79" s="782"/>
      <c r="BC79" s="782"/>
      <c r="BD79" s="782"/>
      <c r="BE79" s="782"/>
      <c r="BF79" s="782"/>
      <c r="BG79" s="782"/>
      <c r="BH79" s="782"/>
      <c r="BI79" s="782"/>
      <c r="BJ79" s="782"/>
      <c r="BK79" s="782"/>
      <c r="BL79" s="782"/>
      <c r="BM79" s="782"/>
      <c r="BN79" s="782"/>
      <c r="BO79" s="782"/>
      <c r="BP79" s="782"/>
      <c r="BQ79" s="782"/>
      <c r="BR79" s="782"/>
      <c r="BS79" s="782"/>
      <c r="BT79" s="782"/>
      <c r="BU79" s="783"/>
      <c r="BV79" s="780" t="s">
        <v>4</v>
      </c>
      <c r="BW79" s="780"/>
      <c r="BX79" s="780"/>
      <c r="BY79" s="780"/>
      <c r="BZ79" s="780"/>
      <c r="CA79" s="780"/>
      <c r="CB79" s="780"/>
      <c r="CC79" s="780"/>
      <c r="CD79" s="780"/>
      <c r="CE79" s="780"/>
      <c r="CF79" s="780"/>
      <c r="CG79" s="780"/>
      <c r="CH79" s="780"/>
      <c r="CI79" s="780"/>
      <c r="CJ79" s="780"/>
      <c r="CK79" s="780"/>
      <c r="CL79" s="767">
        <f>CL76</f>
        <v>1416987.7015799999</v>
      </c>
      <c r="CM79" s="767"/>
      <c r="CN79" s="767"/>
      <c r="CO79" s="767"/>
      <c r="CP79" s="767"/>
      <c r="CQ79" s="767"/>
      <c r="CR79" s="767"/>
      <c r="CS79" s="767"/>
      <c r="CT79" s="767"/>
      <c r="CU79" s="767"/>
      <c r="CV79" s="767"/>
      <c r="CW79" s="767"/>
      <c r="CX79" s="767"/>
      <c r="CY79" s="767"/>
      <c r="CZ79" s="767"/>
      <c r="DA79" s="767"/>
    </row>
    <row r="80" spans="1:107" s="426" customFormat="1" ht="13.5" customHeight="1" x14ac:dyDescent="0.25">
      <c r="A80" s="283"/>
      <c r="B80" s="283"/>
      <c r="C80" s="283"/>
      <c r="D80" s="283"/>
      <c r="E80" s="283"/>
      <c r="F80" s="283"/>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5"/>
      <c r="BW80" s="285"/>
      <c r="BX80" s="285"/>
      <c r="BY80" s="285"/>
      <c r="BZ80" s="285"/>
      <c r="CA80" s="285"/>
      <c r="CB80" s="285"/>
      <c r="CC80" s="285"/>
      <c r="CD80" s="285"/>
      <c r="CE80" s="285"/>
      <c r="CF80" s="285"/>
      <c r="CG80" s="285"/>
      <c r="CH80" s="285"/>
      <c r="CI80" s="285"/>
      <c r="CJ80" s="285"/>
      <c r="CK80" s="285"/>
      <c r="CL80" s="286"/>
      <c r="CM80" s="286"/>
      <c r="CN80" s="286"/>
      <c r="CO80" s="286"/>
      <c r="CP80" s="286"/>
      <c r="CQ80" s="286"/>
      <c r="CR80" s="286"/>
      <c r="CS80" s="286"/>
      <c r="CT80" s="286"/>
      <c r="CU80" s="286"/>
      <c r="CV80" s="286"/>
      <c r="CW80" s="286"/>
      <c r="CX80" s="286"/>
      <c r="CY80" s="286"/>
      <c r="CZ80" s="286"/>
      <c r="DA80" s="286"/>
    </row>
    <row r="81" spans="1:106" x14ac:dyDescent="0.25">
      <c r="A81" s="721" t="s">
        <v>46</v>
      </c>
      <c r="B81" s="721"/>
      <c r="C81" s="721"/>
      <c r="D81" s="721"/>
      <c r="E81" s="721"/>
      <c r="F81" s="721"/>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694" t="s">
        <v>568</v>
      </c>
      <c r="AQ81" s="694"/>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4"/>
      <c r="BU81" s="694"/>
      <c r="BV81" s="694"/>
      <c r="BW81" s="694"/>
      <c r="BX81" s="694"/>
      <c r="BY81" s="694"/>
      <c r="BZ81" s="694"/>
      <c r="CA81" s="694"/>
      <c r="CB81" s="694"/>
      <c r="CC81" s="694"/>
      <c r="CD81" s="694"/>
      <c r="CE81" s="694"/>
      <c r="CF81" s="694"/>
      <c r="CG81" s="694"/>
      <c r="CH81" s="694"/>
      <c r="CI81" s="694"/>
      <c r="CJ81" s="694"/>
      <c r="CK81" s="694"/>
      <c r="CL81" s="694"/>
      <c r="CM81" s="694"/>
      <c r="CN81" s="694"/>
      <c r="CO81" s="694"/>
      <c r="CP81" s="694"/>
      <c r="CQ81" s="694"/>
      <c r="CR81" s="694"/>
      <c r="CS81" s="694"/>
      <c r="CT81" s="694"/>
      <c r="CU81" s="694"/>
      <c r="CV81" s="694"/>
      <c r="CW81" s="694"/>
      <c r="CX81" s="694"/>
      <c r="CY81" s="694"/>
      <c r="CZ81" s="694"/>
      <c r="DA81" s="694"/>
    </row>
    <row r="82" spans="1:106" ht="3.6" customHeight="1" x14ac:dyDescent="0.25">
      <c r="A82" s="433"/>
      <c r="B82" s="433"/>
      <c r="C82" s="433"/>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3"/>
      <c r="AY82" s="433"/>
      <c r="AZ82" s="433"/>
      <c r="BA82" s="433"/>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c r="BY82" s="433"/>
      <c r="BZ82" s="433"/>
      <c r="CA82" s="433"/>
      <c r="CB82" s="433"/>
      <c r="CC82" s="433"/>
      <c r="CD82" s="433"/>
      <c r="CE82" s="433"/>
      <c r="CF82" s="433"/>
      <c r="CG82" s="433"/>
      <c r="CH82" s="433"/>
      <c r="CI82" s="433"/>
      <c r="CJ82" s="433"/>
      <c r="CK82" s="433"/>
      <c r="CL82" s="433"/>
      <c r="CM82" s="433"/>
      <c r="CN82" s="433"/>
      <c r="CO82" s="433"/>
      <c r="CP82" s="433"/>
      <c r="CQ82" s="433"/>
      <c r="CR82" s="433"/>
      <c r="CS82" s="433"/>
      <c r="CT82" s="433"/>
      <c r="CU82" s="433"/>
      <c r="CV82" s="433"/>
      <c r="CW82" s="433"/>
      <c r="CX82" s="433"/>
      <c r="CY82" s="433"/>
      <c r="CZ82" s="433"/>
      <c r="DA82" s="433"/>
    </row>
    <row r="83" spans="1:106" s="237" customFormat="1" ht="52.2" customHeight="1" x14ac:dyDescent="0.25">
      <c r="A83" s="785" t="s">
        <v>47</v>
      </c>
      <c r="B83" s="785"/>
      <c r="C83" s="785"/>
      <c r="D83" s="785"/>
      <c r="E83" s="785"/>
      <c r="F83" s="785"/>
      <c r="G83" s="785" t="s">
        <v>60</v>
      </c>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5"/>
      <c r="BA83" s="785"/>
      <c r="BB83" s="785"/>
      <c r="BC83" s="785"/>
      <c r="BD83" s="785"/>
      <c r="BE83" s="785"/>
      <c r="BF83" s="785"/>
      <c r="BG83" s="785"/>
      <c r="BH83" s="785"/>
      <c r="BI83" s="785"/>
      <c r="BJ83" s="785"/>
      <c r="BK83" s="785"/>
      <c r="BL83" s="785"/>
      <c r="BM83" s="785"/>
      <c r="BN83" s="785"/>
      <c r="BO83" s="785"/>
      <c r="BP83" s="785"/>
      <c r="BQ83" s="785"/>
      <c r="BR83" s="785"/>
      <c r="BS83" s="785"/>
      <c r="BT83" s="785"/>
      <c r="BU83" s="785"/>
      <c r="BV83" s="786" t="s">
        <v>61</v>
      </c>
      <c r="BW83" s="787"/>
      <c r="BX83" s="787"/>
      <c r="BY83" s="787"/>
      <c r="BZ83" s="787"/>
      <c r="CA83" s="787"/>
      <c r="CB83" s="787"/>
      <c r="CC83" s="787"/>
      <c r="CD83" s="787"/>
      <c r="CE83" s="787"/>
      <c r="CF83" s="787"/>
      <c r="CG83" s="787"/>
      <c r="CH83" s="787"/>
      <c r="CI83" s="787"/>
      <c r="CJ83" s="787"/>
      <c r="CK83" s="788"/>
      <c r="CL83" s="785" t="s">
        <v>62</v>
      </c>
      <c r="CM83" s="785"/>
      <c r="CN83" s="785"/>
      <c r="CO83" s="785"/>
      <c r="CP83" s="785"/>
      <c r="CQ83" s="785"/>
      <c r="CR83" s="785"/>
      <c r="CS83" s="785"/>
      <c r="CT83" s="785"/>
      <c r="CU83" s="785"/>
      <c r="CV83" s="785"/>
      <c r="CW83" s="785"/>
      <c r="CX83" s="785"/>
      <c r="CY83" s="785"/>
      <c r="CZ83" s="785"/>
      <c r="DA83" s="785"/>
      <c r="DB83" s="440"/>
    </row>
    <row r="84" spans="1:106" s="237" customFormat="1" x14ac:dyDescent="0.25">
      <c r="A84" s="755">
        <v>1</v>
      </c>
      <c r="B84" s="755"/>
      <c r="C84" s="755"/>
      <c r="D84" s="755"/>
      <c r="E84" s="755"/>
      <c r="F84" s="755"/>
      <c r="G84" s="755">
        <v>2</v>
      </c>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55"/>
      <c r="AY84" s="755"/>
      <c r="AZ84" s="755"/>
      <c r="BA84" s="755"/>
      <c r="BB84" s="755"/>
      <c r="BC84" s="755"/>
      <c r="BD84" s="755"/>
      <c r="BE84" s="755"/>
      <c r="BF84" s="755"/>
      <c r="BG84" s="755"/>
      <c r="BH84" s="755"/>
      <c r="BI84" s="755"/>
      <c r="BJ84" s="755"/>
      <c r="BK84" s="755"/>
      <c r="BL84" s="755"/>
      <c r="BM84" s="755"/>
      <c r="BN84" s="755"/>
      <c r="BO84" s="755"/>
      <c r="BP84" s="755"/>
      <c r="BQ84" s="755"/>
      <c r="BR84" s="755"/>
      <c r="BS84" s="755"/>
      <c r="BT84" s="755"/>
      <c r="BU84" s="755"/>
      <c r="BV84" s="755">
        <v>3</v>
      </c>
      <c r="BW84" s="755"/>
      <c r="BX84" s="755"/>
      <c r="BY84" s="755"/>
      <c r="BZ84" s="755"/>
      <c r="CA84" s="755"/>
      <c r="CB84" s="755"/>
      <c r="CC84" s="755"/>
      <c r="CD84" s="755"/>
      <c r="CE84" s="755"/>
      <c r="CF84" s="755"/>
      <c r="CG84" s="755"/>
      <c r="CH84" s="755"/>
      <c r="CI84" s="755"/>
      <c r="CJ84" s="755"/>
      <c r="CK84" s="755"/>
      <c r="CL84" s="755">
        <v>4</v>
      </c>
      <c r="CM84" s="755"/>
      <c r="CN84" s="755"/>
      <c r="CO84" s="755"/>
      <c r="CP84" s="755"/>
      <c r="CQ84" s="755"/>
      <c r="CR84" s="755"/>
      <c r="CS84" s="755"/>
      <c r="CT84" s="755"/>
      <c r="CU84" s="755"/>
      <c r="CV84" s="755"/>
      <c r="CW84" s="755"/>
      <c r="CX84" s="755"/>
      <c r="CY84" s="755"/>
      <c r="CZ84" s="755"/>
      <c r="DA84" s="755"/>
    </row>
    <row r="85" spans="1:106" s="237" customFormat="1" ht="27.6" customHeight="1" x14ac:dyDescent="0.25">
      <c r="A85" s="748" t="s">
        <v>63</v>
      </c>
      <c r="B85" s="748"/>
      <c r="C85" s="748"/>
      <c r="D85" s="748"/>
      <c r="E85" s="748"/>
      <c r="F85" s="748"/>
      <c r="G85" s="431"/>
      <c r="H85" s="796" t="s">
        <v>323</v>
      </c>
      <c r="I85" s="796"/>
      <c r="J85" s="796"/>
      <c r="K85" s="796"/>
      <c r="L85" s="796"/>
      <c r="M85" s="796"/>
      <c r="N85" s="796"/>
      <c r="O85" s="796"/>
      <c r="P85" s="796"/>
      <c r="Q85" s="796"/>
      <c r="R85" s="796"/>
      <c r="S85" s="796"/>
      <c r="T85" s="796"/>
      <c r="U85" s="796"/>
      <c r="V85" s="796"/>
      <c r="W85" s="796"/>
      <c r="X85" s="796"/>
      <c r="Y85" s="796"/>
      <c r="Z85" s="796"/>
      <c r="AA85" s="796"/>
      <c r="AB85" s="796"/>
      <c r="AC85" s="796"/>
      <c r="AD85" s="796"/>
      <c r="AE85" s="796"/>
      <c r="AF85" s="796"/>
      <c r="AG85" s="796"/>
      <c r="AH85" s="796"/>
      <c r="AI85" s="796"/>
      <c r="AJ85" s="796"/>
      <c r="AK85" s="796"/>
      <c r="AL85" s="796"/>
      <c r="AM85" s="796"/>
      <c r="AN85" s="796"/>
      <c r="AO85" s="796"/>
      <c r="AP85" s="796"/>
      <c r="AQ85" s="796"/>
      <c r="AR85" s="796"/>
      <c r="AS85" s="796"/>
      <c r="AT85" s="796"/>
      <c r="AU85" s="796"/>
      <c r="AV85" s="796"/>
      <c r="AW85" s="796"/>
      <c r="AX85" s="796"/>
      <c r="AY85" s="796"/>
      <c r="AZ85" s="796"/>
      <c r="BA85" s="796"/>
      <c r="BB85" s="796"/>
      <c r="BC85" s="796"/>
      <c r="BD85" s="796"/>
      <c r="BE85" s="796"/>
      <c r="BF85" s="796"/>
      <c r="BG85" s="796"/>
      <c r="BH85" s="796"/>
      <c r="BI85" s="796"/>
      <c r="BJ85" s="796"/>
      <c r="BK85" s="796"/>
      <c r="BL85" s="796"/>
      <c r="BM85" s="796"/>
      <c r="BN85" s="796"/>
      <c r="BO85" s="796"/>
      <c r="BP85" s="796"/>
      <c r="BQ85" s="796"/>
      <c r="BR85" s="796"/>
      <c r="BS85" s="796"/>
      <c r="BT85" s="796"/>
      <c r="BU85" s="797"/>
      <c r="BV85" s="798">
        <f>'Обосн ФОТ ИЦ'!L16</f>
        <v>88863.290940540537</v>
      </c>
      <c r="BW85" s="799"/>
      <c r="BX85" s="799"/>
      <c r="BY85" s="799"/>
      <c r="BZ85" s="799"/>
      <c r="CA85" s="799"/>
      <c r="CB85" s="799"/>
      <c r="CC85" s="799"/>
      <c r="CD85" s="799"/>
      <c r="CE85" s="799"/>
      <c r="CF85" s="799"/>
      <c r="CG85" s="799"/>
      <c r="CH85" s="799"/>
      <c r="CI85" s="799"/>
      <c r="CJ85" s="799"/>
      <c r="CK85" s="800"/>
      <c r="CL85" s="767">
        <f>BV85*0.302</f>
        <v>26836.713864043242</v>
      </c>
      <c r="CM85" s="767"/>
      <c r="CN85" s="767"/>
      <c r="CO85" s="767"/>
      <c r="CP85" s="767"/>
      <c r="CQ85" s="767"/>
      <c r="CR85" s="767"/>
      <c r="CS85" s="767"/>
      <c r="CT85" s="767"/>
      <c r="CU85" s="767"/>
      <c r="CV85" s="767"/>
      <c r="CW85" s="767"/>
      <c r="CX85" s="767"/>
      <c r="CY85" s="767"/>
      <c r="CZ85" s="767"/>
      <c r="DA85" s="767"/>
    </row>
    <row r="86" spans="1:106" s="237" customFormat="1" x14ac:dyDescent="0.25">
      <c r="A86" s="749" t="s">
        <v>64</v>
      </c>
      <c r="B86" s="750"/>
      <c r="C86" s="750"/>
      <c r="D86" s="750"/>
      <c r="E86" s="750"/>
      <c r="F86" s="751"/>
      <c r="G86" s="401"/>
      <c r="H86" s="801" t="s">
        <v>3</v>
      </c>
      <c r="I86" s="801"/>
      <c r="J86" s="801"/>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1"/>
      <c r="BA86" s="801"/>
      <c r="BB86" s="801"/>
      <c r="BC86" s="801"/>
      <c r="BD86" s="801"/>
      <c r="BE86" s="801"/>
      <c r="BF86" s="801"/>
      <c r="BG86" s="801"/>
      <c r="BH86" s="801"/>
      <c r="BI86" s="801"/>
      <c r="BJ86" s="801"/>
      <c r="BK86" s="801"/>
      <c r="BL86" s="801"/>
      <c r="BM86" s="801"/>
      <c r="BN86" s="801"/>
      <c r="BO86" s="801"/>
      <c r="BP86" s="801"/>
      <c r="BQ86" s="801"/>
      <c r="BR86" s="801"/>
      <c r="BS86" s="801"/>
      <c r="BT86" s="801"/>
      <c r="BU86" s="802"/>
      <c r="BV86" s="761"/>
      <c r="BW86" s="762"/>
      <c r="BX86" s="762"/>
      <c r="BY86" s="762"/>
      <c r="BZ86" s="762"/>
      <c r="CA86" s="762"/>
      <c r="CB86" s="762"/>
      <c r="CC86" s="762"/>
      <c r="CD86" s="762"/>
      <c r="CE86" s="762"/>
      <c r="CF86" s="762"/>
      <c r="CG86" s="762"/>
      <c r="CH86" s="762"/>
      <c r="CI86" s="762"/>
      <c r="CJ86" s="762"/>
      <c r="CK86" s="763"/>
      <c r="CL86" s="767">
        <f>CL85</f>
        <v>26836.713864043242</v>
      </c>
      <c r="CM86" s="767"/>
      <c r="CN86" s="767"/>
      <c r="CO86" s="767"/>
      <c r="CP86" s="767"/>
      <c r="CQ86" s="767"/>
      <c r="CR86" s="767"/>
      <c r="CS86" s="767"/>
      <c r="CT86" s="767"/>
      <c r="CU86" s="767"/>
      <c r="CV86" s="767"/>
      <c r="CW86" s="767"/>
      <c r="CX86" s="767"/>
      <c r="CY86" s="767"/>
      <c r="CZ86" s="767"/>
      <c r="DA86" s="767"/>
    </row>
    <row r="87" spans="1:106" s="237" customFormat="1" x14ac:dyDescent="0.25">
      <c r="A87" s="752"/>
      <c r="B87" s="753"/>
      <c r="C87" s="753"/>
      <c r="D87" s="753"/>
      <c r="E87" s="753"/>
      <c r="F87" s="754"/>
      <c r="G87" s="402"/>
      <c r="H87" s="768" t="s">
        <v>569</v>
      </c>
      <c r="I87" s="768"/>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8"/>
      <c r="BA87" s="768"/>
      <c r="BB87" s="768"/>
      <c r="BC87" s="768"/>
      <c r="BD87" s="768"/>
      <c r="BE87" s="768"/>
      <c r="BF87" s="768"/>
      <c r="BG87" s="768"/>
      <c r="BH87" s="768"/>
      <c r="BI87" s="768"/>
      <c r="BJ87" s="768"/>
      <c r="BK87" s="768"/>
      <c r="BL87" s="768"/>
      <c r="BM87" s="768"/>
      <c r="BN87" s="768"/>
      <c r="BO87" s="768"/>
      <c r="BP87" s="768"/>
      <c r="BQ87" s="768"/>
      <c r="BR87" s="768"/>
      <c r="BS87" s="768"/>
      <c r="BT87" s="768"/>
      <c r="BU87" s="769"/>
      <c r="BV87" s="764"/>
      <c r="BW87" s="765"/>
      <c r="BX87" s="765"/>
      <c r="BY87" s="765"/>
      <c r="BZ87" s="765"/>
      <c r="CA87" s="765"/>
      <c r="CB87" s="765"/>
      <c r="CC87" s="765"/>
      <c r="CD87" s="765"/>
      <c r="CE87" s="765"/>
      <c r="CF87" s="765"/>
      <c r="CG87" s="765"/>
      <c r="CH87" s="765"/>
      <c r="CI87" s="765"/>
      <c r="CJ87" s="765"/>
      <c r="CK87" s="766"/>
      <c r="CL87" s="767"/>
      <c r="CM87" s="767"/>
      <c r="CN87" s="767"/>
      <c r="CO87" s="767"/>
      <c r="CP87" s="767"/>
      <c r="CQ87" s="767"/>
      <c r="CR87" s="767"/>
      <c r="CS87" s="767"/>
      <c r="CT87" s="767"/>
      <c r="CU87" s="767"/>
      <c r="CV87" s="767"/>
      <c r="CW87" s="767"/>
      <c r="CX87" s="767"/>
      <c r="CY87" s="767"/>
      <c r="CZ87" s="767"/>
      <c r="DA87" s="767"/>
    </row>
    <row r="88" spans="1:106" s="426" customFormat="1" ht="13.5" customHeight="1" x14ac:dyDescent="0.25">
      <c r="A88" s="668"/>
      <c r="B88" s="668"/>
      <c r="C88" s="668"/>
      <c r="D88" s="668"/>
      <c r="E88" s="668"/>
      <c r="F88" s="668"/>
      <c r="G88" s="781" t="s">
        <v>244</v>
      </c>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2"/>
      <c r="AY88" s="782"/>
      <c r="AZ88" s="782"/>
      <c r="BA88" s="782"/>
      <c r="BB88" s="782"/>
      <c r="BC88" s="782"/>
      <c r="BD88" s="782"/>
      <c r="BE88" s="782"/>
      <c r="BF88" s="782"/>
      <c r="BG88" s="782"/>
      <c r="BH88" s="782"/>
      <c r="BI88" s="782"/>
      <c r="BJ88" s="782"/>
      <c r="BK88" s="782"/>
      <c r="BL88" s="782"/>
      <c r="BM88" s="782"/>
      <c r="BN88" s="782"/>
      <c r="BO88" s="782"/>
      <c r="BP88" s="782"/>
      <c r="BQ88" s="782"/>
      <c r="BR88" s="782"/>
      <c r="BS88" s="782"/>
      <c r="BT88" s="782"/>
      <c r="BU88" s="783"/>
      <c r="BV88" s="780" t="s">
        <v>4</v>
      </c>
      <c r="BW88" s="780"/>
      <c r="BX88" s="780"/>
      <c r="BY88" s="780"/>
      <c r="BZ88" s="780"/>
      <c r="CA88" s="780"/>
      <c r="CB88" s="780"/>
      <c r="CC88" s="780"/>
      <c r="CD88" s="780"/>
      <c r="CE88" s="780"/>
      <c r="CF88" s="780"/>
      <c r="CG88" s="780"/>
      <c r="CH88" s="780"/>
      <c r="CI88" s="780"/>
      <c r="CJ88" s="780"/>
      <c r="CK88" s="780"/>
      <c r="CL88" s="767">
        <f>CL77+CL86</f>
        <v>1443824.4154440432</v>
      </c>
      <c r="CM88" s="767"/>
      <c r="CN88" s="767"/>
      <c r="CO88" s="767"/>
      <c r="CP88" s="767"/>
      <c r="CQ88" s="767"/>
      <c r="CR88" s="767"/>
      <c r="CS88" s="767"/>
      <c r="CT88" s="767"/>
      <c r="CU88" s="767"/>
      <c r="CV88" s="767"/>
      <c r="CW88" s="767"/>
      <c r="CX88" s="767"/>
      <c r="CY88" s="767"/>
      <c r="CZ88" s="767"/>
      <c r="DA88" s="767"/>
      <c r="DB88" s="287"/>
    </row>
    <row r="89" spans="1:106" s="426" customFormat="1" ht="13.5" customHeight="1" x14ac:dyDescent="0.25">
      <c r="A89" s="668"/>
      <c r="B89" s="668"/>
      <c r="C89" s="668"/>
      <c r="D89" s="668"/>
      <c r="E89" s="668"/>
      <c r="F89" s="668"/>
      <c r="G89" s="781" t="s">
        <v>648</v>
      </c>
      <c r="H89" s="782"/>
      <c r="I89" s="782"/>
      <c r="J89" s="782"/>
      <c r="K89" s="782"/>
      <c r="L89" s="782"/>
      <c r="M89" s="782"/>
      <c r="N89" s="782"/>
      <c r="O89" s="782"/>
      <c r="P89" s="782"/>
      <c r="Q89" s="782"/>
      <c r="R89" s="782"/>
      <c r="S89" s="782"/>
      <c r="T89" s="782"/>
      <c r="U89" s="782"/>
      <c r="V89" s="782"/>
      <c r="W89" s="782"/>
      <c r="X89" s="782"/>
      <c r="Y89" s="782"/>
      <c r="Z89" s="782"/>
      <c r="AA89" s="782"/>
      <c r="AB89" s="782"/>
      <c r="AC89" s="782"/>
      <c r="AD89" s="782"/>
      <c r="AE89" s="782"/>
      <c r="AF89" s="782"/>
      <c r="AG89" s="782"/>
      <c r="AH89" s="782"/>
      <c r="AI89" s="782"/>
      <c r="AJ89" s="782"/>
      <c r="AK89" s="782"/>
      <c r="AL89" s="782"/>
      <c r="AM89" s="782"/>
      <c r="AN89" s="782"/>
      <c r="AO89" s="782"/>
      <c r="AP89" s="782"/>
      <c r="AQ89" s="782"/>
      <c r="AR89" s="782"/>
      <c r="AS89" s="782"/>
      <c r="AT89" s="782"/>
      <c r="AU89" s="782"/>
      <c r="AV89" s="782"/>
      <c r="AW89" s="782"/>
      <c r="AX89" s="782"/>
      <c r="AY89" s="782"/>
      <c r="AZ89" s="782"/>
      <c r="BA89" s="782"/>
      <c r="BB89" s="782"/>
      <c r="BC89" s="782"/>
      <c r="BD89" s="782"/>
      <c r="BE89" s="782"/>
      <c r="BF89" s="782"/>
      <c r="BG89" s="782"/>
      <c r="BH89" s="782"/>
      <c r="BI89" s="782"/>
      <c r="BJ89" s="782"/>
      <c r="BK89" s="782"/>
      <c r="BL89" s="782"/>
      <c r="BM89" s="782"/>
      <c r="BN89" s="782"/>
      <c r="BO89" s="782"/>
      <c r="BP89" s="782"/>
      <c r="BQ89" s="782"/>
      <c r="BR89" s="782"/>
      <c r="BS89" s="782"/>
      <c r="BT89" s="782"/>
      <c r="BU89" s="783"/>
      <c r="BV89" s="780" t="s">
        <v>4</v>
      </c>
      <c r="BW89" s="780"/>
      <c r="BX89" s="780"/>
      <c r="BY89" s="780"/>
      <c r="BZ89" s="780"/>
      <c r="CA89" s="780"/>
      <c r="CB89" s="780"/>
      <c r="CC89" s="780"/>
      <c r="CD89" s="780"/>
      <c r="CE89" s="780"/>
      <c r="CF89" s="780"/>
      <c r="CG89" s="780"/>
      <c r="CH89" s="780"/>
      <c r="CI89" s="780"/>
      <c r="CJ89" s="780"/>
      <c r="CK89" s="780"/>
      <c r="CL89" s="784">
        <f>CL70+CL88</f>
        <v>26120074.745444041</v>
      </c>
      <c r="CM89" s="784"/>
      <c r="CN89" s="784"/>
      <c r="CO89" s="784"/>
      <c r="CP89" s="784"/>
      <c r="CQ89" s="784"/>
      <c r="CR89" s="784"/>
      <c r="CS89" s="784"/>
      <c r="CT89" s="784"/>
      <c r="CU89" s="784"/>
      <c r="CV89" s="784"/>
      <c r="CW89" s="784"/>
      <c r="CX89" s="784"/>
      <c r="CY89" s="784"/>
      <c r="CZ89" s="784"/>
      <c r="DA89" s="784"/>
    </row>
    <row r="90" spans="1:106" x14ac:dyDescent="0.25">
      <c r="A90" s="433"/>
      <c r="B90" s="433"/>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3"/>
      <c r="AY90" s="433"/>
      <c r="AZ90" s="433"/>
      <c r="BA90" s="433"/>
      <c r="BB90" s="433"/>
      <c r="BC90" s="433"/>
      <c r="BD90" s="433"/>
      <c r="BE90" s="433"/>
      <c r="BF90" s="433"/>
      <c r="BG90" s="433"/>
      <c r="BH90" s="433"/>
      <c r="BI90" s="433"/>
      <c r="BJ90" s="433"/>
      <c r="BK90" s="433"/>
      <c r="BL90" s="433"/>
      <c r="BM90" s="433"/>
      <c r="BN90" s="433"/>
      <c r="BO90" s="433"/>
      <c r="BP90" s="433"/>
      <c r="BQ90" s="433"/>
      <c r="BR90" s="433"/>
      <c r="BS90" s="433"/>
      <c r="BT90" s="433"/>
      <c r="BU90" s="433"/>
      <c r="BV90" s="433"/>
      <c r="BW90" s="433"/>
      <c r="BX90" s="433"/>
      <c r="BY90" s="433"/>
      <c r="BZ90" s="433"/>
      <c r="CA90" s="433"/>
      <c r="CB90" s="433"/>
      <c r="CC90" s="433"/>
      <c r="CD90" s="433"/>
      <c r="CE90" s="433"/>
      <c r="CF90" s="433"/>
      <c r="CG90" s="433"/>
      <c r="CH90" s="433"/>
      <c r="CI90" s="433"/>
      <c r="CJ90" s="433"/>
      <c r="CK90" s="433"/>
      <c r="CL90" s="433"/>
      <c r="CM90" s="433"/>
      <c r="CN90" s="433"/>
      <c r="CO90" s="433"/>
      <c r="CP90" s="433"/>
      <c r="CQ90" s="433"/>
      <c r="CR90" s="433"/>
      <c r="CS90" s="433"/>
      <c r="CT90" s="433"/>
      <c r="CU90" s="433"/>
      <c r="CV90" s="433"/>
      <c r="CW90" s="433"/>
      <c r="CX90" s="433"/>
      <c r="CY90" s="433"/>
      <c r="CZ90" s="433"/>
      <c r="DA90" s="433"/>
    </row>
    <row r="91" spans="1:106" x14ac:dyDescent="0.25">
      <c r="A91" s="759" t="s">
        <v>482</v>
      </c>
      <c r="B91" s="760"/>
      <c r="C91" s="760"/>
      <c r="D91" s="760"/>
      <c r="E91" s="760"/>
      <c r="F91" s="760"/>
      <c r="G91" s="760"/>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760"/>
      <c r="AL91" s="760"/>
      <c r="AM91" s="760"/>
      <c r="AN91" s="760"/>
      <c r="AO91" s="760"/>
      <c r="AP91" s="760"/>
      <c r="AQ91" s="760"/>
      <c r="AR91" s="760"/>
      <c r="AS91" s="760"/>
      <c r="AT91" s="760"/>
      <c r="AU91" s="760"/>
      <c r="AV91" s="760"/>
      <c r="AW91" s="760"/>
      <c r="AX91" s="760"/>
      <c r="AY91" s="760"/>
      <c r="AZ91" s="760"/>
      <c r="BA91" s="760"/>
      <c r="BB91" s="760"/>
      <c r="BC91" s="760"/>
      <c r="BD91" s="760"/>
      <c r="BE91" s="760"/>
      <c r="BF91" s="760"/>
      <c r="BG91" s="760"/>
      <c r="BH91" s="760"/>
      <c r="BI91" s="760"/>
      <c r="BJ91" s="760"/>
      <c r="BK91" s="760"/>
      <c r="BL91" s="760"/>
      <c r="BM91" s="760"/>
      <c r="BN91" s="760"/>
      <c r="BO91" s="760"/>
      <c r="BP91" s="760"/>
      <c r="BQ91" s="760"/>
      <c r="BR91" s="760"/>
      <c r="BS91" s="760"/>
      <c r="BT91" s="760"/>
      <c r="BU91" s="760"/>
      <c r="BV91" s="760"/>
      <c r="BW91" s="760"/>
      <c r="BX91" s="760"/>
      <c r="BY91" s="760"/>
      <c r="BZ91" s="760"/>
      <c r="CA91" s="760"/>
      <c r="CB91" s="760"/>
      <c r="CC91" s="760"/>
      <c r="CD91" s="760"/>
      <c r="CE91" s="760"/>
      <c r="CF91" s="760"/>
      <c r="CG91" s="760"/>
      <c r="CH91" s="760"/>
      <c r="CI91" s="760"/>
      <c r="CJ91" s="760"/>
      <c r="CK91" s="760"/>
      <c r="CL91" s="760"/>
      <c r="CM91" s="760"/>
      <c r="CN91" s="760"/>
      <c r="CO91" s="760"/>
      <c r="CP91" s="760"/>
      <c r="CQ91" s="760"/>
      <c r="CR91" s="760"/>
      <c r="CS91" s="760"/>
      <c r="CT91" s="760"/>
      <c r="CU91" s="760"/>
      <c r="CV91" s="760"/>
      <c r="CW91" s="760"/>
      <c r="CX91" s="760"/>
      <c r="CY91" s="760"/>
      <c r="CZ91" s="760"/>
      <c r="DA91" s="760"/>
    </row>
    <row r="92" spans="1:106" ht="7.2" customHeight="1" x14ac:dyDescent="0.25">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row>
    <row r="93" spans="1:106" s="429" customFormat="1" ht="16.2" customHeight="1" x14ac:dyDescent="0.25">
      <c r="A93" s="653" t="s">
        <v>238</v>
      </c>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c r="AK93" s="653"/>
      <c r="AL93" s="653"/>
      <c r="AM93" s="653"/>
      <c r="AN93" s="653"/>
      <c r="AO93" s="653"/>
      <c r="AP93" s="653"/>
      <c r="AQ93" s="653"/>
      <c r="AR93" s="653"/>
      <c r="AS93" s="653"/>
      <c r="AT93" s="653"/>
      <c r="AU93" s="653"/>
      <c r="AV93" s="653"/>
      <c r="AW93" s="653"/>
      <c r="AX93" s="653"/>
      <c r="AY93" s="653"/>
      <c r="AZ93" s="653"/>
      <c r="BA93" s="653"/>
      <c r="BB93" s="653"/>
      <c r="BC93" s="653"/>
      <c r="BD93" s="653"/>
      <c r="BE93" s="653"/>
      <c r="BF93" s="653"/>
      <c r="BG93" s="653"/>
      <c r="BH93" s="653"/>
      <c r="BI93" s="653"/>
      <c r="BJ93" s="653"/>
      <c r="BK93" s="653"/>
      <c r="BL93" s="653"/>
      <c r="BM93" s="653"/>
      <c r="BN93" s="653"/>
      <c r="BO93" s="653"/>
      <c r="BP93" s="653"/>
      <c r="BQ93" s="653"/>
      <c r="BR93" s="653"/>
      <c r="BS93" s="653"/>
      <c r="BT93" s="653"/>
      <c r="BU93" s="653"/>
      <c r="BV93" s="653"/>
      <c r="BW93" s="653"/>
      <c r="BX93" s="653"/>
      <c r="BY93" s="653"/>
      <c r="BZ93" s="653"/>
      <c r="CA93" s="653"/>
      <c r="CB93" s="653"/>
      <c r="CC93" s="653"/>
      <c r="CD93" s="653"/>
      <c r="CE93" s="653"/>
      <c r="CF93" s="653"/>
      <c r="CG93" s="653"/>
      <c r="CH93" s="653"/>
      <c r="CI93" s="653"/>
      <c r="CJ93" s="653"/>
      <c r="CK93" s="653"/>
      <c r="CL93" s="653"/>
      <c r="CM93" s="653"/>
      <c r="CN93" s="653"/>
      <c r="CO93" s="653"/>
      <c r="CP93" s="653"/>
      <c r="CQ93" s="653"/>
      <c r="CR93" s="653"/>
      <c r="CS93" s="653"/>
      <c r="CT93" s="653"/>
      <c r="CU93" s="653"/>
      <c r="CV93" s="653"/>
      <c r="CW93" s="653"/>
      <c r="CX93" s="653"/>
      <c r="CY93" s="653"/>
      <c r="CZ93" s="653"/>
      <c r="DB93" s="234"/>
    </row>
    <row r="94" spans="1:106" s="429" customFormat="1" ht="7.2" customHeight="1" x14ac:dyDescent="0.25">
      <c r="A94" s="428"/>
      <c r="B94" s="428"/>
      <c r="C94" s="428"/>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8"/>
      <c r="BN94" s="428"/>
      <c r="BO94" s="428"/>
      <c r="BP94" s="428"/>
      <c r="BQ94" s="428"/>
      <c r="BR94" s="428"/>
      <c r="BS94" s="428"/>
      <c r="BT94" s="428"/>
      <c r="BU94" s="428"/>
      <c r="BV94" s="428"/>
      <c r="BW94" s="428"/>
      <c r="BX94" s="428"/>
      <c r="BY94" s="428"/>
      <c r="BZ94" s="428"/>
      <c r="CA94" s="428"/>
      <c r="CB94" s="428"/>
      <c r="CC94" s="428"/>
      <c r="CD94" s="428"/>
      <c r="CE94" s="428"/>
      <c r="CF94" s="428"/>
      <c r="CG94" s="428"/>
      <c r="CH94" s="428"/>
      <c r="CI94" s="428"/>
      <c r="CJ94" s="428"/>
      <c r="CK94" s="428"/>
      <c r="CL94" s="428"/>
      <c r="CM94" s="428"/>
      <c r="CN94" s="428"/>
      <c r="CO94" s="428"/>
      <c r="CP94" s="428"/>
      <c r="CQ94" s="428"/>
      <c r="CR94" s="428"/>
      <c r="CS94" s="428"/>
      <c r="CT94" s="428"/>
      <c r="CU94" s="428"/>
      <c r="CV94" s="428"/>
      <c r="CW94" s="428"/>
      <c r="CX94" s="428"/>
      <c r="CY94" s="428"/>
      <c r="CZ94" s="428"/>
    </row>
    <row r="95" spans="1:106" s="429" customFormat="1" ht="30.6" customHeight="1" x14ac:dyDescent="0.25">
      <c r="A95" s="628" t="s">
        <v>243</v>
      </c>
      <c r="B95" s="628"/>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8"/>
      <c r="BW95" s="628"/>
      <c r="BX95" s="628"/>
      <c r="BY95" s="628"/>
      <c r="BZ95" s="628"/>
      <c r="CA95" s="628"/>
      <c r="CB95" s="628"/>
      <c r="CC95" s="628"/>
      <c r="CD95" s="628"/>
      <c r="CE95" s="628"/>
      <c r="CF95" s="628"/>
      <c r="CG95" s="628"/>
      <c r="CH95" s="628"/>
      <c r="CI95" s="628"/>
      <c r="CJ95" s="628"/>
      <c r="CK95" s="628"/>
      <c r="CL95" s="628"/>
      <c r="CM95" s="628"/>
      <c r="CN95" s="628"/>
      <c r="CO95" s="628"/>
      <c r="CP95" s="628"/>
      <c r="CQ95" s="628"/>
      <c r="CR95" s="628"/>
      <c r="CS95" s="628"/>
      <c r="CT95" s="628"/>
      <c r="CU95" s="628"/>
      <c r="CV95" s="628"/>
      <c r="CW95" s="628"/>
      <c r="CX95" s="628"/>
      <c r="CY95" s="628"/>
      <c r="CZ95" s="628"/>
    </row>
    <row r="96" spans="1:106" ht="6.6" customHeight="1" x14ac:dyDescent="0.25">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429"/>
    </row>
    <row r="97" spans="1:108" x14ac:dyDescent="0.25">
      <c r="A97" s="433" t="s">
        <v>45</v>
      </c>
      <c r="B97" s="433"/>
      <c r="C97" s="433"/>
      <c r="D97" s="433"/>
      <c r="E97" s="433"/>
      <c r="F97" s="433"/>
      <c r="G97" s="433"/>
      <c r="H97" s="433"/>
      <c r="I97" s="433"/>
      <c r="J97" s="433"/>
      <c r="K97" s="433"/>
      <c r="L97" s="433"/>
      <c r="M97" s="433"/>
      <c r="N97" s="433"/>
      <c r="O97" s="433"/>
      <c r="P97" s="433"/>
      <c r="Q97" s="433"/>
      <c r="R97" s="433"/>
      <c r="S97" s="433"/>
      <c r="T97" s="433"/>
      <c r="U97" s="433"/>
      <c r="V97" s="433"/>
      <c r="W97" s="433"/>
      <c r="X97" s="720" t="s">
        <v>539</v>
      </c>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0"/>
      <c r="AY97" s="720"/>
      <c r="AZ97" s="720"/>
      <c r="BA97" s="720"/>
      <c r="BB97" s="720"/>
      <c r="BC97" s="720"/>
      <c r="BD97" s="720"/>
      <c r="BE97" s="720"/>
      <c r="BF97" s="720"/>
      <c r="BG97" s="720"/>
      <c r="BH97" s="720"/>
      <c r="BI97" s="720"/>
      <c r="BJ97" s="720"/>
      <c r="BK97" s="720"/>
      <c r="BL97" s="720"/>
      <c r="BM97" s="720"/>
      <c r="BN97" s="720"/>
      <c r="BO97" s="720"/>
      <c r="BP97" s="720"/>
      <c r="BQ97" s="720"/>
      <c r="BR97" s="720"/>
      <c r="BS97" s="720"/>
      <c r="BT97" s="720"/>
      <c r="BU97" s="720"/>
      <c r="BV97" s="720"/>
      <c r="BW97" s="720"/>
      <c r="BX97" s="720"/>
      <c r="BY97" s="720"/>
      <c r="BZ97" s="720"/>
      <c r="CA97" s="720"/>
      <c r="CB97" s="720"/>
      <c r="CC97" s="720"/>
      <c r="CD97" s="720"/>
      <c r="CE97" s="720"/>
      <c r="CF97" s="720"/>
      <c r="CG97" s="720"/>
      <c r="CH97" s="720"/>
      <c r="CI97" s="720"/>
      <c r="CJ97" s="720"/>
      <c r="CK97" s="720"/>
      <c r="CL97" s="720"/>
      <c r="CM97" s="720"/>
      <c r="CN97" s="720"/>
      <c r="CO97" s="720"/>
      <c r="CP97" s="720"/>
      <c r="CQ97" s="720"/>
      <c r="CR97" s="720"/>
      <c r="CS97" s="720"/>
      <c r="CT97" s="720"/>
      <c r="CU97" s="720"/>
      <c r="CV97" s="720"/>
      <c r="CW97" s="720"/>
      <c r="CX97" s="720"/>
      <c r="CY97" s="720"/>
      <c r="CZ97" s="720"/>
      <c r="DA97" s="720"/>
    </row>
    <row r="98" spans="1:108" ht="7.2" customHeight="1" x14ac:dyDescent="0.25">
      <c r="A98" s="433"/>
      <c r="B98" s="433"/>
      <c r="C98" s="433"/>
      <c r="D98" s="433"/>
      <c r="E98" s="433"/>
      <c r="F98" s="433"/>
      <c r="G98" s="433"/>
      <c r="H98" s="433"/>
      <c r="I98" s="433"/>
      <c r="J98" s="433"/>
      <c r="K98" s="433"/>
      <c r="L98" s="433"/>
      <c r="M98" s="433"/>
      <c r="N98" s="433"/>
      <c r="O98" s="433"/>
      <c r="P98" s="433"/>
      <c r="Q98" s="433"/>
      <c r="R98" s="433"/>
      <c r="S98" s="433"/>
      <c r="T98" s="433"/>
      <c r="U98" s="433"/>
      <c r="V98" s="433"/>
      <c r="W98" s="433"/>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row>
    <row r="99" spans="1:108" x14ac:dyDescent="0.25">
      <c r="A99" s="721" t="s">
        <v>46</v>
      </c>
      <c r="B99" s="721"/>
      <c r="C99" s="721"/>
      <c r="D99" s="721"/>
      <c r="E99" s="721"/>
      <c r="F99" s="721"/>
      <c r="G99" s="721"/>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694" t="s">
        <v>485</v>
      </c>
      <c r="AQ99" s="694"/>
      <c r="AR99" s="694"/>
      <c r="AS99" s="694"/>
      <c r="AT99" s="694"/>
      <c r="AU99" s="694"/>
      <c r="AV99" s="694"/>
      <c r="AW99" s="694"/>
      <c r="AX99" s="694"/>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4"/>
      <c r="BU99" s="694"/>
      <c r="BV99" s="694"/>
      <c r="BW99" s="694"/>
      <c r="BX99" s="694"/>
      <c r="BY99" s="694"/>
      <c r="BZ99" s="694"/>
      <c r="CA99" s="694"/>
      <c r="CB99" s="694"/>
      <c r="CC99" s="694"/>
      <c r="CD99" s="694"/>
      <c r="CE99" s="694"/>
      <c r="CF99" s="694"/>
      <c r="CG99" s="694"/>
      <c r="CH99" s="694"/>
      <c r="CI99" s="694"/>
      <c r="CJ99" s="694"/>
      <c r="CK99" s="694"/>
      <c r="CL99" s="694"/>
      <c r="CM99" s="694"/>
      <c r="CN99" s="694"/>
      <c r="CO99" s="694"/>
      <c r="CP99" s="694"/>
      <c r="CQ99" s="694"/>
      <c r="CR99" s="694"/>
      <c r="CS99" s="694"/>
      <c r="CT99" s="694"/>
      <c r="CU99" s="694"/>
      <c r="CV99" s="694"/>
      <c r="CW99" s="694"/>
      <c r="CX99" s="694"/>
      <c r="CY99" s="694"/>
      <c r="CZ99" s="694"/>
      <c r="DA99" s="694"/>
    </row>
    <row r="100" spans="1:108" ht="6" customHeight="1" x14ac:dyDescent="0.25">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c r="BU100" s="183"/>
      <c r="BV100" s="183"/>
      <c r="BW100" s="183"/>
      <c r="BX100" s="183"/>
      <c r="BY100" s="183"/>
      <c r="BZ100" s="183"/>
      <c r="CA100" s="183"/>
      <c r="CB100" s="183"/>
      <c r="CC100" s="183"/>
      <c r="CD100" s="183"/>
      <c r="CE100" s="183"/>
      <c r="CF100" s="183"/>
      <c r="CG100" s="183"/>
      <c r="CH100" s="183"/>
      <c r="CI100" s="183"/>
      <c r="CJ100" s="183"/>
      <c r="CK100" s="183"/>
      <c r="CL100" s="183"/>
      <c r="CM100" s="183"/>
      <c r="CN100" s="183"/>
      <c r="CO100" s="183"/>
      <c r="CP100" s="183"/>
      <c r="CQ100" s="183"/>
      <c r="CR100" s="183"/>
      <c r="CS100" s="183"/>
      <c r="CT100" s="183"/>
      <c r="CU100" s="183"/>
      <c r="CV100" s="183"/>
      <c r="CW100" s="183"/>
      <c r="CX100" s="183"/>
      <c r="CY100" s="183"/>
      <c r="CZ100" s="183"/>
      <c r="DA100" s="183"/>
    </row>
    <row r="101" spans="1:108" x14ac:dyDescent="0.25">
      <c r="A101" s="544" t="s">
        <v>47</v>
      </c>
      <c r="B101" s="722"/>
      <c r="C101" s="722"/>
      <c r="D101" s="722"/>
      <c r="E101" s="722"/>
      <c r="F101" s="722"/>
      <c r="G101" s="723"/>
      <c r="H101" s="544" t="s">
        <v>0</v>
      </c>
      <c r="I101" s="722"/>
      <c r="J101" s="722"/>
      <c r="K101" s="722"/>
      <c r="L101" s="722"/>
      <c r="M101" s="722"/>
      <c r="N101" s="722"/>
      <c r="O101" s="722"/>
      <c r="P101" s="722"/>
      <c r="Q101" s="722"/>
      <c r="R101" s="722"/>
      <c r="S101" s="722"/>
      <c r="T101" s="722"/>
      <c r="U101" s="722"/>
      <c r="V101" s="722"/>
      <c r="W101" s="722"/>
      <c r="X101" s="722"/>
      <c r="Y101" s="722"/>
      <c r="Z101" s="722"/>
      <c r="AA101" s="722"/>
      <c r="AB101" s="722"/>
      <c r="AC101" s="722"/>
      <c r="AD101" s="722"/>
      <c r="AE101" s="722"/>
      <c r="AF101" s="722"/>
      <c r="AG101" s="722"/>
      <c r="AH101" s="722"/>
      <c r="AI101" s="722"/>
      <c r="AJ101" s="722"/>
      <c r="AK101" s="722"/>
      <c r="AL101" s="722"/>
      <c r="AM101" s="722"/>
      <c r="AN101" s="722"/>
      <c r="AO101" s="722"/>
      <c r="AP101" s="722"/>
      <c r="AQ101" s="722"/>
      <c r="AR101" s="722"/>
      <c r="AS101" s="722"/>
      <c r="AT101" s="722"/>
      <c r="AU101" s="722"/>
      <c r="AV101" s="722"/>
      <c r="AW101" s="722"/>
      <c r="AX101" s="722"/>
      <c r="AY101" s="722"/>
      <c r="AZ101" s="722"/>
      <c r="BA101" s="722"/>
      <c r="BB101" s="722"/>
      <c r="BC101" s="723"/>
      <c r="BD101" s="544" t="s">
        <v>69</v>
      </c>
      <c r="BE101" s="722"/>
      <c r="BF101" s="722"/>
      <c r="BG101" s="722"/>
      <c r="BH101" s="722"/>
      <c r="BI101" s="722"/>
      <c r="BJ101" s="722"/>
      <c r="BK101" s="722"/>
      <c r="BL101" s="722"/>
      <c r="BM101" s="722"/>
      <c r="BN101" s="722"/>
      <c r="BO101" s="722"/>
      <c r="BP101" s="722"/>
      <c r="BQ101" s="722"/>
      <c r="BR101" s="722"/>
      <c r="BS101" s="723"/>
      <c r="BT101" s="544" t="s">
        <v>70</v>
      </c>
      <c r="BU101" s="722"/>
      <c r="BV101" s="722"/>
      <c r="BW101" s="722"/>
      <c r="BX101" s="722"/>
      <c r="BY101" s="722"/>
      <c r="BZ101" s="722"/>
      <c r="CA101" s="722"/>
      <c r="CB101" s="722"/>
      <c r="CC101" s="722"/>
      <c r="CD101" s="722"/>
      <c r="CE101" s="722"/>
      <c r="CF101" s="722"/>
      <c r="CG101" s="722"/>
      <c r="CH101" s="722"/>
      <c r="CI101" s="723"/>
      <c r="CJ101" s="544" t="s">
        <v>71</v>
      </c>
      <c r="CK101" s="722"/>
      <c r="CL101" s="722"/>
      <c r="CM101" s="722"/>
      <c r="CN101" s="722"/>
      <c r="CO101" s="722"/>
      <c r="CP101" s="722"/>
      <c r="CQ101" s="722"/>
      <c r="CR101" s="722"/>
      <c r="CS101" s="722"/>
      <c r="CT101" s="722"/>
      <c r="CU101" s="722"/>
      <c r="CV101" s="722"/>
      <c r="CW101" s="722"/>
      <c r="CX101" s="722"/>
      <c r="CY101" s="722"/>
      <c r="CZ101" s="722"/>
      <c r="DA101" s="723"/>
    </row>
    <row r="102" spans="1:108" x14ac:dyDescent="0.25">
      <c r="A102" s="724">
        <v>1</v>
      </c>
      <c r="B102" s="724"/>
      <c r="C102" s="724"/>
      <c r="D102" s="724"/>
      <c r="E102" s="724"/>
      <c r="F102" s="724"/>
      <c r="G102" s="724"/>
      <c r="H102" s="724">
        <v>2</v>
      </c>
      <c r="I102" s="724"/>
      <c r="J102" s="724"/>
      <c r="K102" s="724"/>
      <c r="L102" s="724"/>
      <c r="M102" s="724"/>
      <c r="N102" s="724"/>
      <c r="O102" s="724"/>
      <c r="P102" s="724"/>
      <c r="Q102" s="724"/>
      <c r="R102" s="724"/>
      <c r="S102" s="724"/>
      <c r="T102" s="724"/>
      <c r="U102" s="724"/>
      <c r="V102" s="724"/>
      <c r="W102" s="724"/>
      <c r="X102" s="724"/>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4"/>
      <c r="AY102" s="724"/>
      <c r="AZ102" s="724"/>
      <c r="BA102" s="724"/>
      <c r="BB102" s="724"/>
      <c r="BC102" s="724"/>
      <c r="BD102" s="724">
        <v>3</v>
      </c>
      <c r="BE102" s="724"/>
      <c r="BF102" s="724"/>
      <c r="BG102" s="724"/>
      <c r="BH102" s="724"/>
      <c r="BI102" s="724"/>
      <c r="BJ102" s="724"/>
      <c r="BK102" s="724"/>
      <c r="BL102" s="724"/>
      <c r="BM102" s="724"/>
      <c r="BN102" s="724"/>
      <c r="BO102" s="724"/>
      <c r="BP102" s="724"/>
      <c r="BQ102" s="724"/>
      <c r="BR102" s="724"/>
      <c r="BS102" s="724"/>
      <c r="BT102" s="724">
        <v>4</v>
      </c>
      <c r="BU102" s="724"/>
      <c r="BV102" s="724"/>
      <c r="BW102" s="724"/>
      <c r="BX102" s="724"/>
      <c r="BY102" s="724"/>
      <c r="BZ102" s="724"/>
      <c r="CA102" s="724"/>
      <c r="CB102" s="724"/>
      <c r="CC102" s="724"/>
      <c r="CD102" s="724"/>
      <c r="CE102" s="724"/>
      <c r="CF102" s="724"/>
      <c r="CG102" s="724"/>
      <c r="CH102" s="724"/>
      <c r="CI102" s="724"/>
      <c r="CJ102" s="724">
        <v>5</v>
      </c>
      <c r="CK102" s="724"/>
      <c r="CL102" s="724"/>
      <c r="CM102" s="724"/>
      <c r="CN102" s="724"/>
      <c r="CO102" s="724"/>
      <c r="CP102" s="724"/>
      <c r="CQ102" s="724"/>
      <c r="CR102" s="724"/>
      <c r="CS102" s="724"/>
      <c r="CT102" s="724"/>
      <c r="CU102" s="724"/>
      <c r="CV102" s="724"/>
      <c r="CW102" s="724"/>
      <c r="CX102" s="724"/>
      <c r="CY102" s="724"/>
      <c r="CZ102" s="724"/>
      <c r="DA102" s="724"/>
    </row>
    <row r="103" spans="1:108" ht="26.4" customHeight="1" x14ac:dyDescent="0.25">
      <c r="A103" s="715" t="s">
        <v>67</v>
      </c>
      <c r="B103" s="715"/>
      <c r="C103" s="715"/>
      <c r="D103" s="715"/>
      <c r="E103" s="715"/>
      <c r="F103" s="715"/>
      <c r="G103" s="715"/>
      <c r="H103" s="710" t="s">
        <v>663</v>
      </c>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0"/>
      <c r="AY103" s="710"/>
      <c r="AZ103" s="710"/>
      <c r="BA103" s="710"/>
      <c r="BB103" s="710"/>
      <c r="BC103" s="710"/>
      <c r="BD103" s="803">
        <f>CJ103/BT103</f>
        <v>215</v>
      </c>
      <c r="BE103" s="711"/>
      <c r="BF103" s="711"/>
      <c r="BG103" s="711"/>
      <c r="BH103" s="711"/>
      <c r="BI103" s="711"/>
      <c r="BJ103" s="711"/>
      <c r="BK103" s="711"/>
      <c r="BL103" s="711"/>
      <c r="BM103" s="711"/>
      <c r="BN103" s="711"/>
      <c r="BO103" s="711"/>
      <c r="BP103" s="711"/>
      <c r="BQ103" s="711"/>
      <c r="BR103" s="711"/>
      <c r="BS103" s="711"/>
      <c r="BT103" s="711">
        <f>10*170</f>
        <v>1700</v>
      </c>
      <c r="BU103" s="711"/>
      <c r="BV103" s="711"/>
      <c r="BW103" s="711"/>
      <c r="BX103" s="711"/>
      <c r="BY103" s="711"/>
      <c r="BZ103" s="711"/>
      <c r="CA103" s="711"/>
      <c r="CB103" s="711"/>
      <c r="CC103" s="711"/>
      <c r="CD103" s="711"/>
      <c r="CE103" s="711"/>
      <c r="CF103" s="711"/>
      <c r="CG103" s="711"/>
      <c r="CH103" s="711"/>
      <c r="CI103" s="711"/>
      <c r="CJ103" s="789">
        <f>10*215*170</f>
        <v>365500</v>
      </c>
      <c r="CK103" s="789"/>
      <c r="CL103" s="789"/>
      <c r="CM103" s="789"/>
      <c r="CN103" s="789"/>
      <c r="CO103" s="789"/>
      <c r="CP103" s="789"/>
      <c r="CQ103" s="789"/>
      <c r="CR103" s="789"/>
      <c r="CS103" s="789"/>
      <c r="CT103" s="789"/>
      <c r="CU103" s="789"/>
      <c r="CV103" s="789"/>
      <c r="CW103" s="789"/>
      <c r="CX103" s="789"/>
      <c r="CY103" s="789"/>
      <c r="CZ103" s="789"/>
      <c r="DA103" s="789"/>
    </row>
    <row r="104" spans="1:108" x14ac:dyDescent="0.25">
      <c r="A104" s="715"/>
      <c r="B104" s="715"/>
      <c r="C104" s="715"/>
      <c r="D104" s="715"/>
      <c r="E104" s="715"/>
      <c r="F104" s="715"/>
      <c r="G104" s="715"/>
      <c r="H104" s="739" t="s">
        <v>244</v>
      </c>
      <c r="I104" s="739"/>
      <c r="J104" s="739"/>
      <c r="K104" s="739"/>
      <c r="L104" s="739"/>
      <c r="M104" s="739"/>
      <c r="N104" s="739"/>
      <c r="O104" s="739"/>
      <c r="P104" s="739"/>
      <c r="Q104" s="739"/>
      <c r="R104" s="739"/>
      <c r="S104" s="739"/>
      <c r="T104" s="739"/>
      <c r="U104" s="739"/>
      <c r="V104" s="739"/>
      <c r="W104" s="739"/>
      <c r="X104" s="739"/>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39"/>
      <c r="AY104" s="739"/>
      <c r="AZ104" s="739"/>
      <c r="BA104" s="739"/>
      <c r="BB104" s="739"/>
      <c r="BC104" s="740"/>
      <c r="BD104" s="711" t="s">
        <v>4</v>
      </c>
      <c r="BE104" s="711"/>
      <c r="BF104" s="711"/>
      <c r="BG104" s="711"/>
      <c r="BH104" s="711"/>
      <c r="BI104" s="711"/>
      <c r="BJ104" s="711"/>
      <c r="BK104" s="711"/>
      <c r="BL104" s="711"/>
      <c r="BM104" s="711"/>
      <c r="BN104" s="711"/>
      <c r="BO104" s="711"/>
      <c r="BP104" s="711"/>
      <c r="BQ104" s="711"/>
      <c r="BR104" s="711"/>
      <c r="BS104" s="711"/>
      <c r="BT104" s="711" t="s">
        <v>4</v>
      </c>
      <c r="BU104" s="711"/>
      <c r="BV104" s="711"/>
      <c r="BW104" s="711"/>
      <c r="BX104" s="711"/>
      <c r="BY104" s="711"/>
      <c r="BZ104" s="711"/>
      <c r="CA104" s="711"/>
      <c r="CB104" s="711"/>
      <c r="CC104" s="711"/>
      <c r="CD104" s="711"/>
      <c r="CE104" s="711"/>
      <c r="CF104" s="711"/>
      <c r="CG104" s="711"/>
      <c r="CH104" s="711"/>
      <c r="CI104" s="711"/>
      <c r="CJ104" s="790">
        <f>SUM(CJ103:DA103)</f>
        <v>365500</v>
      </c>
      <c r="CK104" s="790"/>
      <c r="CL104" s="790"/>
      <c r="CM104" s="790"/>
      <c r="CN104" s="790"/>
      <c r="CO104" s="790"/>
      <c r="CP104" s="790"/>
      <c r="CQ104" s="790"/>
      <c r="CR104" s="790"/>
      <c r="CS104" s="790"/>
      <c r="CT104" s="790"/>
      <c r="CU104" s="790"/>
      <c r="CV104" s="790"/>
      <c r="CW104" s="790"/>
      <c r="CX104" s="790"/>
      <c r="CY104" s="790"/>
      <c r="CZ104" s="790"/>
      <c r="DA104" s="790"/>
    </row>
    <row r="105" spans="1:108" x14ac:dyDescent="0.25">
      <c r="A105" s="437"/>
      <c r="B105" s="437"/>
      <c r="C105" s="437"/>
      <c r="D105" s="437"/>
      <c r="E105" s="437"/>
      <c r="F105" s="437"/>
      <c r="G105" s="437"/>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8"/>
      <c r="AY105" s="438"/>
      <c r="AZ105" s="438"/>
      <c r="BA105" s="438"/>
      <c r="BB105" s="438"/>
      <c r="BC105" s="438"/>
      <c r="BD105" s="439"/>
      <c r="BE105" s="439"/>
      <c r="BF105" s="439"/>
      <c r="BG105" s="439"/>
      <c r="BH105" s="439"/>
      <c r="BI105" s="439"/>
      <c r="BJ105" s="439"/>
      <c r="BK105" s="439"/>
      <c r="BL105" s="439"/>
      <c r="BM105" s="439"/>
      <c r="BN105" s="439"/>
      <c r="BO105" s="439"/>
      <c r="BP105" s="439"/>
      <c r="BQ105" s="439"/>
      <c r="BR105" s="439"/>
      <c r="BS105" s="439"/>
      <c r="BT105" s="439"/>
      <c r="BU105" s="439"/>
      <c r="BV105" s="439"/>
      <c r="BW105" s="439"/>
      <c r="BX105" s="439"/>
      <c r="BY105" s="439"/>
      <c r="BZ105" s="439"/>
      <c r="CA105" s="439"/>
      <c r="CB105" s="439"/>
      <c r="CC105" s="439"/>
      <c r="CD105" s="439"/>
      <c r="CE105" s="439"/>
      <c r="CF105" s="439"/>
      <c r="CG105" s="439"/>
      <c r="CH105" s="439"/>
      <c r="CI105" s="439"/>
      <c r="CJ105" s="333"/>
      <c r="CK105" s="333"/>
      <c r="CL105" s="333"/>
      <c r="CM105" s="333"/>
      <c r="CN105" s="333"/>
      <c r="CO105" s="333"/>
      <c r="CP105" s="333"/>
      <c r="CQ105" s="333"/>
      <c r="CR105" s="333"/>
      <c r="CS105" s="333"/>
      <c r="CT105" s="333"/>
      <c r="CU105" s="333"/>
      <c r="CV105" s="333"/>
      <c r="CW105" s="333"/>
      <c r="CX105" s="333"/>
      <c r="CY105" s="333"/>
      <c r="CZ105" s="333"/>
      <c r="DA105" s="333"/>
    </row>
    <row r="106" spans="1:108" ht="28.2" customHeight="1" x14ac:dyDescent="0.25">
      <c r="A106" s="791" t="s">
        <v>46</v>
      </c>
      <c r="B106" s="791"/>
      <c r="C106" s="791"/>
      <c r="D106" s="791"/>
      <c r="E106" s="791"/>
      <c r="F106" s="791"/>
      <c r="G106" s="791"/>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2" t="s">
        <v>593</v>
      </c>
      <c r="AQ106" s="792"/>
      <c r="AR106" s="792"/>
      <c r="AS106" s="792"/>
      <c r="AT106" s="792"/>
      <c r="AU106" s="792"/>
      <c r="AV106" s="792"/>
      <c r="AW106" s="792"/>
      <c r="AX106" s="792"/>
      <c r="AY106" s="792"/>
      <c r="AZ106" s="792"/>
      <c r="BA106" s="792"/>
      <c r="BB106" s="792"/>
      <c r="BC106" s="792"/>
      <c r="BD106" s="792"/>
      <c r="BE106" s="792"/>
      <c r="BF106" s="792"/>
      <c r="BG106" s="792"/>
      <c r="BH106" s="792"/>
      <c r="BI106" s="792"/>
      <c r="BJ106" s="792"/>
      <c r="BK106" s="792"/>
      <c r="BL106" s="792"/>
      <c r="BM106" s="792"/>
      <c r="BN106" s="792"/>
      <c r="BO106" s="792"/>
      <c r="BP106" s="792"/>
      <c r="BQ106" s="792"/>
      <c r="BR106" s="792"/>
      <c r="BS106" s="792"/>
      <c r="BT106" s="792"/>
      <c r="BU106" s="792"/>
      <c r="BV106" s="792"/>
      <c r="BW106" s="792"/>
      <c r="BX106" s="792"/>
      <c r="BY106" s="792"/>
      <c r="BZ106" s="792"/>
      <c r="CA106" s="792"/>
      <c r="CB106" s="792"/>
      <c r="CC106" s="792"/>
      <c r="CD106" s="792"/>
      <c r="CE106" s="792"/>
      <c r="CF106" s="792"/>
      <c r="CG106" s="792"/>
      <c r="CH106" s="792"/>
      <c r="CI106" s="792"/>
      <c r="CJ106" s="792"/>
      <c r="CK106" s="792"/>
      <c r="CL106" s="792"/>
      <c r="CM106" s="792"/>
      <c r="CN106" s="792"/>
      <c r="CO106" s="792"/>
      <c r="CP106" s="792"/>
      <c r="CQ106" s="792"/>
      <c r="CR106" s="792"/>
      <c r="CS106" s="792"/>
      <c r="CT106" s="792"/>
      <c r="CU106" s="792"/>
      <c r="CV106" s="792"/>
      <c r="CW106" s="792"/>
      <c r="CX106" s="792"/>
      <c r="CY106" s="792"/>
      <c r="CZ106" s="792"/>
      <c r="DA106" s="792"/>
    </row>
    <row r="107" spans="1:108" ht="6" customHeight="1" x14ac:dyDescent="0.25">
      <c r="A107" s="446"/>
      <c r="B107" s="446"/>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6"/>
      <c r="AY107" s="446"/>
      <c r="AZ107" s="446"/>
      <c r="BA107" s="446"/>
      <c r="BB107" s="446"/>
      <c r="BC107" s="446"/>
      <c r="BD107" s="446"/>
      <c r="BE107" s="446"/>
      <c r="BF107" s="446"/>
      <c r="BG107" s="446"/>
      <c r="BH107" s="446"/>
      <c r="BI107" s="446"/>
      <c r="BJ107" s="446"/>
      <c r="BK107" s="446"/>
      <c r="BL107" s="446"/>
      <c r="BM107" s="446"/>
      <c r="BN107" s="446"/>
      <c r="BO107" s="446"/>
      <c r="BP107" s="446"/>
      <c r="BQ107" s="446"/>
      <c r="BR107" s="446"/>
      <c r="BS107" s="446"/>
      <c r="BT107" s="446"/>
      <c r="BU107" s="446"/>
      <c r="BV107" s="446"/>
      <c r="BW107" s="446"/>
      <c r="BX107" s="446"/>
      <c r="BY107" s="446"/>
      <c r="BZ107" s="446"/>
      <c r="CA107" s="446"/>
      <c r="CB107" s="446"/>
      <c r="CC107" s="446"/>
      <c r="CD107" s="446"/>
      <c r="CE107" s="446"/>
      <c r="CF107" s="446"/>
      <c r="CG107" s="446"/>
      <c r="CH107" s="446"/>
      <c r="CI107" s="446"/>
      <c r="CJ107" s="446"/>
      <c r="CK107" s="446"/>
      <c r="CL107" s="446"/>
      <c r="CM107" s="446"/>
      <c r="CN107" s="446"/>
      <c r="CO107" s="446"/>
      <c r="CP107" s="446"/>
      <c r="CQ107" s="446"/>
      <c r="CR107" s="446"/>
      <c r="CS107" s="446"/>
      <c r="CT107" s="446"/>
      <c r="CU107" s="446"/>
      <c r="CV107" s="446"/>
      <c r="CW107" s="446"/>
      <c r="CX107" s="446"/>
      <c r="CY107" s="446"/>
      <c r="CZ107" s="446"/>
      <c r="DA107" s="446"/>
    </row>
    <row r="108" spans="1:108" x14ac:dyDescent="0.25">
      <c r="A108" s="793" t="s">
        <v>47</v>
      </c>
      <c r="B108" s="794"/>
      <c r="C108" s="794"/>
      <c r="D108" s="794"/>
      <c r="E108" s="794"/>
      <c r="F108" s="794"/>
      <c r="G108" s="795"/>
      <c r="H108" s="793" t="s">
        <v>0</v>
      </c>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4"/>
      <c r="AY108" s="794"/>
      <c r="AZ108" s="794"/>
      <c r="BA108" s="794"/>
      <c r="BB108" s="794"/>
      <c r="BC108" s="795"/>
      <c r="BD108" s="793" t="s">
        <v>69</v>
      </c>
      <c r="BE108" s="794"/>
      <c r="BF108" s="794"/>
      <c r="BG108" s="794"/>
      <c r="BH108" s="794"/>
      <c r="BI108" s="794"/>
      <c r="BJ108" s="794"/>
      <c r="BK108" s="794"/>
      <c r="BL108" s="794"/>
      <c r="BM108" s="794"/>
      <c r="BN108" s="794"/>
      <c r="BO108" s="794"/>
      <c r="BP108" s="794"/>
      <c r="BQ108" s="794"/>
      <c r="BR108" s="794"/>
      <c r="BS108" s="795"/>
      <c r="BT108" s="793" t="s">
        <v>70</v>
      </c>
      <c r="BU108" s="794"/>
      <c r="BV108" s="794"/>
      <c r="BW108" s="794"/>
      <c r="BX108" s="794"/>
      <c r="BY108" s="794"/>
      <c r="BZ108" s="794"/>
      <c r="CA108" s="794"/>
      <c r="CB108" s="794"/>
      <c r="CC108" s="794"/>
      <c r="CD108" s="794"/>
      <c r="CE108" s="794"/>
      <c r="CF108" s="794"/>
      <c r="CG108" s="794"/>
      <c r="CH108" s="794"/>
      <c r="CI108" s="795"/>
      <c r="CJ108" s="793" t="s">
        <v>71</v>
      </c>
      <c r="CK108" s="794"/>
      <c r="CL108" s="794"/>
      <c r="CM108" s="794"/>
      <c r="CN108" s="794"/>
      <c r="CO108" s="794"/>
      <c r="CP108" s="794"/>
      <c r="CQ108" s="794"/>
      <c r="CR108" s="794"/>
      <c r="CS108" s="794"/>
      <c r="CT108" s="794"/>
      <c r="CU108" s="794"/>
      <c r="CV108" s="794"/>
      <c r="CW108" s="794"/>
      <c r="CX108" s="794"/>
      <c r="CY108" s="794"/>
      <c r="CZ108" s="794"/>
      <c r="DA108" s="795"/>
    </row>
    <row r="109" spans="1:108" x14ac:dyDescent="0.25">
      <c r="A109" s="770">
        <v>1</v>
      </c>
      <c r="B109" s="770"/>
      <c r="C109" s="770"/>
      <c r="D109" s="770"/>
      <c r="E109" s="770"/>
      <c r="F109" s="770"/>
      <c r="G109" s="770"/>
      <c r="H109" s="770">
        <v>2</v>
      </c>
      <c r="I109" s="770"/>
      <c r="J109" s="770"/>
      <c r="K109" s="770"/>
      <c r="L109" s="770"/>
      <c r="M109" s="770"/>
      <c r="N109" s="770"/>
      <c r="O109" s="770"/>
      <c r="P109" s="770"/>
      <c r="Q109" s="770"/>
      <c r="R109" s="770"/>
      <c r="S109" s="770"/>
      <c r="T109" s="770"/>
      <c r="U109" s="770"/>
      <c r="V109" s="770"/>
      <c r="W109" s="770"/>
      <c r="X109" s="770"/>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0"/>
      <c r="AY109" s="770"/>
      <c r="AZ109" s="770"/>
      <c r="BA109" s="770"/>
      <c r="BB109" s="770"/>
      <c r="BC109" s="770"/>
      <c r="BD109" s="770">
        <v>3</v>
      </c>
      <c r="BE109" s="770"/>
      <c r="BF109" s="770"/>
      <c r="BG109" s="770"/>
      <c r="BH109" s="770"/>
      <c r="BI109" s="770"/>
      <c r="BJ109" s="770"/>
      <c r="BK109" s="770"/>
      <c r="BL109" s="770"/>
      <c r="BM109" s="770"/>
      <c r="BN109" s="770"/>
      <c r="BO109" s="770"/>
      <c r="BP109" s="770"/>
      <c r="BQ109" s="770"/>
      <c r="BR109" s="770"/>
      <c r="BS109" s="770"/>
      <c r="BT109" s="770">
        <v>4</v>
      </c>
      <c r="BU109" s="770"/>
      <c r="BV109" s="770"/>
      <c r="BW109" s="770"/>
      <c r="BX109" s="770"/>
      <c r="BY109" s="770"/>
      <c r="BZ109" s="770"/>
      <c r="CA109" s="770"/>
      <c r="CB109" s="770"/>
      <c r="CC109" s="770"/>
      <c r="CD109" s="770"/>
      <c r="CE109" s="770"/>
      <c r="CF109" s="770"/>
      <c r="CG109" s="770"/>
      <c r="CH109" s="770"/>
      <c r="CI109" s="770"/>
      <c r="CJ109" s="770">
        <v>5</v>
      </c>
      <c r="CK109" s="770"/>
      <c r="CL109" s="770"/>
      <c r="CM109" s="770"/>
      <c r="CN109" s="770"/>
      <c r="CO109" s="770"/>
      <c r="CP109" s="770"/>
      <c r="CQ109" s="770"/>
      <c r="CR109" s="770"/>
      <c r="CS109" s="770"/>
      <c r="CT109" s="770"/>
      <c r="CU109" s="770"/>
      <c r="CV109" s="770"/>
      <c r="CW109" s="770"/>
      <c r="CX109" s="770"/>
      <c r="CY109" s="770"/>
      <c r="CZ109" s="770"/>
      <c r="DA109" s="770"/>
      <c r="DB109" s="411"/>
    </row>
    <row r="110" spans="1:108" ht="39.6" customHeight="1" x14ac:dyDescent="0.25">
      <c r="A110" s="771" t="s">
        <v>63</v>
      </c>
      <c r="B110" s="771"/>
      <c r="C110" s="771"/>
      <c r="D110" s="771"/>
      <c r="E110" s="771"/>
      <c r="F110" s="771"/>
      <c r="G110" s="771"/>
      <c r="H110" s="806" t="s">
        <v>755</v>
      </c>
      <c r="I110" s="806"/>
      <c r="J110" s="806"/>
      <c r="K110" s="806"/>
      <c r="L110" s="806"/>
      <c r="M110" s="806"/>
      <c r="N110" s="806"/>
      <c r="O110" s="806"/>
      <c r="P110" s="806"/>
      <c r="Q110" s="806"/>
      <c r="R110" s="806"/>
      <c r="S110" s="806"/>
      <c r="T110" s="806"/>
      <c r="U110" s="806"/>
      <c r="V110" s="806"/>
      <c r="W110" s="806"/>
      <c r="X110" s="806"/>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6"/>
      <c r="AY110" s="806"/>
      <c r="AZ110" s="806"/>
      <c r="BA110" s="806"/>
      <c r="BB110" s="806"/>
      <c r="BC110" s="806"/>
      <c r="BD110" s="807">
        <f>CJ110/BT110/12</f>
        <v>2558.6206896551726</v>
      </c>
      <c r="BE110" s="804"/>
      <c r="BF110" s="804"/>
      <c r="BG110" s="804"/>
      <c r="BH110" s="804"/>
      <c r="BI110" s="804"/>
      <c r="BJ110" s="804"/>
      <c r="BK110" s="804"/>
      <c r="BL110" s="804"/>
      <c r="BM110" s="804"/>
      <c r="BN110" s="804"/>
      <c r="BO110" s="804"/>
      <c r="BP110" s="804"/>
      <c r="BQ110" s="804"/>
      <c r="BR110" s="804"/>
      <c r="BS110" s="804"/>
      <c r="BT110" s="804">
        <f>8+21</f>
        <v>29</v>
      </c>
      <c r="BU110" s="804"/>
      <c r="BV110" s="804"/>
      <c r="BW110" s="804"/>
      <c r="BX110" s="804"/>
      <c r="BY110" s="804"/>
      <c r="BZ110" s="804"/>
      <c r="CA110" s="804"/>
      <c r="CB110" s="804"/>
      <c r="CC110" s="804"/>
      <c r="CD110" s="804"/>
      <c r="CE110" s="804"/>
      <c r="CF110" s="804"/>
      <c r="CG110" s="804"/>
      <c r="CH110" s="804"/>
      <c r="CI110" s="804"/>
      <c r="CJ110" s="839">
        <f>(8*1400*12+21*3000*12)</f>
        <v>890400</v>
      </c>
      <c r="CK110" s="839"/>
      <c r="CL110" s="839"/>
      <c r="CM110" s="839"/>
      <c r="CN110" s="839"/>
      <c r="CO110" s="839"/>
      <c r="CP110" s="839"/>
      <c r="CQ110" s="839"/>
      <c r="CR110" s="839"/>
      <c r="CS110" s="839"/>
      <c r="CT110" s="839"/>
      <c r="CU110" s="839"/>
      <c r="CV110" s="839"/>
      <c r="CW110" s="839"/>
      <c r="CX110" s="839"/>
      <c r="CY110" s="839"/>
      <c r="CZ110" s="839"/>
      <c r="DA110" s="839"/>
      <c r="DC110" s="266"/>
      <c r="DD110" s="266"/>
    </row>
    <row r="111" spans="1:108" ht="37.200000000000003" customHeight="1" x14ac:dyDescent="0.25">
      <c r="A111" s="771" t="s">
        <v>67</v>
      </c>
      <c r="B111" s="771"/>
      <c r="C111" s="771"/>
      <c r="D111" s="771"/>
      <c r="E111" s="771"/>
      <c r="F111" s="771"/>
      <c r="G111" s="771"/>
      <c r="H111" s="806" t="s">
        <v>594</v>
      </c>
      <c r="I111" s="806"/>
      <c r="J111" s="806"/>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6"/>
      <c r="AL111" s="806"/>
      <c r="AM111" s="806"/>
      <c r="AN111" s="806"/>
      <c r="AO111" s="806"/>
      <c r="AP111" s="806"/>
      <c r="AQ111" s="806"/>
      <c r="AR111" s="806"/>
      <c r="AS111" s="806"/>
      <c r="AT111" s="806"/>
      <c r="AU111" s="806"/>
      <c r="AV111" s="806"/>
      <c r="AW111" s="806"/>
      <c r="AX111" s="806"/>
      <c r="AY111" s="806"/>
      <c r="AZ111" s="806"/>
      <c r="BA111" s="806"/>
      <c r="BB111" s="806"/>
      <c r="BC111" s="806"/>
      <c r="BD111" s="807">
        <v>500</v>
      </c>
      <c r="BE111" s="804"/>
      <c r="BF111" s="804"/>
      <c r="BG111" s="804"/>
      <c r="BH111" s="804"/>
      <c r="BI111" s="804"/>
      <c r="BJ111" s="804"/>
      <c r="BK111" s="804"/>
      <c r="BL111" s="804"/>
      <c r="BM111" s="804"/>
      <c r="BN111" s="804"/>
      <c r="BO111" s="804"/>
      <c r="BP111" s="804"/>
      <c r="BQ111" s="804"/>
      <c r="BR111" s="804"/>
      <c r="BS111" s="804"/>
      <c r="BT111" s="804">
        <v>7</v>
      </c>
      <c r="BU111" s="804"/>
      <c r="BV111" s="804"/>
      <c r="BW111" s="804"/>
      <c r="BX111" s="804"/>
      <c r="BY111" s="804"/>
      <c r="BZ111" s="804"/>
      <c r="CA111" s="804"/>
      <c r="CB111" s="804"/>
      <c r="CC111" s="804"/>
      <c r="CD111" s="804"/>
      <c r="CE111" s="804"/>
      <c r="CF111" s="804"/>
      <c r="CG111" s="804"/>
      <c r="CH111" s="804"/>
      <c r="CI111" s="804"/>
      <c r="CJ111" s="839">
        <f>BD111*BT111</f>
        <v>3500</v>
      </c>
      <c r="CK111" s="839"/>
      <c r="CL111" s="839"/>
      <c r="CM111" s="839"/>
      <c r="CN111" s="839"/>
      <c r="CO111" s="839"/>
      <c r="CP111" s="839"/>
      <c r="CQ111" s="839"/>
      <c r="CR111" s="839"/>
      <c r="CS111" s="839"/>
      <c r="CT111" s="839"/>
      <c r="CU111" s="839"/>
      <c r="CV111" s="839"/>
      <c r="CW111" s="839"/>
      <c r="CX111" s="839"/>
      <c r="CY111" s="839"/>
      <c r="CZ111" s="839"/>
      <c r="DA111" s="839"/>
    </row>
    <row r="112" spans="1:108" x14ac:dyDescent="0.25">
      <c r="A112" s="771"/>
      <c r="B112" s="771"/>
      <c r="C112" s="771"/>
      <c r="D112" s="771"/>
      <c r="E112" s="771"/>
      <c r="F112" s="771"/>
      <c r="G112" s="771"/>
      <c r="H112" s="840" t="s">
        <v>244</v>
      </c>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840"/>
      <c r="AF112" s="840"/>
      <c r="AG112" s="840"/>
      <c r="AH112" s="840"/>
      <c r="AI112" s="840"/>
      <c r="AJ112" s="840"/>
      <c r="AK112" s="840"/>
      <c r="AL112" s="840"/>
      <c r="AM112" s="840"/>
      <c r="AN112" s="840"/>
      <c r="AO112" s="840"/>
      <c r="AP112" s="840"/>
      <c r="AQ112" s="840"/>
      <c r="AR112" s="840"/>
      <c r="AS112" s="840"/>
      <c r="AT112" s="840"/>
      <c r="AU112" s="840"/>
      <c r="AV112" s="840"/>
      <c r="AW112" s="840"/>
      <c r="AX112" s="840"/>
      <c r="AY112" s="840"/>
      <c r="AZ112" s="840"/>
      <c r="BA112" s="840"/>
      <c r="BB112" s="840"/>
      <c r="BC112" s="841"/>
      <c r="BD112" s="804" t="s">
        <v>4</v>
      </c>
      <c r="BE112" s="804"/>
      <c r="BF112" s="804"/>
      <c r="BG112" s="804"/>
      <c r="BH112" s="804"/>
      <c r="BI112" s="804"/>
      <c r="BJ112" s="804"/>
      <c r="BK112" s="804"/>
      <c r="BL112" s="804"/>
      <c r="BM112" s="804"/>
      <c r="BN112" s="804"/>
      <c r="BO112" s="804"/>
      <c r="BP112" s="804"/>
      <c r="BQ112" s="804"/>
      <c r="BR112" s="804"/>
      <c r="BS112" s="804"/>
      <c r="BT112" s="804" t="s">
        <v>4</v>
      </c>
      <c r="BU112" s="804"/>
      <c r="BV112" s="804"/>
      <c r="BW112" s="804"/>
      <c r="BX112" s="804"/>
      <c r="BY112" s="804"/>
      <c r="BZ112" s="804"/>
      <c r="CA112" s="804"/>
      <c r="CB112" s="804"/>
      <c r="CC112" s="804"/>
      <c r="CD112" s="804"/>
      <c r="CE112" s="804"/>
      <c r="CF112" s="804"/>
      <c r="CG112" s="804"/>
      <c r="CH112" s="804"/>
      <c r="CI112" s="804"/>
      <c r="CJ112" s="842">
        <f>SUM(CJ110:DA111)</f>
        <v>893900</v>
      </c>
      <c r="CK112" s="842"/>
      <c r="CL112" s="842"/>
      <c r="CM112" s="842"/>
      <c r="CN112" s="842"/>
      <c r="CO112" s="842"/>
      <c r="CP112" s="842"/>
      <c r="CQ112" s="842"/>
      <c r="CR112" s="842"/>
      <c r="CS112" s="842"/>
      <c r="CT112" s="842"/>
      <c r="CU112" s="842"/>
      <c r="CV112" s="842"/>
      <c r="CW112" s="842"/>
      <c r="CX112" s="842"/>
      <c r="CY112" s="842"/>
      <c r="CZ112" s="842"/>
      <c r="DA112" s="842"/>
      <c r="DB112" s="234">
        <v>893900</v>
      </c>
      <c r="DC112" s="185">
        <f>DB112-CJ112</f>
        <v>0</v>
      </c>
      <c r="DD112" s="185"/>
    </row>
    <row r="113" spans="1:112" x14ac:dyDescent="0.25">
      <c r="A113" s="771"/>
      <c r="B113" s="771"/>
      <c r="C113" s="771"/>
      <c r="D113" s="771"/>
      <c r="E113" s="771"/>
      <c r="F113" s="771"/>
      <c r="G113" s="771"/>
      <c r="H113" s="843" t="s">
        <v>592</v>
      </c>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3"/>
      <c r="AY113" s="843"/>
      <c r="AZ113" s="843"/>
      <c r="BA113" s="843"/>
      <c r="BB113" s="843"/>
      <c r="BC113" s="844"/>
      <c r="BD113" s="804"/>
      <c r="BE113" s="804"/>
      <c r="BF113" s="804"/>
      <c r="BG113" s="804"/>
      <c r="BH113" s="804"/>
      <c r="BI113" s="804"/>
      <c r="BJ113" s="804"/>
      <c r="BK113" s="804"/>
      <c r="BL113" s="804"/>
      <c r="BM113" s="804"/>
      <c r="BN113" s="804"/>
      <c r="BO113" s="804"/>
      <c r="BP113" s="804"/>
      <c r="BQ113" s="804"/>
      <c r="BR113" s="804"/>
      <c r="BS113" s="804"/>
      <c r="BT113" s="804" t="s">
        <v>4</v>
      </c>
      <c r="BU113" s="804"/>
      <c r="BV113" s="804"/>
      <c r="BW113" s="804"/>
      <c r="BX113" s="804"/>
      <c r="BY113" s="804"/>
      <c r="BZ113" s="804"/>
      <c r="CA113" s="804"/>
      <c r="CB113" s="804"/>
      <c r="CC113" s="804"/>
      <c r="CD113" s="804"/>
      <c r="CE113" s="804"/>
      <c r="CF113" s="804"/>
      <c r="CG113" s="804"/>
      <c r="CH113" s="804"/>
      <c r="CI113" s="804"/>
      <c r="CJ113" s="805">
        <f>CJ104+CJ112</f>
        <v>1259400</v>
      </c>
      <c r="CK113" s="805"/>
      <c r="CL113" s="805"/>
      <c r="CM113" s="805"/>
      <c r="CN113" s="805"/>
      <c r="CO113" s="805"/>
      <c r="CP113" s="805"/>
      <c r="CQ113" s="805"/>
      <c r="CR113" s="805"/>
      <c r="CS113" s="805"/>
      <c r="CT113" s="805"/>
      <c r="CU113" s="805"/>
      <c r="CV113" s="805"/>
      <c r="CW113" s="805"/>
      <c r="CX113" s="805"/>
      <c r="CY113" s="805"/>
      <c r="CZ113" s="805"/>
      <c r="DA113" s="805"/>
    </row>
    <row r="114" spans="1:112" ht="7.2" customHeight="1" x14ac:dyDescent="0.25">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row>
    <row r="115" spans="1:112" s="429" customFormat="1" ht="16.95" customHeight="1" x14ac:dyDescent="0.25">
      <c r="A115" s="653" t="s">
        <v>239</v>
      </c>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3"/>
      <c r="X115" s="653"/>
      <c r="Y115" s="653"/>
      <c r="Z115" s="653"/>
      <c r="AA115" s="653"/>
      <c r="AB115" s="653"/>
      <c r="AC115" s="653"/>
      <c r="AD115" s="653"/>
      <c r="AE115" s="653"/>
      <c r="AF115" s="653"/>
      <c r="AG115" s="653"/>
      <c r="AH115" s="653"/>
      <c r="AI115" s="653"/>
      <c r="AJ115" s="653"/>
      <c r="AK115" s="653"/>
      <c r="AL115" s="653"/>
      <c r="AM115" s="653"/>
      <c r="AN115" s="653"/>
      <c r="AO115" s="653"/>
      <c r="AP115" s="653"/>
      <c r="AQ115" s="653"/>
      <c r="AR115" s="653"/>
      <c r="AS115" s="653"/>
      <c r="AT115" s="653"/>
      <c r="AU115" s="653"/>
      <c r="AV115" s="653"/>
      <c r="AW115" s="653"/>
      <c r="AX115" s="653"/>
      <c r="AY115" s="653"/>
      <c r="AZ115" s="653"/>
      <c r="BA115" s="653"/>
      <c r="BB115" s="653"/>
      <c r="BC115" s="653"/>
      <c r="BD115" s="653"/>
      <c r="BE115" s="653"/>
      <c r="BF115" s="653"/>
      <c r="BG115" s="653"/>
      <c r="BH115" s="653"/>
      <c r="BI115" s="653"/>
      <c r="BJ115" s="653"/>
      <c r="BK115" s="653"/>
      <c r="BL115" s="653"/>
      <c r="BM115" s="653"/>
      <c r="BN115" s="653"/>
      <c r="BO115" s="653"/>
      <c r="BP115" s="653"/>
      <c r="BQ115" s="653"/>
      <c r="BR115" s="653"/>
      <c r="BS115" s="653"/>
      <c r="BT115" s="653"/>
      <c r="BU115" s="653"/>
      <c r="BV115" s="653"/>
      <c r="BW115" s="653"/>
      <c r="BX115" s="653"/>
      <c r="BY115" s="653"/>
      <c r="BZ115" s="653"/>
      <c r="CA115" s="653"/>
      <c r="CB115" s="653"/>
      <c r="CC115" s="653"/>
      <c r="CD115" s="653"/>
      <c r="CE115" s="653"/>
      <c r="CF115" s="653"/>
      <c r="CG115" s="653"/>
      <c r="CH115" s="653"/>
      <c r="CI115" s="653"/>
      <c r="CJ115" s="653"/>
      <c r="CK115" s="653"/>
      <c r="CL115" s="653"/>
      <c r="CM115" s="653"/>
      <c r="CN115" s="653"/>
      <c r="CO115" s="653"/>
      <c r="CP115" s="653"/>
      <c r="CQ115" s="653"/>
      <c r="CR115" s="653"/>
      <c r="CS115" s="653"/>
      <c r="CT115" s="653"/>
      <c r="CU115" s="653"/>
      <c r="CV115" s="653"/>
      <c r="CW115" s="653"/>
      <c r="CX115" s="653"/>
      <c r="CY115" s="653"/>
      <c r="CZ115" s="653"/>
      <c r="DB115" s="234"/>
    </row>
    <row r="116" spans="1:112" s="9" customFormat="1" ht="7.2" customHeight="1" x14ac:dyDescent="0.25">
      <c r="DB116" s="429"/>
    </row>
    <row r="117" spans="1:112" s="429" customFormat="1" ht="12.75" customHeight="1" x14ac:dyDescent="0.25">
      <c r="A117" s="653" t="s">
        <v>240</v>
      </c>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3"/>
      <c r="AD117" s="653"/>
      <c r="AE117" s="653"/>
      <c r="AF117" s="653"/>
      <c r="AG117" s="653"/>
      <c r="AH117" s="653"/>
      <c r="AI117" s="653"/>
      <c r="AJ117" s="653"/>
      <c r="AK117" s="653"/>
      <c r="AL117" s="653"/>
      <c r="AM117" s="653"/>
      <c r="AN117" s="653"/>
      <c r="AO117" s="653"/>
      <c r="AP117" s="653"/>
      <c r="AQ117" s="653"/>
      <c r="AR117" s="653"/>
      <c r="AS117" s="653"/>
      <c r="AT117" s="653"/>
      <c r="AU117" s="653"/>
      <c r="AV117" s="653"/>
      <c r="AW117" s="653"/>
      <c r="AX117" s="653"/>
      <c r="AY117" s="653"/>
      <c r="AZ117" s="653"/>
      <c r="BA117" s="653"/>
      <c r="BB117" s="653"/>
      <c r="BC117" s="653"/>
      <c r="BD117" s="653"/>
      <c r="BE117" s="653"/>
      <c r="BF117" s="653"/>
      <c r="BG117" s="653"/>
      <c r="BH117" s="653"/>
      <c r="BI117" s="653"/>
      <c r="BJ117" s="653"/>
      <c r="BK117" s="653"/>
      <c r="BL117" s="653"/>
      <c r="BM117" s="653"/>
      <c r="BN117" s="653"/>
      <c r="BO117" s="653"/>
      <c r="BP117" s="653"/>
      <c r="BQ117" s="653"/>
      <c r="BR117" s="653"/>
      <c r="BS117" s="653"/>
      <c r="BT117" s="653"/>
      <c r="BU117" s="653"/>
      <c r="BV117" s="653"/>
      <c r="BW117" s="653"/>
      <c r="BX117" s="653"/>
      <c r="BY117" s="653"/>
      <c r="BZ117" s="653"/>
      <c r="CA117" s="653"/>
      <c r="CB117" s="653"/>
      <c r="CC117" s="653"/>
      <c r="CD117" s="653"/>
      <c r="CE117" s="653"/>
      <c r="CF117" s="653"/>
      <c r="CG117" s="653"/>
      <c r="CH117" s="653"/>
      <c r="CI117" s="653"/>
      <c r="CJ117" s="653"/>
      <c r="CK117" s="653"/>
      <c r="CL117" s="653"/>
      <c r="CM117" s="653"/>
      <c r="CN117" s="653"/>
      <c r="CO117" s="653"/>
      <c r="CP117" s="653"/>
      <c r="CQ117" s="653"/>
      <c r="CR117" s="653"/>
      <c r="CS117" s="653"/>
      <c r="CT117" s="653"/>
      <c r="CU117" s="653"/>
      <c r="CV117" s="653"/>
      <c r="CW117" s="653"/>
      <c r="CX117" s="653"/>
      <c r="CY117" s="653"/>
      <c r="CZ117" s="653"/>
      <c r="DB117" s="9"/>
    </row>
    <row r="118" spans="1:112" ht="7.2" customHeight="1" x14ac:dyDescent="0.25">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c r="AG118" s="183"/>
      <c r="AH118" s="183"/>
      <c r="AI118" s="183"/>
      <c r="AJ118" s="183"/>
      <c r="AK118" s="183"/>
      <c r="AL118" s="183"/>
      <c r="AM118" s="183"/>
      <c r="AN118" s="183"/>
      <c r="AO118" s="183"/>
      <c r="AP118" s="183"/>
      <c r="AQ118" s="183"/>
      <c r="AR118" s="183"/>
      <c r="AS118" s="183"/>
      <c r="AT118" s="183"/>
      <c r="AU118" s="183"/>
      <c r="AV118" s="183"/>
      <c r="AW118" s="183"/>
      <c r="AX118" s="183"/>
      <c r="AY118" s="183"/>
      <c r="AZ118" s="183"/>
      <c r="BA118" s="183"/>
      <c r="BB118" s="183"/>
      <c r="BC118" s="183"/>
      <c r="BD118" s="183"/>
      <c r="BE118" s="183"/>
      <c r="BF118" s="183"/>
      <c r="BG118" s="183"/>
      <c r="BH118" s="183"/>
      <c r="BI118" s="183"/>
      <c r="BJ118" s="183"/>
      <c r="BK118" s="183"/>
      <c r="BL118" s="183"/>
      <c r="BM118" s="183"/>
      <c r="BN118" s="183"/>
      <c r="BO118" s="183"/>
      <c r="BP118" s="183"/>
      <c r="BQ118" s="183"/>
      <c r="BR118" s="183"/>
      <c r="BS118" s="183"/>
      <c r="BT118" s="183"/>
      <c r="BU118" s="183"/>
      <c r="BV118" s="183"/>
      <c r="BW118" s="183"/>
      <c r="BX118" s="183"/>
      <c r="BY118" s="183"/>
      <c r="BZ118" s="183"/>
      <c r="CA118" s="183"/>
      <c r="CB118" s="183"/>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3"/>
      <c r="DB118" s="429"/>
    </row>
    <row r="119" spans="1:112" x14ac:dyDescent="0.25">
      <c r="A119" s="433" t="s">
        <v>45</v>
      </c>
      <c r="B119" s="433"/>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720" t="s">
        <v>700</v>
      </c>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720"/>
      <c r="BC119" s="720"/>
      <c r="BD119" s="720"/>
      <c r="BE119" s="720"/>
      <c r="BF119" s="720"/>
      <c r="BG119" s="720"/>
      <c r="BH119" s="720"/>
      <c r="BI119" s="720"/>
      <c r="BJ119" s="720"/>
      <c r="BK119" s="720"/>
      <c r="BL119" s="720"/>
      <c r="BM119" s="720"/>
      <c r="BN119" s="720"/>
      <c r="BO119" s="720"/>
      <c r="BP119" s="720"/>
      <c r="BQ119" s="720"/>
      <c r="BR119" s="720"/>
      <c r="BS119" s="720"/>
      <c r="BT119" s="720"/>
      <c r="BU119" s="720"/>
      <c r="BV119" s="720"/>
      <c r="BW119" s="720"/>
      <c r="BX119" s="720"/>
      <c r="BY119" s="720"/>
      <c r="BZ119" s="720"/>
      <c r="CA119" s="720"/>
      <c r="CB119" s="720"/>
      <c r="CC119" s="720"/>
      <c r="CD119" s="720"/>
      <c r="CE119" s="720"/>
      <c r="CF119" s="720"/>
      <c r="CG119" s="720"/>
      <c r="CH119" s="720"/>
      <c r="CI119" s="720"/>
      <c r="CJ119" s="720"/>
      <c r="CK119" s="720"/>
      <c r="CL119" s="720"/>
      <c r="CM119" s="720"/>
      <c r="CN119" s="720"/>
      <c r="CO119" s="720"/>
      <c r="CP119" s="720"/>
      <c r="CQ119" s="720"/>
      <c r="CR119" s="720"/>
      <c r="CS119" s="720"/>
      <c r="CT119" s="720"/>
      <c r="CU119" s="720"/>
      <c r="CV119" s="720"/>
      <c r="CW119" s="720"/>
      <c r="CX119" s="720"/>
      <c r="CY119" s="720"/>
      <c r="CZ119" s="720"/>
      <c r="DA119" s="720"/>
    </row>
    <row r="120" spans="1:112" ht="6.6" customHeight="1" x14ac:dyDescent="0.25">
      <c r="A120" s="433"/>
      <c r="B120" s="433"/>
      <c r="C120" s="433"/>
      <c r="D120" s="433"/>
      <c r="E120" s="433"/>
      <c r="F120" s="433"/>
      <c r="G120" s="433"/>
      <c r="H120" s="433"/>
      <c r="I120" s="433"/>
      <c r="J120" s="433"/>
      <c r="K120" s="433"/>
      <c r="L120" s="433"/>
      <c r="M120" s="433"/>
      <c r="N120" s="433"/>
      <c r="O120" s="433"/>
      <c r="P120" s="433"/>
      <c r="Q120" s="433"/>
      <c r="R120" s="433"/>
      <c r="S120" s="433"/>
      <c r="T120" s="433"/>
      <c r="U120" s="433"/>
      <c r="V120" s="433"/>
      <c r="W120" s="433"/>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row>
    <row r="121" spans="1:112" x14ac:dyDescent="0.25">
      <c r="A121" s="721" t="s">
        <v>46</v>
      </c>
      <c r="B121" s="721"/>
      <c r="C121" s="721"/>
      <c r="D121" s="721"/>
      <c r="E121" s="721"/>
      <c r="F121" s="721"/>
      <c r="G121" s="721"/>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694" t="s">
        <v>485</v>
      </c>
      <c r="AQ121" s="694"/>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4"/>
      <c r="BU121" s="694"/>
      <c r="BV121" s="694"/>
      <c r="BW121" s="694"/>
      <c r="BX121" s="694"/>
      <c r="BY121" s="694"/>
      <c r="BZ121" s="694"/>
      <c r="CA121" s="694"/>
      <c r="CB121" s="694"/>
      <c r="CC121" s="694"/>
      <c r="CD121" s="694"/>
      <c r="CE121" s="694"/>
      <c r="CF121" s="694"/>
      <c r="CG121" s="694"/>
      <c r="CH121" s="694"/>
      <c r="CI121" s="694"/>
      <c r="CJ121" s="694"/>
      <c r="CK121" s="694"/>
      <c r="CL121" s="694"/>
      <c r="CM121" s="694"/>
      <c r="CN121" s="694"/>
      <c r="CO121" s="694"/>
      <c r="CP121" s="694"/>
      <c r="CQ121" s="694"/>
      <c r="CR121" s="694"/>
      <c r="CS121" s="694"/>
      <c r="CT121" s="694"/>
      <c r="CU121" s="694"/>
      <c r="CV121" s="694"/>
      <c r="CW121" s="694"/>
      <c r="CX121" s="694"/>
      <c r="CY121" s="694"/>
      <c r="CZ121" s="694"/>
      <c r="DA121" s="694"/>
    </row>
    <row r="122" spans="1:112" s="182" customFormat="1" ht="4.95" customHeight="1" x14ac:dyDescent="0.25">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183"/>
      <c r="BX122" s="183"/>
      <c r="BY122" s="183"/>
      <c r="BZ122" s="183"/>
      <c r="CA122" s="183"/>
      <c r="CB122" s="183"/>
      <c r="CC122" s="183"/>
      <c r="CD122" s="183"/>
      <c r="CE122" s="183"/>
      <c r="CF122" s="183"/>
      <c r="CG122" s="183"/>
      <c r="CH122" s="183"/>
      <c r="CI122" s="183"/>
      <c r="CJ122" s="183"/>
      <c r="CK122" s="183"/>
      <c r="CL122" s="183"/>
      <c r="CM122" s="183"/>
      <c r="CN122" s="183"/>
      <c r="CO122" s="183"/>
      <c r="CP122" s="183"/>
      <c r="CQ122" s="183"/>
      <c r="CR122" s="183"/>
      <c r="CS122" s="183"/>
      <c r="CT122" s="183"/>
      <c r="CU122" s="183"/>
      <c r="CV122" s="183"/>
      <c r="CW122" s="183"/>
      <c r="CX122" s="183"/>
      <c r="CY122" s="183"/>
      <c r="CZ122" s="183"/>
      <c r="DA122" s="183"/>
      <c r="DB122" s="234"/>
      <c r="DC122" s="184"/>
    </row>
    <row r="123" spans="1:112" s="182" customFormat="1" x14ac:dyDescent="0.25">
      <c r="A123" s="544" t="s">
        <v>47</v>
      </c>
      <c r="B123" s="722"/>
      <c r="C123" s="722"/>
      <c r="D123" s="722"/>
      <c r="E123" s="722"/>
      <c r="F123" s="722"/>
      <c r="G123" s="723"/>
      <c r="H123" s="544" t="s">
        <v>72</v>
      </c>
      <c r="I123" s="722"/>
      <c r="J123" s="722"/>
      <c r="K123" s="722"/>
      <c r="L123" s="722"/>
      <c r="M123" s="722"/>
      <c r="N123" s="722"/>
      <c r="O123" s="722"/>
      <c r="P123" s="722"/>
      <c r="Q123" s="722"/>
      <c r="R123" s="722"/>
      <c r="S123" s="722"/>
      <c r="T123" s="722"/>
      <c r="U123" s="722"/>
      <c r="V123" s="722"/>
      <c r="W123" s="722"/>
      <c r="X123" s="722"/>
      <c r="Y123" s="722"/>
      <c r="Z123" s="722"/>
      <c r="AA123" s="722"/>
      <c r="AB123" s="722"/>
      <c r="AC123" s="722"/>
      <c r="AD123" s="722"/>
      <c r="AE123" s="722"/>
      <c r="AF123" s="722"/>
      <c r="AG123" s="722"/>
      <c r="AH123" s="722"/>
      <c r="AI123" s="722"/>
      <c r="AJ123" s="722"/>
      <c r="AK123" s="722"/>
      <c r="AL123" s="722"/>
      <c r="AM123" s="722"/>
      <c r="AN123" s="722"/>
      <c r="AO123" s="722"/>
      <c r="AP123" s="722"/>
      <c r="AQ123" s="722"/>
      <c r="AR123" s="722"/>
      <c r="AS123" s="722"/>
      <c r="AT123" s="722"/>
      <c r="AU123" s="722"/>
      <c r="AV123" s="722"/>
      <c r="AW123" s="722"/>
      <c r="AX123" s="722"/>
      <c r="AY123" s="722"/>
      <c r="AZ123" s="722"/>
      <c r="BA123" s="722"/>
      <c r="BB123" s="722"/>
      <c r="BC123" s="723"/>
      <c r="BD123" s="544" t="s">
        <v>73</v>
      </c>
      <c r="BE123" s="722"/>
      <c r="BF123" s="722"/>
      <c r="BG123" s="722"/>
      <c r="BH123" s="722"/>
      <c r="BI123" s="722"/>
      <c r="BJ123" s="722"/>
      <c r="BK123" s="722"/>
      <c r="BL123" s="722"/>
      <c r="BM123" s="722"/>
      <c r="BN123" s="722"/>
      <c r="BO123" s="722"/>
      <c r="BP123" s="722"/>
      <c r="BQ123" s="722"/>
      <c r="BR123" s="722"/>
      <c r="BS123" s="723"/>
      <c r="BT123" s="544" t="s">
        <v>74</v>
      </c>
      <c r="BU123" s="722"/>
      <c r="BV123" s="722"/>
      <c r="BW123" s="722"/>
      <c r="BX123" s="722"/>
      <c r="BY123" s="722"/>
      <c r="BZ123" s="722"/>
      <c r="CA123" s="722"/>
      <c r="CB123" s="722"/>
      <c r="CC123" s="722"/>
      <c r="CD123" s="723"/>
      <c r="CE123" s="544" t="s">
        <v>75</v>
      </c>
      <c r="CF123" s="722"/>
      <c r="CG123" s="722"/>
      <c r="CH123" s="722"/>
      <c r="CI123" s="722"/>
      <c r="CJ123" s="722"/>
      <c r="CK123" s="722"/>
      <c r="CL123" s="722"/>
      <c r="CM123" s="722"/>
      <c r="CN123" s="722"/>
      <c r="CO123" s="722"/>
      <c r="CP123" s="722"/>
      <c r="CQ123" s="722"/>
      <c r="CR123" s="722"/>
      <c r="CS123" s="722"/>
      <c r="CT123" s="722"/>
      <c r="CU123" s="722"/>
      <c r="CV123" s="722"/>
      <c r="CW123" s="722"/>
      <c r="CX123" s="722"/>
      <c r="CY123" s="722"/>
      <c r="CZ123" s="722"/>
      <c r="DA123" s="723"/>
      <c r="DB123" s="234"/>
      <c r="DC123" s="184"/>
    </row>
    <row r="124" spans="1:112" s="182" customFormat="1" x14ac:dyDescent="0.25">
      <c r="A124" s="724">
        <v>1</v>
      </c>
      <c r="B124" s="724"/>
      <c r="C124" s="724"/>
      <c r="D124" s="724"/>
      <c r="E124" s="724"/>
      <c r="F124" s="724"/>
      <c r="G124" s="724"/>
      <c r="H124" s="724">
        <v>2</v>
      </c>
      <c r="I124" s="724"/>
      <c r="J124" s="724"/>
      <c r="K124" s="724"/>
      <c r="L124" s="724"/>
      <c r="M124" s="724"/>
      <c r="N124" s="724"/>
      <c r="O124" s="724"/>
      <c r="P124" s="724"/>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4"/>
      <c r="AQ124" s="724"/>
      <c r="AR124" s="724"/>
      <c r="AS124" s="724"/>
      <c r="AT124" s="724"/>
      <c r="AU124" s="724"/>
      <c r="AV124" s="724"/>
      <c r="AW124" s="724"/>
      <c r="AX124" s="724"/>
      <c r="AY124" s="724"/>
      <c r="AZ124" s="724"/>
      <c r="BA124" s="724"/>
      <c r="BB124" s="724"/>
      <c r="BC124" s="724"/>
      <c r="BD124" s="724">
        <v>3</v>
      </c>
      <c r="BE124" s="724"/>
      <c r="BF124" s="724"/>
      <c r="BG124" s="724"/>
      <c r="BH124" s="724"/>
      <c r="BI124" s="724"/>
      <c r="BJ124" s="724"/>
      <c r="BK124" s="724"/>
      <c r="BL124" s="724"/>
      <c r="BM124" s="724"/>
      <c r="BN124" s="724"/>
      <c r="BO124" s="724"/>
      <c r="BP124" s="724"/>
      <c r="BQ124" s="724"/>
      <c r="BR124" s="724"/>
      <c r="BS124" s="724"/>
      <c r="BT124" s="724">
        <v>4</v>
      </c>
      <c r="BU124" s="724"/>
      <c r="BV124" s="724"/>
      <c r="BW124" s="724"/>
      <c r="BX124" s="724"/>
      <c r="BY124" s="724"/>
      <c r="BZ124" s="724"/>
      <c r="CA124" s="724"/>
      <c r="CB124" s="724"/>
      <c r="CC124" s="724"/>
      <c r="CD124" s="724"/>
      <c r="CE124" s="724">
        <v>5</v>
      </c>
      <c r="CF124" s="724"/>
      <c r="CG124" s="724"/>
      <c r="CH124" s="724"/>
      <c r="CI124" s="724"/>
      <c r="CJ124" s="724"/>
      <c r="CK124" s="724"/>
      <c r="CL124" s="724"/>
      <c r="CM124" s="724"/>
      <c r="CN124" s="724"/>
      <c r="CO124" s="724"/>
      <c r="CP124" s="724"/>
      <c r="CQ124" s="724"/>
      <c r="CR124" s="724"/>
      <c r="CS124" s="724"/>
      <c r="CT124" s="724"/>
      <c r="CU124" s="724"/>
      <c r="CV124" s="724"/>
      <c r="CW124" s="724"/>
      <c r="CX124" s="724"/>
      <c r="CY124" s="724"/>
      <c r="CZ124" s="724"/>
      <c r="DA124" s="724"/>
      <c r="DB124" s="234"/>
      <c r="DC124" s="184"/>
    </row>
    <row r="125" spans="1:112" s="182" customFormat="1" ht="29.4" customHeight="1" x14ac:dyDescent="0.25">
      <c r="A125" s="715" t="s">
        <v>63</v>
      </c>
      <c r="B125" s="715"/>
      <c r="C125" s="715"/>
      <c r="D125" s="715"/>
      <c r="E125" s="715"/>
      <c r="F125" s="715"/>
      <c r="G125" s="715"/>
      <c r="H125" s="710" t="s">
        <v>549</v>
      </c>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710"/>
      <c r="AK125" s="710"/>
      <c r="AL125" s="710"/>
      <c r="AM125" s="710"/>
      <c r="AN125" s="710"/>
      <c r="AO125" s="710"/>
      <c r="AP125" s="710"/>
      <c r="AQ125" s="710"/>
      <c r="AR125" s="710"/>
      <c r="AS125" s="710"/>
      <c r="AT125" s="710"/>
      <c r="AU125" s="710"/>
      <c r="AV125" s="710"/>
      <c r="AW125" s="710"/>
      <c r="AX125" s="710"/>
      <c r="AY125" s="710"/>
      <c r="AZ125" s="710"/>
      <c r="BA125" s="710"/>
      <c r="BB125" s="710"/>
      <c r="BC125" s="710"/>
      <c r="BD125" s="725">
        <f>9566091.42+687</f>
        <v>9566778.4199999999</v>
      </c>
      <c r="BE125" s="725"/>
      <c r="BF125" s="725"/>
      <c r="BG125" s="725"/>
      <c r="BH125" s="725"/>
      <c r="BI125" s="725"/>
      <c r="BJ125" s="725"/>
      <c r="BK125" s="725"/>
      <c r="BL125" s="725"/>
      <c r="BM125" s="725"/>
      <c r="BN125" s="725"/>
      <c r="BO125" s="725"/>
      <c r="BP125" s="725"/>
      <c r="BQ125" s="725"/>
      <c r="BR125" s="725"/>
      <c r="BS125" s="725"/>
      <c r="BT125" s="711">
        <v>0.3</v>
      </c>
      <c r="BU125" s="711"/>
      <c r="BV125" s="711"/>
      <c r="BW125" s="711"/>
      <c r="BX125" s="711"/>
      <c r="BY125" s="711"/>
      <c r="BZ125" s="711"/>
      <c r="CA125" s="711"/>
      <c r="CB125" s="711"/>
      <c r="CC125" s="711"/>
      <c r="CD125" s="711"/>
      <c r="CE125" s="713">
        <f>BD125*BT125/100-0.34</f>
        <v>28699.99526</v>
      </c>
      <c r="CF125" s="713"/>
      <c r="CG125" s="713"/>
      <c r="CH125" s="713"/>
      <c r="CI125" s="713"/>
      <c r="CJ125" s="713"/>
      <c r="CK125" s="713"/>
      <c r="CL125" s="713"/>
      <c r="CM125" s="713"/>
      <c r="CN125" s="713"/>
      <c r="CO125" s="713"/>
      <c r="CP125" s="713"/>
      <c r="CQ125" s="713"/>
      <c r="CR125" s="713"/>
      <c r="CS125" s="713"/>
      <c r="CT125" s="713"/>
      <c r="CU125" s="713"/>
      <c r="CV125" s="713"/>
      <c r="CW125" s="713"/>
      <c r="CX125" s="713"/>
      <c r="CY125" s="713"/>
      <c r="CZ125" s="713"/>
      <c r="DA125" s="726"/>
      <c r="DB125" s="267"/>
      <c r="DC125" s="268"/>
      <c r="DD125" s="269"/>
      <c r="DE125" s="403"/>
      <c r="DF125" s="404"/>
      <c r="DG125" s="405"/>
      <c r="DH125" s="269"/>
    </row>
    <row r="126" spans="1:112" s="182" customFormat="1" ht="13.95" customHeight="1" x14ac:dyDescent="0.3">
      <c r="A126" s="715" t="s">
        <v>67</v>
      </c>
      <c r="B126" s="715"/>
      <c r="C126" s="715"/>
      <c r="D126" s="715"/>
      <c r="E126" s="715"/>
      <c r="F126" s="715"/>
      <c r="G126" s="715"/>
      <c r="H126" s="710" t="s">
        <v>486</v>
      </c>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710"/>
      <c r="AF126" s="710"/>
      <c r="AG126" s="710"/>
      <c r="AH126" s="710"/>
      <c r="AI126" s="710"/>
      <c r="AJ126" s="710"/>
      <c r="AK126" s="710"/>
      <c r="AL126" s="710"/>
      <c r="AM126" s="710"/>
      <c r="AN126" s="710"/>
      <c r="AO126" s="710"/>
      <c r="AP126" s="710"/>
      <c r="AQ126" s="710"/>
      <c r="AR126" s="710"/>
      <c r="AS126" s="710"/>
      <c r="AT126" s="710"/>
      <c r="AU126" s="710"/>
      <c r="AV126" s="710"/>
      <c r="AW126" s="710"/>
      <c r="AX126" s="710"/>
      <c r="AY126" s="710"/>
      <c r="AZ126" s="710"/>
      <c r="BA126" s="710"/>
      <c r="BB126" s="710"/>
      <c r="BC126" s="710"/>
      <c r="BD126" s="725">
        <v>21775681.82</v>
      </c>
      <c r="BE126" s="725"/>
      <c r="BF126" s="725"/>
      <c r="BG126" s="725"/>
      <c r="BH126" s="725"/>
      <c r="BI126" s="725"/>
      <c r="BJ126" s="725"/>
      <c r="BK126" s="725"/>
      <c r="BL126" s="725"/>
      <c r="BM126" s="725"/>
      <c r="BN126" s="725"/>
      <c r="BO126" s="725"/>
      <c r="BP126" s="725"/>
      <c r="BQ126" s="725"/>
      <c r="BR126" s="725"/>
      <c r="BS126" s="725"/>
      <c r="BT126" s="711">
        <v>2.2000000000000002</v>
      </c>
      <c r="BU126" s="711"/>
      <c r="BV126" s="711"/>
      <c r="BW126" s="711"/>
      <c r="BX126" s="711"/>
      <c r="BY126" s="711"/>
      <c r="BZ126" s="711"/>
      <c r="CA126" s="711"/>
      <c r="CB126" s="711"/>
      <c r="CC126" s="711"/>
      <c r="CD126" s="711"/>
      <c r="CE126" s="713">
        <f>BD126*BT126/100</f>
        <v>479065.00004000007</v>
      </c>
      <c r="CF126" s="713"/>
      <c r="CG126" s="713"/>
      <c r="CH126" s="713"/>
      <c r="CI126" s="713"/>
      <c r="CJ126" s="713"/>
      <c r="CK126" s="713"/>
      <c r="CL126" s="713"/>
      <c r="CM126" s="713"/>
      <c r="CN126" s="713"/>
      <c r="CO126" s="713"/>
      <c r="CP126" s="713"/>
      <c r="CQ126" s="713"/>
      <c r="CR126" s="713"/>
      <c r="CS126" s="713"/>
      <c r="CT126" s="713"/>
      <c r="CU126" s="713"/>
      <c r="CV126" s="713"/>
      <c r="CW126" s="713"/>
      <c r="CX126" s="713"/>
      <c r="CY126" s="713"/>
      <c r="CZ126" s="713"/>
      <c r="DA126" s="726"/>
      <c r="DB126" s="267"/>
      <c r="DC126" s="270"/>
      <c r="DD126" s="269"/>
      <c r="DE126" s="403"/>
      <c r="DF126" s="404"/>
      <c r="DG126" s="406"/>
      <c r="DH126" s="269"/>
    </row>
    <row r="127" spans="1:112" s="182" customFormat="1" x14ac:dyDescent="0.25">
      <c r="A127" s="715"/>
      <c r="B127" s="715"/>
      <c r="C127" s="715"/>
      <c r="D127" s="715"/>
      <c r="E127" s="715"/>
      <c r="F127" s="715"/>
      <c r="G127" s="715"/>
      <c r="H127" s="716" t="s">
        <v>244</v>
      </c>
      <c r="I127" s="716"/>
      <c r="J127" s="716"/>
      <c r="K127" s="716"/>
      <c r="L127" s="716"/>
      <c r="M127" s="716"/>
      <c r="N127" s="716"/>
      <c r="O127" s="716"/>
      <c r="P127" s="716"/>
      <c r="Q127" s="716"/>
      <c r="R127" s="716"/>
      <c r="S127" s="716"/>
      <c r="T127" s="716"/>
      <c r="U127" s="716"/>
      <c r="V127" s="716"/>
      <c r="W127" s="716"/>
      <c r="X127" s="716"/>
      <c r="Y127" s="716"/>
      <c r="Z127" s="716"/>
      <c r="AA127" s="716"/>
      <c r="AB127" s="716"/>
      <c r="AC127" s="716"/>
      <c r="AD127" s="716"/>
      <c r="AE127" s="716"/>
      <c r="AF127" s="716"/>
      <c r="AG127" s="716"/>
      <c r="AH127" s="716"/>
      <c r="AI127" s="716"/>
      <c r="AJ127" s="716"/>
      <c r="AK127" s="716"/>
      <c r="AL127" s="716"/>
      <c r="AM127" s="716"/>
      <c r="AN127" s="716"/>
      <c r="AO127" s="716"/>
      <c r="AP127" s="716"/>
      <c r="AQ127" s="716"/>
      <c r="AR127" s="716"/>
      <c r="AS127" s="716"/>
      <c r="AT127" s="716"/>
      <c r="AU127" s="716"/>
      <c r="AV127" s="716"/>
      <c r="AW127" s="716"/>
      <c r="AX127" s="716"/>
      <c r="AY127" s="716"/>
      <c r="AZ127" s="716"/>
      <c r="BA127" s="716"/>
      <c r="BB127" s="716"/>
      <c r="BC127" s="717"/>
      <c r="BD127" s="543"/>
      <c r="BE127" s="543"/>
      <c r="BF127" s="543"/>
      <c r="BG127" s="543"/>
      <c r="BH127" s="543"/>
      <c r="BI127" s="543"/>
      <c r="BJ127" s="543"/>
      <c r="BK127" s="543"/>
      <c r="BL127" s="543"/>
      <c r="BM127" s="543"/>
      <c r="BN127" s="543"/>
      <c r="BO127" s="543"/>
      <c r="BP127" s="543"/>
      <c r="BQ127" s="543"/>
      <c r="BR127" s="543"/>
      <c r="BS127" s="543"/>
      <c r="BT127" s="543" t="s">
        <v>4</v>
      </c>
      <c r="BU127" s="543"/>
      <c r="BV127" s="543"/>
      <c r="BW127" s="543"/>
      <c r="BX127" s="543"/>
      <c r="BY127" s="543"/>
      <c r="BZ127" s="543"/>
      <c r="CA127" s="543"/>
      <c r="CB127" s="543"/>
      <c r="CC127" s="543"/>
      <c r="CD127" s="543"/>
      <c r="CE127" s="718">
        <f>SUM(CE125:DA126)</f>
        <v>507764.99530000007</v>
      </c>
      <c r="CF127" s="718"/>
      <c r="CG127" s="718"/>
      <c r="CH127" s="718"/>
      <c r="CI127" s="718"/>
      <c r="CJ127" s="718"/>
      <c r="CK127" s="718"/>
      <c r="CL127" s="718"/>
      <c r="CM127" s="718"/>
      <c r="CN127" s="718"/>
      <c r="CO127" s="718"/>
      <c r="CP127" s="718"/>
      <c r="CQ127" s="718"/>
      <c r="CR127" s="718"/>
      <c r="CS127" s="718"/>
      <c r="CT127" s="718"/>
      <c r="CU127" s="718"/>
      <c r="CV127" s="718"/>
      <c r="CW127" s="718"/>
      <c r="CX127" s="718"/>
      <c r="CY127" s="718"/>
      <c r="CZ127" s="718"/>
      <c r="DA127" s="719"/>
      <c r="DB127" s="267"/>
      <c r="DC127" s="270"/>
      <c r="DD127" s="269"/>
      <c r="DE127" s="269"/>
      <c r="DF127" s="269"/>
      <c r="DG127" s="269"/>
      <c r="DH127" s="269"/>
    </row>
    <row r="128" spans="1:112" s="182" customFormat="1" ht="8.4" customHeight="1" x14ac:dyDescent="0.25">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3"/>
      <c r="BJ128" s="183"/>
      <c r="BK128" s="183"/>
      <c r="BL128" s="183"/>
      <c r="BM128" s="183"/>
      <c r="BN128" s="183"/>
      <c r="BO128" s="183"/>
      <c r="BP128" s="183"/>
      <c r="BQ128" s="183"/>
      <c r="BR128" s="183"/>
      <c r="BS128" s="183"/>
      <c r="BT128" s="183"/>
      <c r="BU128" s="183"/>
      <c r="BV128" s="183"/>
      <c r="BW128" s="183"/>
      <c r="BX128" s="183"/>
      <c r="BY128" s="183"/>
      <c r="BZ128" s="183"/>
      <c r="CA128" s="183"/>
      <c r="CB128" s="183"/>
      <c r="CC128" s="183"/>
      <c r="CD128" s="183"/>
      <c r="CE128" s="183"/>
      <c r="CF128" s="183"/>
      <c r="CG128" s="183"/>
      <c r="CH128" s="183"/>
      <c r="CI128" s="183"/>
      <c r="CJ128" s="183"/>
      <c r="CK128" s="183"/>
      <c r="CL128" s="183"/>
      <c r="CM128" s="183"/>
      <c r="CN128" s="183"/>
      <c r="CO128" s="183"/>
      <c r="CP128" s="183"/>
      <c r="CQ128" s="183"/>
      <c r="CR128" s="183"/>
      <c r="CS128" s="183"/>
      <c r="CT128" s="183"/>
      <c r="CU128" s="183"/>
      <c r="CV128" s="183"/>
      <c r="CW128" s="183"/>
      <c r="CX128" s="183"/>
      <c r="CY128" s="183"/>
      <c r="CZ128" s="183"/>
      <c r="DA128" s="183"/>
      <c r="DB128" s="267"/>
      <c r="DC128" s="268"/>
      <c r="DD128" s="269"/>
      <c r="DE128" s="269"/>
      <c r="DF128" s="269"/>
      <c r="DG128" s="269"/>
      <c r="DH128" s="269"/>
    </row>
    <row r="129" spans="1:112" s="429" customFormat="1" ht="12.75" customHeight="1" x14ac:dyDescent="0.25">
      <c r="A129" s="653" t="s">
        <v>701</v>
      </c>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c r="AK129" s="653"/>
      <c r="AL129" s="653"/>
      <c r="AM129" s="653"/>
      <c r="AN129" s="653"/>
      <c r="AO129" s="653"/>
      <c r="AP129" s="653"/>
      <c r="AQ129" s="653"/>
      <c r="AR129" s="653"/>
      <c r="AS129" s="653"/>
      <c r="AT129" s="653"/>
      <c r="AU129" s="653"/>
      <c r="AV129" s="653"/>
      <c r="AW129" s="653"/>
      <c r="AX129" s="653"/>
      <c r="AY129" s="653"/>
      <c r="AZ129" s="653"/>
      <c r="BA129" s="653"/>
      <c r="BB129" s="653"/>
      <c r="BC129" s="653"/>
      <c r="BD129" s="653"/>
      <c r="BE129" s="653"/>
      <c r="BF129" s="653"/>
      <c r="BG129" s="653"/>
      <c r="BH129" s="653"/>
      <c r="BI129" s="653"/>
      <c r="BJ129" s="653"/>
      <c r="BK129" s="653"/>
      <c r="BL129" s="653"/>
      <c r="BM129" s="653"/>
      <c r="BN129" s="653"/>
      <c r="BO129" s="653"/>
      <c r="BP129" s="653"/>
      <c r="BQ129" s="653"/>
      <c r="BR129" s="653"/>
      <c r="BS129" s="653"/>
      <c r="BT129" s="653"/>
      <c r="BU129" s="653"/>
      <c r="BV129" s="653"/>
      <c r="BW129" s="653"/>
      <c r="BX129" s="653"/>
      <c r="BY129" s="653"/>
      <c r="BZ129" s="653"/>
      <c r="CA129" s="653"/>
      <c r="CB129" s="653"/>
      <c r="CC129" s="653"/>
      <c r="CD129" s="653"/>
      <c r="CE129" s="653"/>
      <c r="CF129" s="653"/>
      <c r="CG129" s="653"/>
      <c r="CH129" s="653"/>
      <c r="CI129" s="653"/>
      <c r="CJ129" s="653"/>
      <c r="CK129" s="653"/>
      <c r="CL129" s="653"/>
      <c r="CM129" s="653"/>
      <c r="CN129" s="653"/>
      <c r="CO129" s="653"/>
      <c r="CP129" s="653"/>
      <c r="CQ129" s="653"/>
      <c r="CR129" s="653"/>
      <c r="CS129" s="653"/>
      <c r="CT129" s="653"/>
      <c r="CU129" s="653"/>
      <c r="CV129" s="653"/>
      <c r="CW129" s="653"/>
      <c r="CX129" s="653"/>
      <c r="CY129" s="653"/>
      <c r="CZ129" s="653"/>
      <c r="DB129" s="9"/>
    </row>
    <row r="130" spans="1:112" ht="7.2" customHeight="1" x14ac:dyDescent="0.25">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3"/>
      <c r="AY130" s="183"/>
      <c r="AZ130" s="183"/>
      <c r="BA130" s="183"/>
      <c r="BB130" s="183"/>
      <c r="BC130" s="183"/>
      <c r="BD130" s="183"/>
      <c r="BE130" s="183"/>
      <c r="BF130" s="183"/>
      <c r="BG130" s="183"/>
      <c r="BH130" s="183"/>
      <c r="BI130" s="183"/>
      <c r="BJ130" s="183"/>
      <c r="BK130" s="183"/>
      <c r="BL130" s="183"/>
      <c r="BM130" s="183"/>
      <c r="BN130" s="183"/>
      <c r="BO130" s="183"/>
      <c r="BP130" s="183"/>
      <c r="BQ130" s="183"/>
      <c r="BR130" s="183"/>
      <c r="BS130" s="183"/>
      <c r="BT130" s="183"/>
      <c r="BU130" s="183"/>
      <c r="BV130" s="183"/>
      <c r="BW130" s="183"/>
      <c r="BX130" s="183"/>
      <c r="BY130" s="183"/>
      <c r="BZ130" s="183"/>
      <c r="CA130" s="183"/>
      <c r="CB130" s="183"/>
      <c r="CC130" s="183"/>
      <c r="CD130" s="183"/>
      <c r="CE130" s="183"/>
      <c r="CF130" s="183"/>
      <c r="CG130" s="183"/>
      <c r="CH130" s="183"/>
      <c r="CI130" s="183"/>
      <c r="CJ130" s="183"/>
      <c r="CK130" s="183"/>
      <c r="CL130" s="183"/>
      <c r="CM130" s="183"/>
      <c r="CN130" s="183"/>
      <c r="CO130" s="183"/>
      <c r="CP130" s="183"/>
      <c r="CQ130" s="183"/>
      <c r="CR130" s="183"/>
      <c r="CS130" s="183"/>
      <c r="CT130" s="183"/>
      <c r="CU130" s="183"/>
      <c r="CV130" s="183"/>
      <c r="CW130" s="183"/>
      <c r="CX130" s="183"/>
      <c r="CY130" s="183"/>
      <c r="CZ130" s="183"/>
      <c r="DA130" s="183"/>
      <c r="DB130" s="429"/>
    </row>
    <row r="131" spans="1:112" x14ac:dyDescent="0.25">
      <c r="A131" s="433" t="s">
        <v>45</v>
      </c>
      <c r="B131" s="433"/>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720" t="s">
        <v>702</v>
      </c>
      <c r="Y131" s="720"/>
      <c r="Z131" s="720"/>
      <c r="AA131" s="720"/>
      <c r="AB131" s="720"/>
      <c r="AC131" s="720"/>
      <c r="AD131" s="720"/>
      <c r="AE131" s="720"/>
      <c r="AF131" s="720"/>
      <c r="AG131" s="720"/>
      <c r="AH131" s="720"/>
      <c r="AI131" s="720"/>
      <c r="AJ131" s="720"/>
      <c r="AK131" s="720"/>
      <c r="AL131" s="720"/>
      <c r="AM131" s="720"/>
      <c r="AN131" s="720"/>
      <c r="AO131" s="720"/>
      <c r="AP131" s="720"/>
      <c r="AQ131" s="720"/>
      <c r="AR131" s="720"/>
      <c r="AS131" s="720"/>
      <c r="AT131" s="720"/>
      <c r="AU131" s="720"/>
      <c r="AV131" s="720"/>
      <c r="AW131" s="720"/>
      <c r="AX131" s="720"/>
      <c r="AY131" s="720"/>
      <c r="AZ131" s="720"/>
      <c r="BA131" s="720"/>
      <c r="BB131" s="720"/>
      <c r="BC131" s="720"/>
      <c r="BD131" s="720"/>
      <c r="BE131" s="720"/>
      <c r="BF131" s="720"/>
      <c r="BG131" s="720"/>
      <c r="BH131" s="720"/>
      <c r="BI131" s="720"/>
      <c r="BJ131" s="720"/>
      <c r="BK131" s="720"/>
      <c r="BL131" s="720"/>
      <c r="BM131" s="720"/>
      <c r="BN131" s="720"/>
      <c r="BO131" s="720"/>
      <c r="BP131" s="720"/>
      <c r="BQ131" s="720"/>
      <c r="BR131" s="720"/>
      <c r="BS131" s="720"/>
      <c r="BT131" s="720"/>
      <c r="BU131" s="720"/>
      <c r="BV131" s="720"/>
      <c r="BW131" s="720"/>
      <c r="BX131" s="720"/>
      <c r="BY131" s="720"/>
      <c r="BZ131" s="720"/>
      <c r="CA131" s="720"/>
      <c r="CB131" s="720"/>
      <c r="CC131" s="720"/>
      <c r="CD131" s="720"/>
      <c r="CE131" s="720"/>
      <c r="CF131" s="720"/>
      <c r="CG131" s="720"/>
      <c r="CH131" s="720"/>
      <c r="CI131" s="720"/>
      <c r="CJ131" s="720"/>
      <c r="CK131" s="720"/>
      <c r="CL131" s="720"/>
      <c r="CM131" s="720"/>
      <c r="CN131" s="720"/>
      <c r="CO131" s="720"/>
      <c r="CP131" s="720"/>
      <c r="CQ131" s="720"/>
      <c r="CR131" s="720"/>
      <c r="CS131" s="720"/>
      <c r="CT131" s="720"/>
      <c r="CU131" s="720"/>
      <c r="CV131" s="720"/>
      <c r="CW131" s="720"/>
      <c r="CX131" s="720"/>
      <c r="CY131" s="720"/>
      <c r="CZ131" s="720"/>
      <c r="DA131" s="720"/>
    </row>
    <row r="132" spans="1:112" ht="6.6" customHeight="1" x14ac:dyDescent="0.25">
      <c r="A132" s="433"/>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c r="CO132" s="187"/>
      <c r="CP132" s="187"/>
      <c r="CQ132" s="187"/>
      <c r="CR132" s="187"/>
      <c r="CS132" s="187"/>
      <c r="CT132" s="187"/>
      <c r="CU132" s="187"/>
      <c r="CV132" s="187"/>
      <c r="CW132" s="187"/>
      <c r="CX132" s="187"/>
      <c r="CY132" s="187"/>
      <c r="CZ132" s="187"/>
      <c r="DA132" s="187"/>
    </row>
    <row r="133" spans="1:112" x14ac:dyDescent="0.25">
      <c r="A133" s="721" t="s">
        <v>46</v>
      </c>
      <c r="B133" s="721"/>
      <c r="C133" s="721"/>
      <c r="D133" s="721"/>
      <c r="E133" s="721"/>
      <c r="F133" s="721"/>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694" t="s">
        <v>485</v>
      </c>
      <c r="AQ133" s="694"/>
      <c r="AR133" s="694"/>
      <c r="AS133" s="694"/>
      <c r="AT133" s="694"/>
      <c r="AU133" s="694"/>
      <c r="AV133" s="694"/>
      <c r="AW133" s="694"/>
      <c r="AX133" s="694"/>
      <c r="AY133" s="694"/>
      <c r="AZ133" s="694"/>
      <c r="BA133" s="694"/>
      <c r="BB133" s="694"/>
      <c r="BC133" s="694"/>
      <c r="BD133" s="694"/>
      <c r="BE133" s="694"/>
      <c r="BF133" s="694"/>
      <c r="BG133" s="694"/>
      <c r="BH133" s="694"/>
      <c r="BI133" s="694"/>
      <c r="BJ133" s="694"/>
      <c r="BK133" s="694"/>
      <c r="BL133" s="694"/>
      <c r="BM133" s="694"/>
      <c r="BN133" s="694"/>
      <c r="BO133" s="694"/>
      <c r="BP133" s="694"/>
      <c r="BQ133" s="694"/>
      <c r="BR133" s="694"/>
      <c r="BS133" s="694"/>
      <c r="BT133" s="694"/>
      <c r="BU133" s="694"/>
      <c r="BV133" s="694"/>
      <c r="BW133" s="694"/>
      <c r="BX133" s="694"/>
      <c r="BY133" s="694"/>
      <c r="BZ133" s="694"/>
      <c r="CA133" s="694"/>
      <c r="CB133" s="694"/>
      <c r="CC133" s="694"/>
      <c r="CD133" s="694"/>
      <c r="CE133" s="694"/>
      <c r="CF133" s="694"/>
      <c r="CG133" s="694"/>
      <c r="CH133" s="694"/>
      <c r="CI133" s="694"/>
      <c r="CJ133" s="694"/>
      <c r="CK133" s="694"/>
      <c r="CL133" s="694"/>
      <c r="CM133" s="694"/>
      <c r="CN133" s="694"/>
      <c r="CO133" s="694"/>
      <c r="CP133" s="694"/>
      <c r="CQ133" s="694"/>
      <c r="CR133" s="694"/>
      <c r="CS133" s="694"/>
      <c r="CT133" s="694"/>
      <c r="CU133" s="694"/>
      <c r="CV133" s="694"/>
      <c r="CW133" s="694"/>
      <c r="CX133" s="694"/>
      <c r="CY133" s="694"/>
      <c r="CZ133" s="694"/>
      <c r="DA133" s="694"/>
    </row>
    <row r="134" spans="1:112" s="182" customFormat="1" ht="8.4" customHeight="1" x14ac:dyDescent="0.25">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267"/>
      <c r="DC134" s="268"/>
      <c r="DD134" s="269"/>
      <c r="DE134" s="269"/>
      <c r="DF134" s="269"/>
      <c r="DG134" s="269"/>
      <c r="DH134" s="269"/>
    </row>
    <row r="135" spans="1:112" s="182" customFormat="1" x14ac:dyDescent="0.25">
      <c r="A135" s="544" t="s">
        <v>47</v>
      </c>
      <c r="B135" s="722"/>
      <c r="C135" s="722"/>
      <c r="D135" s="722"/>
      <c r="E135" s="722"/>
      <c r="F135" s="722"/>
      <c r="G135" s="723"/>
      <c r="H135" s="544" t="s">
        <v>72</v>
      </c>
      <c r="I135" s="722"/>
      <c r="J135" s="722"/>
      <c r="K135" s="722"/>
      <c r="L135" s="722"/>
      <c r="M135" s="722"/>
      <c r="N135" s="722"/>
      <c r="O135" s="722"/>
      <c r="P135" s="722"/>
      <c r="Q135" s="722"/>
      <c r="R135" s="722"/>
      <c r="S135" s="722"/>
      <c r="T135" s="722"/>
      <c r="U135" s="722"/>
      <c r="V135" s="722"/>
      <c r="W135" s="722"/>
      <c r="X135" s="722"/>
      <c r="Y135" s="722"/>
      <c r="Z135" s="722"/>
      <c r="AA135" s="722"/>
      <c r="AB135" s="722"/>
      <c r="AC135" s="722"/>
      <c r="AD135" s="722"/>
      <c r="AE135" s="722"/>
      <c r="AF135" s="722"/>
      <c r="AG135" s="722"/>
      <c r="AH135" s="722"/>
      <c r="AI135" s="722"/>
      <c r="AJ135" s="722"/>
      <c r="AK135" s="722"/>
      <c r="AL135" s="722"/>
      <c r="AM135" s="722"/>
      <c r="AN135" s="722"/>
      <c r="AO135" s="722"/>
      <c r="AP135" s="722"/>
      <c r="AQ135" s="722"/>
      <c r="AR135" s="722"/>
      <c r="AS135" s="722"/>
      <c r="AT135" s="722"/>
      <c r="AU135" s="722"/>
      <c r="AV135" s="722"/>
      <c r="AW135" s="722"/>
      <c r="AX135" s="722"/>
      <c r="AY135" s="722"/>
      <c r="AZ135" s="722"/>
      <c r="BA135" s="722"/>
      <c r="BB135" s="722"/>
      <c r="BC135" s="723"/>
      <c r="BD135" s="544" t="s">
        <v>73</v>
      </c>
      <c r="BE135" s="722"/>
      <c r="BF135" s="722"/>
      <c r="BG135" s="722"/>
      <c r="BH135" s="722"/>
      <c r="BI135" s="722"/>
      <c r="BJ135" s="722"/>
      <c r="BK135" s="722"/>
      <c r="BL135" s="722"/>
      <c r="BM135" s="722"/>
      <c r="BN135" s="722"/>
      <c r="BO135" s="722"/>
      <c r="BP135" s="722"/>
      <c r="BQ135" s="722"/>
      <c r="BR135" s="722"/>
      <c r="BS135" s="723"/>
      <c r="BT135" s="544" t="s">
        <v>74</v>
      </c>
      <c r="BU135" s="722"/>
      <c r="BV135" s="722"/>
      <c r="BW135" s="722"/>
      <c r="BX135" s="722"/>
      <c r="BY135" s="722"/>
      <c r="BZ135" s="722"/>
      <c r="CA135" s="722"/>
      <c r="CB135" s="722"/>
      <c r="CC135" s="722"/>
      <c r="CD135" s="723"/>
      <c r="CE135" s="544" t="s">
        <v>75</v>
      </c>
      <c r="CF135" s="722"/>
      <c r="CG135" s="722"/>
      <c r="CH135" s="722"/>
      <c r="CI135" s="722"/>
      <c r="CJ135" s="722"/>
      <c r="CK135" s="722"/>
      <c r="CL135" s="722"/>
      <c r="CM135" s="722"/>
      <c r="CN135" s="722"/>
      <c r="CO135" s="722"/>
      <c r="CP135" s="722"/>
      <c r="CQ135" s="722"/>
      <c r="CR135" s="722"/>
      <c r="CS135" s="722"/>
      <c r="CT135" s="722"/>
      <c r="CU135" s="722"/>
      <c r="CV135" s="722"/>
      <c r="CW135" s="722"/>
      <c r="CX135" s="722"/>
      <c r="CY135" s="722"/>
      <c r="CZ135" s="722"/>
      <c r="DA135" s="723"/>
      <c r="DB135" s="234"/>
      <c r="DC135" s="184"/>
    </row>
    <row r="136" spans="1:112" s="182" customFormat="1" x14ac:dyDescent="0.25">
      <c r="A136" s="724">
        <v>1</v>
      </c>
      <c r="B136" s="724"/>
      <c r="C136" s="724"/>
      <c r="D136" s="724"/>
      <c r="E136" s="724"/>
      <c r="F136" s="724"/>
      <c r="G136" s="724"/>
      <c r="H136" s="724">
        <v>2</v>
      </c>
      <c r="I136" s="724"/>
      <c r="J136" s="724"/>
      <c r="K136" s="724"/>
      <c r="L136" s="724"/>
      <c r="M136" s="724"/>
      <c r="N136" s="724"/>
      <c r="O136" s="724"/>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724"/>
      <c r="AR136" s="724"/>
      <c r="AS136" s="724"/>
      <c r="AT136" s="724"/>
      <c r="AU136" s="724"/>
      <c r="AV136" s="724"/>
      <c r="AW136" s="724"/>
      <c r="AX136" s="724"/>
      <c r="AY136" s="724"/>
      <c r="AZ136" s="724"/>
      <c r="BA136" s="724"/>
      <c r="BB136" s="724"/>
      <c r="BC136" s="724"/>
      <c r="BD136" s="724">
        <v>3</v>
      </c>
      <c r="BE136" s="724"/>
      <c r="BF136" s="724"/>
      <c r="BG136" s="724"/>
      <c r="BH136" s="724"/>
      <c r="BI136" s="724"/>
      <c r="BJ136" s="724"/>
      <c r="BK136" s="724"/>
      <c r="BL136" s="724"/>
      <c r="BM136" s="724"/>
      <c r="BN136" s="724"/>
      <c r="BO136" s="724"/>
      <c r="BP136" s="724"/>
      <c r="BQ136" s="724"/>
      <c r="BR136" s="724"/>
      <c r="BS136" s="724"/>
      <c r="BT136" s="724">
        <v>4</v>
      </c>
      <c r="BU136" s="724"/>
      <c r="BV136" s="724"/>
      <c r="BW136" s="724"/>
      <c r="BX136" s="724"/>
      <c r="BY136" s="724"/>
      <c r="BZ136" s="724"/>
      <c r="CA136" s="724"/>
      <c r="CB136" s="724"/>
      <c r="CC136" s="724"/>
      <c r="CD136" s="724"/>
      <c r="CE136" s="724">
        <v>5</v>
      </c>
      <c r="CF136" s="724"/>
      <c r="CG136" s="724"/>
      <c r="CH136" s="724"/>
      <c r="CI136" s="724"/>
      <c r="CJ136" s="724"/>
      <c r="CK136" s="724"/>
      <c r="CL136" s="724"/>
      <c r="CM136" s="724"/>
      <c r="CN136" s="724"/>
      <c r="CO136" s="724"/>
      <c r="CP136" s="724"/>
      <c r="CQ136" s="724"/>
      <c r="CR136" s="724"/>
      <c r="CS136" s="724"/>
      <c r="CT136" s="724"/>
      <c r="CU136" s="724"/>
      <c r="CV136" s="724"/>
      <c r="CW136" s="724"/>
      <c r="CX136" s="724"/>
      <c r="CY136" s="724"/>
      <c r="CZ136" s="724"/>
      <c r="DA136" s="724"/>
      <c r="DB136" s="234"/>
      <c r="DC136" s="184"/>
    </row>
    <row r="137" spans="1:112" s="182" customFormat="1" ht="13.8" customHeight="1" x14ac:dyDescent="0.25">
      <c r="A137" s="715" t="s">
        <v>68</v>
      </c>
      <c r="B137" s="715"/>
      <c r="C137" s="715"/>
      <c r="D137" s="715"/>
      <c r="E137" s="715"/>
      <c r="F137" s="715"/>
      <c r="G137" s="715"/>
      <c r="H137" s="710" t="s">
        <v>664</v>
      </c>
      <c r="I137" s="710"/>
      <c r="J137" s="710"/>
      <c r="K137" s="710"/>
      <c r="L137" s="710"/>
      <c r="M137" s="710"/>
      <c r="N137" s="710"/>
      <c r="O137" s="710"/>
      <c r="P137" s="710"/>
      <c r="Q137" s="710"/>
      <c r="R137" s="710"/>
      <c r="S137" s="710"/>
      <c r="T137" s="710"/>
      <c r="U137" s="710"/>
      <c r="V137" s="710"/>
      <c r="W137" s="710"/>
      <c r="X137" s="710"/>
      <c r="Y137" s="710"/>
      <c r="Z137" s="710"/>
      <c r="AA137" s="710"/>
      <c r="AB137" s="710"/>
      <c r="AC137" s="710"/>
      <c r="AD137" s="710"/>
      <c r="AE137" s="710"/>
      <c r="AF137" s="710"/>
      <c r="AG137" s="710"/>
      <c r="AH137" s="710"/>
      <c r="AI137" s="710"/>
      <c r="AJ137" s="710"/>
      <c r="AK137" s="710"/>
      <c r="AL137" s="710"/>
      <c r="AM137" s="710"/>
      <c r="AN137" s="710"/>
      <c r="AO137" s="710"/>
      <c r="AP137" s="710"/>
      <c r="AQ137" s="710"/>
      <c r="AR137" s="710"/>
      <c r="AS137" s="710"/>
      <c r="AT137" s="710"/>
      <c r="AU137" s="710"/>
      <c r="AV137" s="710"/>
      <c r="AW137" s="710"/>
      <c r="AX137" s="710"/>
      <c r="AY137" s="710"/>
      <c r="AZ137" s="710"/>
      <c r="BA137" s="710"/>
      <c r="BB137" s="710"/>
      <c r="BC137" s="710"/>
      <c r="BD137" s="725"/>
      <c r="BE137" s="725"/>
      <c r="BF137" s="725"/>
      <c r="BG137" s="725"/>
      <c r="BH137" s="725"/>
      <c r="BI137" s="725"/>
      <c r="BJ137" s="725"/>
      <c r="BK137" s="725"/>
      <c r="BL137" s="725"/>
      <c r="BM137" s="725"/>
      <c r="BN137" s="725"/>
      <c r="BO137" s="725"/>
      <c r="BP137" s="725"/>
      <c r="BQ137" s="725"/>
      <c r="BR137" s="725"/>
      <c r="BS137" s="725"/>
      <c r="BT137" s="711"/>
      <c r="BU137" s="711"/>
      <c r="BV137" s="711"/>
      <c r="BW137" s="711"/>
      <c r="BX137" s="711"/>
      <c r="BY137" s="711"/>
      <c r="BZ137" s="711"/>
      <c r="CA137" s="711"/>
      <c r="CB137" s="711"/>
      <c r="CC137" s="711"/>
      <c r="CD137" s="711"/>
      <c r="CE137" s="713">
        <f>1989.25*4</f>
        <v>7957</v>
      </c>
      <c r="CF137" s="713"/>
      <c r="CG137" s="713"/>
      <c r="CH137" s="713"/>
      <c r="CI137" s="713"/>
      <c r="CJ137" s="713"/>
      <c r="CK137" s="713"/>
      <c r="CL137" s="713"/>
      <c r="CM137" s="713"/>
      <c r="CN137" s="713"/>
      <c r="CO137" s="713"/>
      <c r="CP137" s="713"/>
      <c r="CQ137" s="713"/>
      <c r="CR137" s="713"/>
      <c r="CS137" s="713"/>
      <c r="CT137" s="713"/>
      <c r="CU137" s="713"/>
      <c r="CV137" s="713"/>
      <c r="CW137" s="713"/>
      <c r="CX137" s="713"/>
      <c r="CY137" s="713"/>
      <c r="CZ137" s="713"/>
      <c r="DA137" s="726"/>
      <c r="DC137" s="267"/>
      <c r="DD137" s="269"/>
      <c r="DE137" s="269"/>
      <c r="DF137" s="269"/>
      <c r="DG137" s="269"/>
      <c r="DH137" s="269"/>
    </row>
    <row r="138" spans="1:112" s="182" customFormat="1" x14ac:dyDescent="0.25">
      <c r="A138" s="715"/>
      <c r="B138" s="715"/>
      <c r="C138" s="715"/>
      <c r="D138" s="715"/>
      <c r="E138" s="715"/>
      <c r="F138" s="715"/>
      <c r="G138" s="715"/>
      <c r="H138" s="716" t="s">
        <v>244</v>
      </c>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6"/>
      <c r="AY138" s="716"/>
      <c r="AZ138" s="716"/>
      <c r="BA138" s="716"/>
      <c r="BB138" s="716"/>
      <c r="BC138" s="717"/>
      <c r="BD138" s="543"/>
      <c r="BE138" s="543"/>
      <c r="BF138" s="543"/>
      <c r="BG138" s="543"/>
      <c r="BH138" s="543"/>
      <c r="BI138" s="543"/>
      <c r="BJ138" s="543"/>
      <c r="BK138" s="543"/>
      <c r="BL138" s="543"/>
      <c r="BM138" s="543"/>
      <c r="BN138" s="543"/>
      <c r="BO138" s="543"/>
      <c r="BP138" s="543"/>
      <c r="BQ138" s="543"/>
      <c r="BR138" s="543"/>
      <c r="BS138" s="543"/>
      <c r="BT138" s="543" t="s">
        <v>4</v>
      </c>
      <c r="BU138" s="543"/>
      <c r="BV138" s="543"/>
      <c r="BW138" s="543"/>
      <c r="BX138" s="543"/>
      <c r="BY138" s="543"/>
      <c r="BZ138" s="543"/>
      <c r="CA138" s="543"/>
      <c r="CB138" s="543"/>
      <c r="CC138" s="543"/>
      <c r="CD138" s="543"/>
      <c r="CE138" s="718">
        <f>SUM(CE137:DA137)</f>
        <v>7957</v>
      </c>
      <c r="CF138" s="718"/>
      <c r="CG138" s="718"/>
      <c r="CH138" s="718"/>
      <c r="CI138" s="718"/>
      <c r="CJ138" s="718"/>
      <c r="CK138" s="718"/>
      <c r="CL138" s="718"/>
      <c r="CM138" s="718"/>
      <c r="CN138" s="718"/>
      <c r="CO138" s="718"/>
      <c r="CP138" s="718"/>
      <c r="CQ138" s="718"/>
      <c r="CR138" s="718"/>
      <c r="CS138" s="718"/>
      <c r="CT138" s="718"/>
      <c r="CU138" s="718"/>
      <c r="CV138" s="718"/>
      <c r="CW138" s="718"/>
      <c r="CX138" s="718"/>
      <c r="CY138" s="718"/>
      <c r="CZ138" s="718"/>
      <c r="DA138" s="719"/>
      <c r="DB138" s="267"/>
      <c r="DC138" s="270"/>
      <c r="DD138" s="269"/>
      <c r="DE138" s="269"/>
      <c r="DF138" s="269"/>
      <c r="DG138" s="269"/>
      <c r="DH138" s="269"/>
    </row>
    <row r="139" spans="1:112" s="182" customFormat="1" x14ac:dyDescent="0.25">
      <c r="A139" s="437"/>
      <c r="B139" s="437"/>
      <c r="C139" s="437"/>
      <c r="D139" s="437"/>
      <c r="E139" s="437"/>
      <c r="F139" s="437"/>
      <c r="G139" s="437"/>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435"/>
      <c r="BE139" s="435"/>
      <c r="BF139" s="435"/>
      <c r="BG139" s="435"/>
      <c r="BH139" s="435"/>
      <c r="BI139" s="435"/>
      <c r="BJ139" s="435"/>
      <c r="BK139" s="435"/>
      <c r="BL139" s="435"/>
      <c r="BM139" s="435"/>
      <c r="BN139" s="435"/>
      <c r="BO139" s="435"/>
      <c r="BP139" s="435"/>
      <c r="BQ139" s="435"/>
      <c r="BR139" s="435"/>
      <c r="BS139" s="435"/>
      <c r="BT139" s="435"/>
      <c r="BU139" s="435"/>
      <c r="BV139" s="435"/>
      <c r="BW139" s="435"/>
      <c r="BX139" s="435"/>
      <c r="BY139" s="435"/>
      <c r="BZ139" s="435"/>
      <c r="CA139" s="435"/>
      <c r="CB139" s="435"/>
      <c r="CC139" s="435"/>
      <c r="CD139" s="435"/>
      <c r="CE139" s="334"/>
      <c r="CF139" s="334"/>
      <c r="CG139" s="334"/>
      <c r="CH139" s="334"/>
      <c r="CI139" s="334"/>
      <c r="CJ139" s="334"/>
      <c r="CK139" s="334"/>
      <c r="CL139" s="334"/>
      <c r="CM139" s="334"/>
      <c r="CN139" s="334"/>
      <c r="CO139" s="334"/>
      <c r="CP139" s="334"/>
      <c r="CQ139" s="334"/>
      <c r="CR139" s="334"/>
      <c r="CS139" s="334"/>
      <c r="CT139" s="334"/>
      <c r="CU139" s="334"/>
      <c r="CV139" s="334"/>
      <c r="CW139" s="334"/>
      <c r="CX139" s="334"/>
      <c r="CY139" s="334"/>
      <c r="CZ139" s="334"/>
      <c r="DA139" s="334"/>
      <c r="DB139" s="267"/>
      <c r="DC139" s="270"/>
      <c r="DD139" s="269"/>
      <c r="DE139" s="269"/>
      <c r="DF139" s="269"/>
      <c r="DG139" s="269"/>
      <c r="DH139" s="269"/>
    </row>
    <row r="140" spans="1:112" s="429" customFormat="1" ht="12.75" customHeight="1" x14ac:dyDescent="0.25">
      <c r="A140" s="653" t="s">
        <v>703</v>
      </c>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c r="AI140" s="653"/>
      <c r="AJ140" s="653"/>
      <c r="AK140" s="653"/>
      <c r="AL140" s="653"/>
      <c r="AM140" s="653"/>
      <c r="AN140" s="653"/>
      <c r="AO140" s="653"/>
      <c r="AP140" s="653"/>
      <c r="AQ140" s="653"/>
      <c r="AR140" s="653"/>
      <c r="AS140" s="653"/>
      <c r="AT140" s="653"/>
      <c r="AU140" s="653"/>
      <c r="AV140" s="653"/>
      <c r="AW140" s="653"/>
      <c r="AX140" s="653"/>
      <c r="AY140" s="653"/>
      <c r="AZ140" s="653"/>
      <c r="BA140" s="653"/>
      <c r="BB140" s="653"/>
      <c r="BC140" s="653"/>
      <c r="BD140" s="653"/>
      <c r="BE140" s="653"/>
      <c r="BF140" s="653"/>
      <c r="BG140" s="653"/>
      <c r="BH140" s="653"/>
      <c r="BI140" s="653"/>
      <c r="BJ140" s="653"/>
      <c r="BK140" s="653"/>
      <c r="BL140" s="653"/>
      <c r="BM140" s="653"/>
      <c r="BN140" s="653"/>
      <c r="BO140" s="653"/>
      <c r="BP140" s="653"/>
      <c r="BQ140" s="653"/>
      <c r="BR140" s="653"/>
      <c r="BS140" s="653"/>
      <c r="BT140" s="653"/>
      <c r="BU140" s="653"/>
      <c r="BV140" s="653"/>
      <c r="BW140" s="653"/>
      <c r="BX140" s="653"/>
      <c r="BY140" s="653"/>
      <c r="BZ140" s="653"/>
      <c r="CA140" s="653"/>
      <c r="CB140" s="653"/>
      <c r="CC140" s="653"/>
      <c r="CD140" s="653"/>
      <c r="CE140" s="653"/>
      <c r="CF140" s="653"/>
      <c r="CG140" s="653"/>
      <c r="CH140" s="653"/>
      <c r="CI140" s="653"/>
      <c r="CJ140" s="653"/>
      <c r="CK140" s="653"/>
      <c r="CL140" s="653"/>
      <c r="CM140" s="653"/>
      <c r="CN140" s="653"/>
      <c r="CO140" s="653"/>
      <c r="CP140" s="653"/>
      <c r="CQ140" s="653"/>
      <c r="CR140" s="653"/>
      <c r="CS140" s="653"/>
      <c r="CT140" s="653"/>
      <c r="CU140" s="653"/>
      <c r="CV140" s="653"/>
      <c r="CW140" s="653"/>
      <c r="CX140" s="653"/>
      <c r="CY140" s="653"/>
      <c r="CZ140" s="653"/>
      <c r="DB140" s="9"/>
    </row>
    <row r="141" spans="1:112" ht="7.2" customHeight="1" x14ac:dyDescent="0.25">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3"/>
      <c r="BQ141" s="183"/>
      <c r="BR141" s="183"/>
      <c r="BS141" s="183"/>
      <c r="BT141" s="183"/>
      <c r="BU141" s="183"/>
      <c r="BV141" s="183"/>
      <c r="BW141" s="183"/>
      <c r="BX141" s="183"/>
      <c r="BY141" s="183"/>
      <c r="BZ141" s="183"/>
      <c r="CA141" s="183"/>
      <c r="CB141" s="183"/>
      <c r="CC141" s="183"/>
      <c r="CD141" s="183"/>
      <c r="CE141" s="183"/>
      <c r="CF141" s="183"/>
      <c r="CG141" s="183"/>
      <c r="CH141" s="183"/>
      <c r="CI141" s="183"/>
      <c r="CJ141" s="183"/>
      <c r="CK141" s="183"/>
      <c r="CL141" s="183"/>
      <c r="CM141" s="183"/>
      <c r="CN141" s="183"/>
      <c r="CO141" s="183"/>
      <c r="CP141" s="183"/>
      <c r="CQ141" s="183"/>
      <c r="CR141" s="183"/>
      <c r="CS141" s="183"/>
      <c r="CT141" s="183"/>
      <c r="CU141" s="183"/>
      <c r="CV141" s="183"/>
      <c r="CW141" s="183"/>
      <c r="CX141" s="183"/>
      <c r="CY141" s="183"/>
      <c r="CZ141" s="183"/>
      <c r="DA141" s="183"/>
      <c r="DB141" s="429"/>
    </row>
    <row r="142" spans="1:112" x14ac:dyDescent="0.25">
      <c r="A142" s="433" t="s">
        <v>45</v>
      </c>
      <c r="B142" s="433"/>
      <c r="C142" s="433"/>
      <c r="D142" s="433"/>
      <c r="E142" s="433"/>
      <c r="F142" s="433"/>
      <c r="G142" s="433"/>
      <c r="H142" s="433"/>
      <c r="I142" s="433"/>
      <c r="J142" s="433"/>
      <c r="K142" s="433"/>
      <c r="L142" s="433"/>
      <c r="M142" s="433"/>
      <c r="N142" s="433"/>
      <c r="O142" s="433"/>
      <c r="P142" s="433"/>
      <c r="Q142" s="433"/>
      <c r="R142" s="433"/>
      <c r="S142" s="433"/>
      <c r="T142" s="433"/>
      <c r="U142" s="433"/>
      <c r="V142" s="433"/>
      <c r="W142" s="433"/>
      <c r="X142" s="720" t="s">
        <v>704</v>
      </c>
      <c r="Y142" s="720"/>
      <c r="Z142" s="720"/>
      <c r="AA142" s="720"/>
      <c r="AB142" s="720"/>
      <c r="AC142" s="720"/>
      <c r="AD142" s="720"/>
      <c r="AE142" s="720"/>
      <c r="AF142" s="720"/>
      <c r="AG142" s="720"/>
      <c r="AH142" s="720"/>
      <c r="AI142" s="720"/>
      <c r="AJ142" s="720"/>
      <c r="AK142" s="720"/>
      <c r="AL142" s="720"/>
      <c r="AM142" s="720"/>
      <c r="AN142" s="720"/>
      <c r="AO142" s="720"/>
      <c r="AP142" s="720"/>
      <c r="AQ142" s="720"/>
      <c r="AR142" s="720"/>
      <c r="AS142" s="720"/>
      <c r="AT142" s="720"/>
      <c r="AU142" s="720"/>
      <c r="AV142" s="720"/>
      <c r="AW142" s="720"/>
      <c r="AX142" s="720"/>
      <c r="AY142" s="720"/>
      <c r="AZ142" s="720"/>
      <c r="BA142" s="720"/>
      <c r="BB142" s="720"/>
      <c r="BC142" s="720"/>
      <c r="BD142" s="720"/>
      <c r="BE142" s="720"/>
      <c r="BF142" s="720"/>
      <c r="BG142" s="720"/>
      <c r="BH142" s="720"/>
      <c r="BI142" s="720"/>
      <c r="BJ142" s="720"/>
      <c r="BK142" s="720"/>
      <c r="BL142" s="720"/>
      <c r="BM142" s="720"/>
      <c r="BN142" s="720"/>
      <c r="BO142" s="720"/>
      <c r="BP142" s="720"/>
      <c r="BQ142" s="720"/>
      <c r="BR142" s="720"/>
      <c r="BS142" s="720"/>
      <c r="BT142" s="720"/>
      <c r="BU142" s="720"/>
      <c r="BV142" s="720"/>
      <c r="BW142" s="720"/>
      <c r="BX142" s="720"/>
      <c r="BY142" s="720"/>
      <c r="BZ142" s="720"/>
      <c r="CA142" s="720"/>
      <c r="CB142" s="720"/>
      <c r="CC142" s="720"/>
      <c r="CD142" s="720"/>
      <c r="CE142" s="720"/>
      <c r="CF142" s="720"/>
      <c r="CG142" s="720"/>
      <c r="CH142" s="720"/>
      <c r="CI142" s="720"/>
      <c r="CJ142" s="720"/>
      <c r="CK142" s="720"/>
      <c r="CL142" s="720"/>
      <c r="CM142" s="720"/>
      <c r="CN142" s="720"/>
      <c r="CO142" s="720"/>
      <c r="CP142" s="720"/>
      <c r="CQ142" s="720"/>
      <c r="CR142" s="720"/>
      <c r="CS142" s="720"/>
      <c r="CT142" s="720"/>
      <c r="CU142" s="720"/>
      <c r="CV142" s="720"/>
      <c r="CW142" s="720"/>
      <c r="CX142" s="720"/>
      <c r="CY142" s="720"/>
      <c r="CZ142" s="720"/>
      <c r="DA142" s="720"/>
    </row>
    <row r="143" spans="1:112" ht="6.6" customHeight="1" x14ac:dyDescent="0.25">
      <c r="A143" s="433"/>
      <c r="B143" s="433"/>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c r="CC143" s="187"/>
      <c r="CD143" s="187"/>
      <c r="CE143" s="187"/>
      <c r="CF143" s="187"/>
      <c r="CG143" s="187"/>
      <c r="CH143" s="187"/>
      <c r="CI143" s="187"/>
      <c r="CJ143" s="187"/>
      <c r="CK143" s="187"/>
      <c r="CL143" s="187"/>
      <c r="CM143" s="187"/>
      <c r="CN143" s="187"/>
      <c r="CO143" s="187"/>
      <c r="CP143" s="187"/>
      <c r="CQ143" s="187"/>
      <c r="CR143" s="187"/>
      <c r="CS143" s="187"/>
      <c r="CT143" s="187"/>
      <c r="CU143" s="187"/>
      <c r="CV143" s="187"/>
      <c r="CW143" s="187"/>
      <c r="CX143" s="187"/>
      <c r="CY143" s="187"/>
      <c r="CZ143" s="187"/>
      <c r="DA143" s="187"/>
    </row>
    <row r="144" spans="1:112" x14ac:dyDescent="0.25">
      <c r="A144" s="721" t="s">
        <v>46</v>
      </c>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c r="AJ144" s="721"/>
      <c r="AK144" s="721"/>
      <c r="AL144" s="721"/>
      <c r="AM144" s="721"/>
      <c r="AN144" s="721"/>
      <c r="AO144" s="721"/>
      <c r="AP144" s="694" t="s">
        <v>485</v>
      </c>
      <c r="AQ144" s="694"/>
      <c r="AR144" s="694"/>
      <c r="AS144" s="694"/>
      <c r="AT144" s="694"/>
      <c r="AU144" s="694"/>
      <c r="AV144" s="694"/>
      <c r="AW144" s="694"/>
      <c r="AX144" s="694"/>
      <c r="AY144" s="694"/>
      <c r="AZ144" s="694"/>
      <c r="BA144" s="694"/>
      <c r="BB144" s="694"/>
      <c r="BC144" s="694"/>
      <c r="BD144" s="694"/>
      <c r="BE144" s="694"/>
      <c r="BF144" s="694"/>
      <c r="BG144" s="694"/>
      <c r="BH144" s="694"/>
      <c r="BI144" s="694"/>
      <c r="BJ144" s="694"/>
      <c r="BK144" s="694"/>
      <c r="BL144" s="694"/>
      <c r="BM144" s="694"/>
      <c r="BN144" s="694"/>
      <c r="BO144" s="694"/>
      <c r="BP144" s="694"/>
      <c r="BQ144" s="694"/>
      <c r="BR144" s="694"/>
      <c r="BS144" s="694"/>
      <c r="BT144" s="694"/>
      <c r="BU144" s="694"/>
      <c r="BV144" s="694"/>
      <c r="BW144" s="694"/>
      <c r="BX144" s="694"/>
      <c r="BY144" s="694"/>
      <c r="BZ144" s="694"/>
      <c r="CA144" s="694"/>
      <c r="CB144" s="694"/>
      <c r="CC144" s="694"/>
      <c r="CD144" s="694"/>
      <c r="CE144" s="694"/>
      <c r="CF144" s="694"/>
      <c r="CG144" s="694"/>
      <c r="CH144" s="694"/>
      <c r="CI144" s="694"/>
      <c r="CJ144" s="694"/>
      <c r="CK144" s="694"/>
      <c r="CL144" s="694"/>
      <c r="CM144" s="694"/>
      <c r="CN144" s="694"/>
      <c r="CO144" s="694"/>
      <c r="CP144" s="694"/>
      <c r="CQ144" s="694"/>
      <c r="CR144" s="694"/>
      <c r="CS144" s="694"/>
      <c r="CT144" s="694"/>
      <c r="CU144" s="694"/>
      <c r="CV144" s="694"/>
      <c r="CW144" s="694"/>
      <c r="CX144" s="694"/>
      <c r="CY144" s="694"/>
      <c r="CZ144" s="694"/>
      <c r="DA144" s="694"/>
    </row>
    <row r="145" spans="1:112" s="182" customFormat="1" ht="8.4" customHeight="1" x14ac:dyDescent="0.25">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267"/>
      <c r="DC145" s="268"/>
      <c r="DD145" s="269"/>
      <c r="DE145" s="269"/>
      <c r="DF145" s="269"/>
      <c r="DG145" s="269"/>
      <c r="DH145" s="269"/>
    </row>
    <row r="146" spans="1:112" s="182" customFormat="1" x14ac:dyDescent="0.25">
      <c r="A146" s="544" t="s">
        <v>47</v>
      </c>
      <c r="B146" s="722"/>
      <c r="C146" s="722"/>
      <c r="D146" s="722"/>
      <c r="E146" s="722"/>
      <c r="F146" s="722"/>
      <c r="G146" s="723"/>
      <c r="H146" s="544" t="s">
        <v>72</v>
      </c>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2"/>
      <c r="AY146" s="722"/>
      <c r="AZ146" s="722"/>
      <c r="BA146" s="722"/>
      <c r="BB146" s="722"/>
      <c r="BC146" s="723"/>
      <c r="BD146" s="544" t="s">
        <v>73</v>
      </c>
      <c r="BE146" s="722"/>
      <c r="BF146" s="722"/>
      <c r="BG146" s="722"/>
      <c r="BH146" s="722"/>
      <c r="BI146" s="722"/>
      <c r="BJ146" s="722"/>
      <c r="BK146" s="722"/>
      <c r="BL146" s="722"/>
      <c r="BM146" s="722"/>
      <c r="BN146" s="722"/>
      <c r="BO146" s="722"/>
      <c r="BP146" s="722"/>
      <c r="BQ146" s="722"/>
      <c r="BR146" s="722"/>
      <c r="BS146" s="723"/>
      <c r="BT146" s="544" t="s">
        <v>74</v>
      </c>
      <c r="BU146" s="722"/>
      <c r="BV146" s="722"/>
      <c r="BW146" s="722"/>
      <c r="BX146" s="722"/>
      <c r="BY146" s="722"/>
      <c r="BZ146" s="722"/>
      <c r="CA146" s="722"/>
      <c r="CB146" s="722"/>
      <c r="CC146" s="722"/>
      <c r="CD146" s="723"/>
      <c r="CE146" s="544" t="s">
        <v>75</v>
      </c>
      <c r="CF146" s="722"/>
      <c r="CG146" s="722"/>
      <c r="CH146" s="722"/>
      <c r="CI146" s="722"/>
      <c r="CJ146" s="722"/>
      <c r="CK146" s="722"/>
      <c r="CL146" s="722"/>
      <c r="CM146" s="722"/>
      <c r="CN146" s="722"/>
      <c r="CO146" s="722"/>
      <c r="CP146" s="722"/>
      <c r="CQ146" s="722"/>
      <c r="CR146" s="722"/>
      <c r="CS146" s="722"/>
      <c r="CT146" s="722"/>
      <c r="CU146" s="722"/>
      <c r="CV146" s="722"/>
      <c r="CW146" s="722"/>
      <c r="CX146" s="722"/>
      <c r="CY146" s="722"/>
      <c r="CZ146" s="722"/>
      <c r="DA146" s="723"/>
      <c r="DB146" s="234"/>
      <c r="DC146" s="184"/>
    </row>
    <row r="147" spans="1:112" s="182" customFormat="1" x14ac:dyDescent="0.25">
      <c r="A147" s="724">
        <v>1</v>
      </c>
      <c r="B147" s="724"/>
      <c r="C147" s="724"/>
      <c r="D147" s="724"/>
      <c r="E147" s="724"/>
      <c r="F147" s="724"/>
      <c r="G147" s="724"/>
      <c r="H147" s="724">
        <v>2</v>
      </c>
      <c r="I147" s="724"/>
      <c r="J147" s="724"/>
      <c r="K147" s="724"/>
      <c r="L147" s="724"/>
      <c r="M147" s="724"/>
      <c r="N147" s="724"/>
      <c r="O147" s="724"/>
      <c r="P147" s="724"/>
      <c r="Q147" s="724"/>
      <c r="R147" s="724"/>
      <c r="S147" s="724"/>
      <c r="T147" s="724"/>
      <c r="U147" s="724"/>
      <c r="V147" s="724"/>
      <c r="W147" s="724"/>
      <c r="X147" s="724"/>
      <c r="Y147" s="724"/>
      <c r="Z147" s="724"/>
      <c r="AA147" s="724"/>
      <c r="AB147" s="724"/>
      <c r="AC147" s="724"/>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4"/>
      <c r="AY147" s="724"/>
      <c r="AZ147" s="724"/>
      <c r="BA147" s="724"/>
      <c r="BB147" s="724"/>
      <c r="BC147" s="724"/>
      <c r="BD147" s="724">
        <v>3</v>
      </c>
      <c r="BE147" s="724"/>
      <c r="BF147" s="724"/>
      <c r="BG147" s="724"/>
      <c r="BH147" s="724"/>
      <c r="BI147" s="724"/>
      <c r="BJ147" s="724"/>
      <c r="BK147" s="724"/>
      <c r="BL147" s="724"/>
      <c r="BM147" s="724"/>
      <c r="BN147" s="724"/>
      <c r="BO147" s="724"/>
      <c r="BP147" s="724"/>
      <c r="BQ147" s="724"/>
      <c r="BR147" s="724"/>
      <c r="BS147" s="724"/>
      <c r="BT147" s="724">
        <v>4</v>
      </c>
      <c r="BU147" s="724"/>
      <c r="BV147" s="724"/>
      <c r="BW147" s="724"/>
      <c r="BX147" s="724"/>
      <c r="BY147" s="724"/>
      <c r="BZ147" s="724"/>
      <c r="CA147" s="724"/>
      <c r="CB147" s="724"/>
      <c r="CC147" s="724"/>
      <c r="CD147" s="724"/>
      <c r="CE147" s="724">
        <v>5</v>
      </c>
      <c r="CF147" s="724"/>
      <c r="CG147" s="724"/>
      <c r="CH147" s="724"/>
      <c r="CI147" s="724"/>
      <c r="CJ147" s="724"/>
      <c r="CK147" s="724"/>
      <c r="CL147" s="724"/>
      <c r="CM147" s="724"/>
      <c r="CN147" s="724"/>
      <c r="CO147" s="724"/>
      <c r="CP147" s="724"/>
      <c r="CQ147" s="724"/>
      <c r="CR147" s="724"/>
      <c r="CS147" s="724"/>
      <c r="CT147" s="724"/>
      <c r="CU147" s="724"/>
      <c r="CV147" s="724"/>
      <c r="CW147" s="724"/>
      <c r="CX147" s="724"/>
      <c r="CY147" s="724"/>
      <c r="CZ147" s="724"/>
      <c r="DA147" s="724"/>
      <c r="DB147" s="234"/>
      <c r="DC147" s="184"/>
    </row>
    <row r="148" spans="1:112" s="182" customFormat="1" ht="14.4" customHeight="1" x14ac:dyDescent="0.25">
      <c r="A148" s="715" t="s">
        <v>67</v>
      </c>
      <c r="B148" s="715"/>
      <c r="C148" s="715"/>
      <c r="D148" s="715"/>
      <c r="E148" s="715"/>
      <c r="F148" s="715"/>
      <c r="G148" s="715"/>
      <c r="H148" s="710" t="s">
        <v>205</v>
      </c>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0"/>
      <c r="AL148" s="710"/>
      <c r="AM148" s="710"/>
      <c r="AN148" s="710"/>
      <c r="AO148" s="710"/>
      <c r="AP148" s="710"/>
      <c r="AQ148" s="710"/>
      <c r="AR148" s="710"/>
      <c r="AS148" s="710"/>
      <c r="AT148" s="710"/>
      <c r="AU148" s="710"/>
      <c r="AV148" s="710"/>
      <c r="AW148" s="710"/>
      <c r="AX148" s="710"/>
      <c r="AY148" s="710"/>
      <c r="AZ148" s="710"/>
      <c r="BA148" s="710"/>
      <c r="BB148" s="710"/>
      <c r="BC148" s="710"/>
      <c r="BD148" s="711"/>
      <c r="BE148" s="711"/>
      <c r="BF148" s="711"/>
      <c r="BG148" s="711"/>
      <c r="BH148" s="711"/>
      <c r="BI148" s="711"/>
      <c r="BJ148" s="711"/>
      <c r="BK148" s="711"/>
      <c r="BL148" s="711"/>
      <c r="BM148" s="711"/>
      <c r="BN148" s="711"/>
      <c r="BO148" s="711"/>
      <c r="BP148" s="711"/>
      <c r="BQ148" s="711"/>
      <c r="BR148" s="711"/>
      <c r="BS148" s="711"/>
      <c r="BT148" s="711"/>
      <c r="BU148" s="711"/>
      <c r="BV148" s="711"/>
      <c r="BW148" s="711"/>
      <c r="BX148" s="711"/>
      <c r="BY148" s="711"/>
      <c r="BZ148" s="711"/>
      <c r="CA148" s="711"/>
      <c r="CB148" s="711"/>
      <c r="CC148" s="711"/>
      <c r="CD148" s="711"/>
      <c r="CE148" s="713"/>
      <c r="CF148" s="713"/>
      <c r="CG148" s="713"/>
      <c r="CH148" s="713"/>
      <c r="CI148" s="713"/>
      <c r="CJ148" s="713"/>
      <c r="CK148" s="713"/>
      <c r="CL148" s="713"/>
      <c r="CM148" s="713"/>
      <c r="CN148" s="713"/>
      <c r="CO148" s="713"/>
      <c r="CP148" s="713"/>
      <c r="CQ148" s="713"/>
      <c r="CR148" s="713"/>
      <c r="CS148" s="713"/>
      <c r="CT148" s="713"/>
      <c r="CU148" s="713"/>
      <c r="CV148" s="713"/>
      <c r="CW148" s="713"/>
      <c r="CX148" s="713"/>
      <c r="CY148" s="713"/>
      <c r="CZ148" s="713"/>
      <c r="DA148" s="726"/>
      <c r="DB148" s="267"/>
      <c r="DC148" s="268"/>
      <c r="DD148" s="269"/>
      <c r="DE148" s="269"/>
      <c r="DF148" s="269"/>
      <c r="DG148" s="269"/>
      <c r="DH148" s="269"/>
    </row>
    <row r="149" spans="1:112" s="182" customFormat="1" x14ac:dyDescent="0.25">
      <c r="A149" s="715"/>
      <c r="B149" s="715"/>
      <c r="C149" s="715"/>
      <c r="D149" s="715"/>
      <c r="E149" s="715"/>
      <c r="F149" s="715"/>
      <c r="G149" s="715"/>
      <c r="H149" s="716" t="s">
        <v>244</v>
      </c>
      <c r="I149" s="716"/>
      <c r="J149" s="716"/>
      <c r="K149" s="716"/>
      <c r="L149" s="716"/>
      <c r="M149" s="716"/>
      <c r="N149" s="716"/>
      <c r="O149" s="716"/>
      <c r="P149" s="716"/>
      <c r="Q149" s="716"/>
      <c r="R149" s="716"/>
      <c r="S149" s="716"/>
      <c r="T149" s="716"/>
      <c r="U149" s="716"/>
      <c r="V149" s="716"/>
      <c r="W149" s="716"/>
      <c r="X149" s="716"/>
      <c r="Y149" s="716"/>
      <c r="Z149" s="716"/>
      <c r="AA149" s="716"/>
      <c r="AB149" s="716"/>
      <c r="AC149" s="716"/>
      <c r="AD149" s="716"/>
      <c r="AE149" s="716"/>
      <c r="AF149" s="716"/>
      <c r="AG149" s="716"/>
      <c r="AH149" s="716"/>
      <c r="AI149" s="716"/>
      <c r="AJ149" s="716"/>
      <c r="AK149" s="716"/>
      <c r="AL149" s="716"/>
      <c r="AM149" s="716"/>
      <c r="AN149" s="716"/>
      <c r="AO149" s="716"/>
      <c r="AP149" s="716"/>
      <c r="AQ149" s="716"/>
      <c r="AR149" s="716"/>
      <c r="AS149" s="716"/>
      <c r="AT149" s="716"/>
      <c r="AU149" s="716"/>
      <c r="AV149" s="716"/>
      <c r="AW149" s="716"/>
      <c r="AX149" s="716"/>
      <c r="AY149" s="716"/>
      <c r="AZ149" s="716"/>
      <c r="BA149" s="716"/>
      <c r="BB149" s="716"/>
      <c r="BC149" s="717"/>
      <c r="BD149" s="543"/>
      <c r="BE149" s="543"/>
      <c r="BF149" s="543"/>
      <c r="BG149" s="543"/>
      <c r="BH149" s="543"/>
      <c r="BI149" s="543"/>
      <c r="BJ149" s="543"/>
      <c r="BK149" s="543"/>
      <c r="BL149" s="543"/>
      <c r="BM149" s="543"/>
      <c r="BN149" s="543"/>
      <c r="BO149" s="543"/>
      <c r="BP149" s="543"/>
      <c r="BQ149" s="543"/>
      <c r="BR149" s="543"/>
      <c r="BS149" s="543"/>
      <c r="BT149" s="543" t="s">
        <v>4</v>
      </c>
      <c r="BU149" s="543"/>
      <c r="BV149" s="543"/>
      <c r="BW149" s="543"/>
      <c r="BX149" s="543"/>
      <c r="BY149" s="543"/>
      <c r="BZ149" s="543"/>
      <c r="CA149" s="543"/>
      <c r="CB149" s="543"/>
      <c r="CC149" s="543"/>
      <c r="CD149" s="543"/>
      <c r="CE149" s="718">
        <f>SUM(CE148:DA148)</f>
        <v>0</v>
      </c>
      <c r="CF149" s="718"/>
      <c r="CG149" s="718"/>
      <c r="CH149" s="718"/>
      <c r="CI149" s="718"/>
      <c r="CJ149" s="718"/>
      <c r="CK149" s="718"/>
      <c r="CL149" s="718"/>
      <c r="CM149" s="718"/>
      <c r="CN149" s="718"/>
      <c r="CO149" s="718"/>
      <c r="CP149" s="718"/>
      <c r="CQ149" s="718"/>
      <c r="CR149" s="718"/>
      <c r="CS149" s="718"/>
      <c r="CT149" s="718"/>
      <c r="CU149" s="718"/>
      <c r="CV149" s="718"/>
      <c r="CW149" s="718"/>
      <c r="CX149" s="718"/>
      <c r="CY149" s="718"/>
      <c r="CZ149" s="718"/>
      <c r="DA149" s="719"/>
      <c r="DB149" s="267"/>
      <c r="DC149" s="270"/>
      <c r="DD149" s="269"/>
      <c r="DE149" s="269"/>
      <c r="DF149" s="269"/>
      <c r="DG149" s="269"/>
      <c r="DH149" s="269"/>
    </row>
    <row r="150" spans="1:112" x14ac:dyDescent="0.25">
      <c r="A150" s="715"/>
      <c r="B150" s="715"/>
      <c r="C150" s="715"/>
      <c r="D150" s="715"/>
      <c r="E150" s="715"/>
      <c r="F150" s="715"/>
      <c r="G150" s="715"/>
      <c r="H150" s="716" t="s">
        <v>705</v>
      </c>
      <c r="I150" s="716"/>
      <c r="J150" s="716"/>
      <c r="K150" s="716"/>
      <c r="L150" s="716"/>
      <c r="M150" s="716"/>
      <c r="N150" s="716"/>
      <c r="O150" s="716"/>
      <c r="P150" s="716"/>
      <c r="Q150" s="716"/>
      <c r="R150" s="716"/>
      <c r="S150" s="716"/>
      <c r="T150" s="716"/>
      <c r="U150" s="716"/>
      <c r="V150" s="716"/>
      <c r="W150" s="716"/>
      <c r="X150" s="716"/>
      <c r="Y150" s="716"/>
      <c r="Z150" s="716"/>
      <c r="AA150" s="716"/>
      <c r="AB150" s="716"/>
      <c r="AC150" s="716"/>
      <c r="AD150" s="716"/>
      <c r="AE150" s="716"/>
      <c r="AF150" s="716"/>
      <c r="AG150" s="716"/>
      <c r="AH150" s="716"/>
      <c r="AI150" s="716"/>
      <c r="AJ150" s="716"/>
      <c r="AK150" s="716"/>
      <c r="AL150" s="716"/>
      <c r="AM150" s="716"/>
      <c r="AN150" s="716"/>
      <c r="AO150" s="716"/>
      <c r="AP150" s="716"/>
      <c r="AQ150" s="716"/>
      <c r="AR150" s="716"/>
      <c r="AS150" s="716"/>
      <c r="AT150" s="716"/>
      <c r="AU150" s="716"/>
      <c r="AV150" s="716"/>
      <c r="AW150" s="716"/>
      <c r="AX150" s="716"/>
      <c r="AY150" s="716"/>
      <c r="AZ150" s="716"/>
      <c r="BA150" s="716"/>
      <c r="BB150" s="716"/>
      <c r="BC150" s="717"/>
      <c r="BD150" s="543"/>
      <c r="BE150" s="543"/>
      <c r="BF150" s="543"/>
      <c r="BG150" s="543"/>
      <c r="BH150" s="543"/>
      <c r="BI150" s="543"/>
      <c r="BJ150" s="543"/>
      <c r="BK150" s="543"/>
      <c r="BL150" s="543"/>
      <c r="BM150" s="543"/>
      <c r="BN150" s="543"/>
      <c r="BO150" s="543"/>
      <c r="BP150" s="543"/>
      <c r="BQ150" s="543"/>
      <c r="BR150" s="543"/>
      <c r="BS150" s="543"/>
      <c r="BT150" s="543" t="s">
        <v>4</v>
      </c>
      <c r="BU150" s="543"/>
      <c r="BV150" s="543"/>
      <c r="BW150" s="543"/>
      <c r="BX150" s="543"/>
      <c r="BY150" s="543"/>
      <c r="BZ150" s="543"/>
      <c r="CA150" s="543"/>
      <c r="CB150" s="543"/>
      <c r="CC150" s="543"/>
      <c r="CD150" s="543"/>
      <c r="CE150" s="718">
        <f>CE127+CE138+CE149</f>
        <v>515721.99530000007</v>
      </c>
      <c r="CF150" s="718"/>
      <c r="CG150" s="718"/>
      <c r="CH150" s="718"/>
      <c r="CI150" s="718"/>
      <c r="CJ150" s="718">
        <f>CJ137+CJ149</f>
        <v>0</v>
      </c>
      <c r="CK150" s="718"/>
      <c r="CL150" s="718"/>
      <c r="CM150" s="718"/>
      <c r="CN150" s="718"/>
      <c r="CO150" s="718"/>
      <c r="CP150" s="718"/>
      <c r="CQ150" s="718"/>
      <c r="CR150" s="718"/>
      <c r="CS150" s="718"/>
      <c r="CT150" s="718"/>
      <c r="CU150" s="718"/>
      <c r="CV150" s="718"/>
      <c r="CW150" s="718"/>
      <c r="CX150" s="718"/>
      <c r="CY150" s="718"/>
      <c r="CZ150" s="718"/>
      <c r="DA150" s="719"/>
    </row>
    <row r="151" spans="1:112" s="182" customFormat="1" ht="8.4" customHeight="1" x14ac:dyDescent="0.25">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183"/>
      <c r="AM151" s="183"/>
      <c r="AN151" s="183"/>
      <c r="AO151" s="183"/>
      <c r="AP151" s="183"/>
      <c r="AQ151" s="183"/>
      <c r="AR151" s="183"/>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c r="BP151" s="183"/>
      <c r="BQ151" s="183"/>
      <c r="BR151" s="183"/>
      <c r="BS151" s="183"/>
      <c r="BT151" s="183"/>
      <c r="BU151" s="183"/>
      <c r="BV151" s="183"/>
      <c r="BW151" s="183"/>
      <c r="BX151" s="183"/>
      <c r="BY151" s="183"/>
      <c r="BZ151" s="183"/>
      <c r="CA151" s="183"/>
      <c r="CB151" s="183"/>
      <c r="CC151" s="183"/>
      <c r="CD151" s="183"/>
      <c r="CE151" s="183"/>
      <c r="CF151" s="183"/>
      <c r="CG151" s="183"/>
      <c r="CH151" s="183"/>
      <c r="CI151" s="183"/>
      <c r="CJ151" s="183"/>
      <c r="CK151" s="183"/>
      <c r="CL151" s="183"/>
      <c r="CM151" s="183"/>
      <c r="CN151" s="183"/>
      <c r="CO151" s="183"/>
      <c r="CP151" s="183"/>
      <c r="CQ151" s="183"/>
      <c r="CR151" s="183"/>
      <c r="CS151" s="183"/>
      <c r="CT151" s="183"/>
      <c r="CU151" s="183"/>
      <c r="CV151" s="183"/>
      <c r="CW151" s="183"/>
      <c r="CX151" s="183"/>
      <c r="CY151" s="183"/>
      <c r="CZ151" s="183"/>
      <c r="DA151" s="183"/>
      <c r="DB151" s="234"/>
      <c r="DC151" s="184"/>
    </row>
    <row r="152" spans="1:112" s="182" customFormat="1" ht="12.6" customHeight="1" x14ac:dyDescent="0.25">
      <c r="A152" s="772" t="s">
        <v>241</v>
      </c>
      <c r="B152" s="772"/>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772"/>
      <c r="Z152" s="772"/>
      <c r="AA152" s="772"/>
      <c r="AB152" s="772"/>
      <c r="AC152" s="772"/>
      <c r="AD152" s="772"/>
      <c r="AE152" s="772"/>
      <c r="AF152" s="772"/>
      <c r="AG152" s="772"/>
      <c r="AH152" s="772"/>
      <c r="AI152" s="772"/>
      <c r="AJ152" s="772"/>
      <c r="AK152" s="772"/>
      <c r="AL152" s="772"/>
      <c r="AM152" s="772"/>
      <c r="AN152" s="772"/>
      <c r="AO152" s="772"/>
      <c r="AP152" s="772"/>
      <c r="AQ152" s="772"/>
      <c r="AR152" s="772"/>
      <c r="AS152" s="772"/>
      <c r="AT152" s="772"/>
      <c r="AU152" s="772"/>
      <c r="AV152" s="772"/>
      <c r="AW152" s="772"/>
      <c r="AX152" s="772"/>
      <c r="AY152" s="772"/>
      <c r="AZ152" s="772"/>
      <c r="BA152" s="772"/>
      <c r="BB152" s="772"/>
      <c r="BC152" s="772"/>
      <c r="BD152" s="772"/>
      <c r="BE152" s="772"/>
      <c r="BF152" s="772"/>
      <c r="BG152" s="772"/>
      <c r="BH152" s="772"/>
      <c r="BI152" s="772"/>
      <c r="BJ152" s="772"/>
      <c r="BK152" s="772"/>
      <c r="BL152" s="772"/>
      <c r="BM152" s="772"/>
      <c r="BN152" s="772"/>
      <c r="BO152" s="772"/>
      <c r="BP152" s="772"/>
      <c r="BQ152" s="772"/>
      <c r="BR152" s="772"/>
      <c r="BS152" s="772"/>
      <c r="BT152" s="772"/>
      <c r="BU152" s="772"/>
      <c r="BV152" s="772"/>
      <c r="BW152" s="772"/>
      <c r="BX152" s="772"/>
      <c r="BY152" s="772"/>
      <c r="BZ152" s="772"/>
      <c r="CA152" s="772"/>
      <c r="CB152" s="772"/>
      <c r="CC152" s="772"/>
      <c r="CD152" s="772"/>
      <c r="CE152" s="772"/>
      <c r="CF152" s="772"/>
      <c r="CG152" s="772"/>
      <c r="CH152" s="772"/>
      <c r="CI152" s="772"/>
      <c r="CJ152" s="772"/>
      <c r="CK152" s="772"/>
      <c r="CL152" s="772"/>
      <c r="CM152" s="772"/>
      <c r="CN152" s="772"/>
      <c r="CO152" s="772"/>
      <c r="CP152" s="772"/>
      <c r="CQ152" s="772"/>
      <c r="CR152" s="772"/>
      <c r="CS152" s="772"/>
      <c r="CT152" s="772"/>
      <c r="CU152" s="772"/>
      <c r="CV152" s="772"/>
      <c r="CW152" s="772"/>
      <c r="CX152" s="772"/>
      <c r="CY152" s="772"/>
      <c r="CZ152" s="772"/>
      <c r="DA152" s="772"/>
      <c r="DB152" s="267"/>
      <c r="DC152" s="268"/>
      <c r="DD152" s="269"/>
      <c r="DE152" s="269"/>
      <c r="DF152" s="269"/>
      <c r="DG152" s="269"/>
      <c r="DH152" s="269"/>
    </row>
    <row r="153" spans="1:112" s="182" customFormat="1" ht="5.4" customHeight="1" x14ac:dyDescent="0.25">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267"/>
      <c r="DC153" s="268"/>
      <c r="DD153" s="269"/>
      <c r="DE153" s="269"/>
      <c r="DF153" s="269"/>
      <c r="DG153" s="269"/>
      <c r="DH153" s="269"/>
    </row>
    <row r="154" spans="1:112" s="182" customFormat="1" x14ac:dyDescent="0.25">
      <c r="A154" s="433" t="s">
        <v>45</v>
      </c>
      <c r="B154" s="433"/>
      <c r="C154" s="433"/>
      <c r="D154" s="433"/>
      <c r="E154" s="433"/>
      <c r="F154" s="433"/>
      <c r="G154" s="433"/>
      <c r="H154" s="433"/>
      <c r="I154" s="433"/>
      <c r="J154" s="433"/>
      <c r="K154" s="433"/>
      <c r="L154" s="433"/>
      <c r="M154" s="433"/>
      <c r="N154" s="433"/>
      <c r="O154" s="433"/>
      <c r="P154" s="433"/>
      <c r="Q154" s="433"/>
      <c r="R154" s="433"/>
      <c r="S154" s="433"/>
      <c r="T154" s="433"/>
      <c r="U154" s="433"/>
      <c r="V154" s="433"/>
      <c r="W154" s="433"/>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0"/>
      <c r="AY154" s="720"/>
      <c r="AZ154" s="720"/>
      <c r="BA154" s="720"/>
      <c r="BB154" s="720"/>
      <c r="BC154" s="720"/>
      <c r="BD154" s="720"/>
      <c r="BE154" s="720"/>
      <c r="BF154" s="720"/>
      <c r="BG154" s="720"/>
      <c r="BH154" s="720"/>
      <c r="BI154" s="720"/>
      <c r="BJ154" s="720"/>
      <c r="BK154" s="720"/>
      <c r="BL154" s="720"/>
      <c r="BM154" s="720"/>
      <c r="BN154" s="720"/>
      <c r="BO154" s="720"/>
      <c r="BP154" s="720"/>
      <c r="BQ154" s="720"/>
      <c r="BR154" s="720"/>
      <c r="BS154" s="720"/>
      <c r="BT154" s="720"/>
      <c r="BU154" s="720"/>
      <c r="BV154" s="720"/>
      <c r="BW154" s="720"/>
      <c r="BX154" s="720"/>
      <c r="BY154" s="720"/>
      <c r="BZ154" s="720"/>
      <c r="CA154" s="720"/>
      <c r="CB154" s="720"/>
      <c r="CC154" s="720"/>
      <c r="CD154" s="720"/>
      <c r="CE154" s="720"/>
      <c r="CF154" s="720"/>
      <c r="CG154" s="720"/>
      <c r="CH154" s="720"/>
      <c r="CI154" s="720"/>
      <c r="CJ154" s="720"/>
      <c r="CK154" s="720"/>
      <c r="CL154" s="720"/>
      <c r="CM154" s="720"/>
      <c r="CN154" s="720"/>
      <c r="CO154" s="720"/>
      <c r="CP154" s="720"/>
      <c r="CQ154" s="720"/>
      <c r="CR154" s="720"/>
      <c r="CS154" s="720"/>
      <c r="CT154" s="720"/>
      <c r="CU154" s="720"/>
      <c r="CV154" s="720"/>
      <c r="CW154" s="720"/>
      <c r="CX154" s="720"/>
      <c r="CY154" s="720"/>
      <c r="CZ154" s="720"/>
      <c r="DA154" s="720"/>
      <c r="DB154" s="234"/>
      <c r="DC154" s="184"/>
    </row>
    <row r="155" spans="1:112" s="182" customFormat="1" ht="6.6" customHeight="1" x14ac:dyDescent="0.25">
      <c r="A155" s="433"/>
      <c r="B155" s="433"/>
      <c r="C155" s="433"/>
      <c r="D155" s="433"/>
      <c r="E155" s="433"/>
      <c r="F155" s="433"/>
      <c r="G155" s="433"/>
      <c r="H155" s="433"/>
      <c r="I155" s="433"/>
      <c r="J155" s="433"/>
      <c r="K155" s="433"/>
      <c r="L155" s="433"/>
      <c r="M155" s="433"/>
      <c r="N155" s="433"/>
      <c r="O155" s="433"/>
      <c r="P155" s="433"/>
      <c r="Q155" s="433"/>
      <c r="R155" s="433"/>
      <c r="S155" s="433"/>
      <c r="T155" s="433"/>
      <c r="U155" s="433"/>
      <c r="V155" s="433"/>
      <c r="W155" s="433"/>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7"/>
      <c r="DA155" s="187"/>
      <c r="DB155" s="234"/>
      <c r="DC155" s="184"/>
    </row>
    <row r="156" spans="1:112" s="182" customFormat="1" x14ac:dyDescent="0.25">
      <c r="A156" s="721" t="s">
        <v>46</v>
      </c>
      <c r="B156" s="721"/>
      <c r="C156" s="721"/>
      <c r="D156" s="721"/>
      <c r="E156" s="721"/>
      <c r="F156" s="721"/>
      <c r="G156" s="721"/>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721"/>
      <c r="AL156" s="721"/>
      <c r="AM156" s="721"/>
      <c r="AN156" s="721"/>
      <c r="AO156" s="721"/>
      <c r="AP156" s="694"/>
      <c r="AQ156" s="694"/>
      <c r="AR156" s="694"/>
      <c r="AS156" s="694"/>
      <c r="AT156" s="694"/>
      <c r="AU156" s="694"/>
      <c r="AV156" s="694"/>
      <c r="AW156" s="694"/>
      <c r="AX156" s="694"/>
      <c r="AY156" s="694"/>
      <c r="AZ156" s="694"/>
      <c r="BA156" s="694"/>
      <c r="BB156" s="694"/>
      <c r="BC156" s="694"/>
      <c r="BD156" s="694"/>
      <c r="BE156" s="694"/>
      <c r="BF156" s="694"/>
      <c r="BG156" s="694"/>
      <c r="BH156" s="694"/>
      <c r="BI156" s="694"/>
      <c r="BJ156" s="694"/>
      <c r="BK156" s="694"/>
      <c r="BL156" s="694"/>
      <c r="BM156" s="694"/>
      <c r="BN156" s="694"/>
      <c r="BO156" s="694"/>
      <c r="BP156" s="694"/>
      <c r="BQ156" s="694"/>
      <c r="BR156" s="694"/>
      <c r="BS156" s="694"/>
      <c r="BT156" s="694"/>
      <c r="BU156" s="694"/>
      <c r="BV156" s="694"/>
      <c r="BW156" s="694"/>
      <c r="BX156" s="694"/>
      <c r="BY156" s="694"/>
      <c r="BZ156" s="694"/>
      <c r="CA156" s="694"/>
      <c r="CB156" s="694"/>
      <c r="CC156" s="694"/>
      <c r="CD156" s="694"/>
      <c r="CE156" s="694"/>
      <c r="CF156" s="694"/>
      <c r="CG156" s="694"/>
      <c r="CH156" s="694"/>
      <c r="CI156" s="694"/>
      <c r="CJ156" s="694"/>
      <c r="CK156" s="694"/>
      <c r="CL156" s="694"/>
      <c r="CM156" s="694"/>
      <c r="CN156" s="694"/>
      <c r="CO156" s="694"/>
      <c r="CP156" s="694"/>
      <c r="CQ156" s="694"/>
      <c r="CR156" s="694"/>
      <c r="CS156" s="694"/>
      <c r="CT156" s="694"/>
      <c r="CU156" s="694"/>
      <c r="CV156" s="694"/>
      <c r="CW156" s="694"/>
      <c r="CX156" s="694"/>
      <c r="CY156" s="694"/>
      <c r="CZ156" s="694"/>
      <c r="DA156" s="694"/>
      <c r="DB156" s="234"/>
      <c r="DC156" s="184"/>
    </row>
    <row r="157" spans="1:112" s="182" customFormat="1" ht="7.95" customHeight="1" x14ac:dyDescent="0.25">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c r="AG157" s="183"/>
      <c r="AH157" s="183"/>
      <c r="AI157" s="183"/>
      <c r="AJ157" s="183"/>
      <c r="AK157" s="183"/>
      <c r="AL157" s="183"/>
      <c r="AM157" s="183"/>
      <c r="AN157" s="183"/>
      <c r="AO157" s="183"/>
      <c r="AP157" s="183"/>
      <c r="AQ157" s="183"/>
      <c r="AR157" s="183"/>
      <c r="AS157" s="183"/>
      <c r="AT157" s="183"/>
      <c r="AU157" s="183"/>
      <c r="AV157" s="183"/>
      <c r="AW157" s="183"/>
      <c r="AX157" s="183"/>
      <c r="AY157" s="183"/>
      <c r="AZ157" s="183"/>
      <c r="BA157" s="183"/>
      <c r="BB157" s="183"/>
      <c r="BC157" s="183"/>
      <c r="BD157" s="183"/>
      <c r="BE157" s="183"/>
      <c r="BF157" s="183"/>
      <c r="BG157" s="183"/>
      <c r="BH157" s="183"/>
      <c r="BI157" s="183"/>
      <c r="BJ157" s="183"/>
      <c r="BK157" s="183"/>
      <c r="BL157" s="183"/>
      <c r="BM157" s="183"/>
      <c r="BN157" s="183"/>
      <c r="BO157" s="183"/>
      <c r="BP157" s="183"/>
      <c r="BQ157" s="183"/>
      <c r="BR157" s="183"/>
      <c r="BS157" s="183"/>
      <c r="BT157" s="183"/>
      <c r="BU157" s="183"/>
      <c r="BV157" s="183"/>
      <c r="BW157" s="183"/>
      <c r="BX157" s="183"/>
      <c r="BY157" s="183"/>
      <c r="BZ157" s="183"/>
      <c r="CA157" s="183"/>
      <c r="CB157" s="183"/>
      <c r="CC157" s="183"/>
      <c r="CD157" s="183"/>
      <c r="CE157" s="183"/>
      <c r="CF157" s="183"/>
      <c r="CG157" s="183"/>
      <c r="CH157" s="183"/>
      <c r="CI157" s="183"/>
      <c r="CJ157" s="183"/>
      <c r="CK157" s="183"/>
      <c r="CL157" s="183"/>
      <c r="CM157" s="183"/>
      <c r="CN157" s="183"/>
      <c r="CO157" s="183"/>
      <c r="CP157" s="183"/>
      <c r="CQ157" s="183"/>
      <c r="CR157" s="183"/>
      <c r="CS157" s="183"/>
      <c r="CT157" s="183"/>
      <c r="CU157" s="183"/>
      <c r="CV157" s="183"/>
      <c r="CW157" s="183"/>
      <c r="CX157" s="183"/>
      <c r="CY157" s="183"/>
      <c r="CZ157" s="183"/>
      <c r="DA157" s="183"/>
      <c r="DB157" s="234"/>
      <c r="DC157" s="184"/>
    </row>
    <row r="158" spans="1:112" s="182" customFormat="1" ht="24" customHeight="1" x14ac:dyDescent="0.25">
      <c r="A158" s="544" t="s">
        <v>47</v>
      </c>
      <c r="B158" s="722"/>
      <c r="C158" s="722"/>
      <c r="D158" s="722"/>
      <c r="E158" s="722"/>
      <c r="F158" s="722"/>
      <c r="G158" s="723"/>
      <c r="H158" s="544" t="s">
        <v>0</v>
      </c>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2"/>
      <c r="AY158" s="722"/>
      <c r="AZ158" s="722"/>
      <c r="BA158" s="722"/>
      <c r="BB158" s="722"/>
      <c r="BC158" s="723"/>
      <c r="BD158" s="544" t="s">
        <v>69</v>
      </c>
      <c r="BE158" s="722"/>
      <c r="BF158" s="722"/>
      <c r="BG158" s="722"/>
      <c r="BH158" s="722"/>
      <c r="BI158" s="722"/>
      <c r="BJ158" s="722"/>
      <c r="BK158" s="722"/>
      <c r="BL158" s="722"/>
      <c r="BM158" s="722"/>
      <c r="BN158" s="722"/>
      <c r="BO158" s="722"/>
      <c r="BP158" s="722"/>
      <c r="BQ158" s="722"/>
      <c r="BR158" s="722"/>
      <c r="BS158" s="723"/>
      <c r="BT158" s="544" t="s">
        <v>70</v>
      </c>
      <c r="BU158" s="722"/>
      <c r="BV158" s="722"/>
      <c r="BW158" s="722"/>
      <c r="BX158" s="722"/>
      <c r="BY158" s="722"/>
      <c r="BZ158" s="722"/>
      <c r="CA158" s="722"/>
      <c r="CB158" s="722"/>
      <c r="CC158" s="722"/>
      <c r="CD158" s="722"/>
      <c r="CE158" s="722"/>
      <c r="CF158" s="722"/>
      <c r="CG158" s="722"/>
      <c r="CH158" s="722"/>
      <c r="CI158" s="723"/>
      <c r="CJ158" s="544" t="s">
        <v>71</v>
      </c>
      <c r="CK158" s="722"/>
      <c r="CL158" s="722"/>
      <c r="CM158" s="722"/>
      <c r="CN158" s="722"/>
      <c r="CO158" s="722"/>
      <c r="CP158" s="722"/>
      <c r="CQ158" s="722"/>
      <c r="CR158" s="722"/>
      <c r="CS158" s="722"/>
      <c r="CT158" s="722"/>
      <c r="CU158" s="722"/>
      <c r="CV158" s="722"/>
      <c r="CW158" s="722"/>
      <c r="CX158" s="722"/>
      <c r="CY158" s="722"/>
      <c r="CZ158" s="722"/>
      <c r="DA158" s="723"/>
      <c r="DB158" s="234"/>
      <c r="DC158" s="184"/>
    </row>
    <row r="159" spans="1:112" s="188" customFormat="1" x14ac:dyDescent="0.25">
      <c r="A159" s="821">
        <v>1</v>
      </c>
      <c r="B159" s="821"/>
      <c r="C159" s="821"/>
      <c r="D159" s="821"/>
      <c r="E159" s="821"/>
      <c r="F159" s="821"/>
      <c r="G159" s="821"/>
      <c r="H159" s="821">
        <v>2</v>
      </c>
      <c r="I159" s="821"/>
      <c r="J159" s="821"/>
      <c r="K159" s="821"/>
      <c r="L159" s="821"/>
      <c r="M159" s="821"/>
      <c r="N159" s="821"/>
      <c r="O159" s="821"/>
      <c r="P159" s="821"/>
      <c r="Q159" s="821"/>
      <c r="R159" s="821"/>
      <c r="S159" s="821"/>
      <c r="T159" s="821"/>
      <c r="U159" s="821"/>
      <c r="V159" s="821"/>
      <c r="W159" s="821"/>
      <c r="X159" s="821"/>
      <c r="Y159" s="821"/>
      <c r="Z159" s="821"/>
      <c r="AA159" s="821"/>
      <c r="AB159" s="821"/>
      <c r="AC159" s="821"/>
      <c r="AD159" s="821"/>
      <c r="AE159" s="821"/>
      <c r="AF159" s="821"/>
      <c r="AG159" s="821"/>
      <c r="AH159" s="821"/>
      <c r="AI159" s="821"/>
      <c r="AJ159" s="821"/>
      <c r="AK159" s="821"/>
      <c r="AL159" s="821"/>
      <c r="AM159" s="821"/>
      <c r="AN159" s="821"/>
      <c r="AO159" s="821"/>
      <c r="AP159" s="821"/>
      <c r="AQ159" s="821"/>
      <c r="AR159" s="821"/>
      <c r="AS159" s="821"/>
      <c r="AT159" s="821"/>
      <c r="AU159" s="821"/>
      <c r="AV159" s="821"/>
      <c r="AW159" s="821"/>
      <c r="AX159" s="821"/>
      <c r="AY159" s="821"/>
      <c r="AZ159" s="821"/>
      <c r="BA159" s="821"/>
      <c r="BB159" s="821"/>
      <c r="BC159" s="821"/>
      <c r="BD159" s="821">
        <v>3</v>
      </c>
      <c r="BE159" s="821"/>
      <c r="BF159" s="821"/>
      <c r="BG159" s="821"/>
      <c r="BH159" s="821"/>
      <c r="BI159" s="821"/>
      <c r="BJ159" s="821"/>
      <c r="BK159" s="821"/>
      <c r="BL159" s="821"/>
      <c r="BM159" s="821"/>
      <c r="BN159" s="821"/>
      <c r="BO159" s="821"/>
      <c r="BP159" s="821"/>
      <c r="BQ159" s="821"/>
      <c r="BR159" s="821"/>
      <c r="BS159" s="821"/>
      <c r="BT159" s="821">
        <v>4</v>
      </c>
      <c r="BU159" s="821"/>
      <c r="BV159" s="821"/>
      <c r="BW159" s="821"/>
      <c r="BX159" s="821"/>
      <c r="BY159" s="821"/>
      <c r="BZ159" s="821"/>
      <c r="CA159" s="821"/>
      <c r="CB159" s="821"/>
      <c r="CC159" s="821"/>
      <c r="CD159" s="821"/>
      <c r="CE159" s="821"/>
      <c r="CF159" s="821"/>
      <c r="CG159" s="821"/>
      <c r="CH159" s="821"/>
      <c r="CI159" s="821"/>
      <c r="CJ159" s="821">
        <v>5</v>
      </c>
      <c r="CK159" s="821"/>
      <c r="CL159" s="821"/>
      <c r="CM159" s="821"/>
      <c r="CN159" s="821"/>
      <c r="CO159" s="821"/>
      <c r="CP159" s="821"/>
      <c r="CQ159" s="821"/>
      <c r="CR159" s="821"/>
      <c r="CS159" s="821"/>
      <c r="CT159" s="821"/>
      <c r="CU159" s="821"/>
      <c r="CV159" s="821"/>
      <c r="CW159" s="821"/>
      <c r="CX159" s="821"/>
      <c r="CY159" s="821"/>
      <c r="CZ159" s="821"/>
      <c r="DA159" s="821"/>
      <c r="DB159" s="234"/>
    </row>
    <row r="160" spans="1:112" x14ac:dyDescent="0.25">
      <c r="A160" s="715"/>
      <c r="B160" s="715"/>
      <c r="C160" s="715"/>
      <c r="D160" s="715"/>
      <c r="E160" s="715"/>
      <c r="F160" s="715"/>
      <c r="G160" s="715"/>
      <c r="H160" s="710"/>
      <c r="I160" s="710"/>
      <c r="J160" s="710"/>
      <c r="K160" s="710"/>
      <c r="L160" s="710"/>
      <c r="M160" s="710"/>
      <c r="N160" s="710"/>
      <c r="O160" s="710"/>
      <c r="P160" s="710"/>
      <c r="Q160" s="710"/>
      <c r="R160" s="710"/>
      <c r="S160" s="710"/>
      <c r="T160" s="710"/>
      <c r="U160" s="710"/>
      <c r="V160" s="710"/>
      <c r="W160" s="710"/>
      <c r="X160" s="710"/>
      <c r="Y160" s="710"/>
      <c r="Z160" s="710"/>
      <c r="AA160" s="710"/>
      <c r="AB160" s="710"/>
      <c r="AC160" s="710"/>
      <c r="AD160" s="710"/>
      <c r="AE160" s="710"/>
      <c r="AF160" s="710"/>
      <c r="AG160" s="710"/>
      <c r="AH160" s="710"/>
      <c r="AI160" s="710"/>
      <c r="AJ160" s="710"/>
      <c r="AK160" s="710"/>
      <c r="AL160" s="710"/>
      <c r="AM160" s="710"/>
      <c r="AN160" s="710"/>
      <c r="AO160" s="710"/>
      <c r="AP160" s="710"/>
      <c r="AQ160" s="710"/>
      <c r="AR160" s="710"/>
      <c r="AS160" s="710"/>
      <c r="AT160" s="710"/>
      <c r="AU160" s="710"/>
      <c r="AV160" s="710"/>
      <c r="AW160" s="710"/>
      <c r="AX160" s="710"/>
      <c r="AY160" s="710"/>
      <c r="AZ160" s="710"/>
      <c r="BA160" s="710"/>
      <c r="BB160" s="710"/>
      <c r="BC160" s="710"/>
      <c r="BD160" s="711"/>
      <c r="BE160" s="711"/>
      <c r="BF160" s="711"/>
      <c r="BG160" s="711"/>
      <c r="BH160" s="711"/>
      <c r="BI160" s="711"/>
      <c r="BJ160" s="711"/>
      <c r="BK160" s="711"/>
      <c r="BL160" s="711"/>
      <c r="BM160" s="711"/>
      <c r="BN160" s="711"/>
      <c r="BO160" s="711"/>
      <c r="BP160" s="711"/>
      <c r="BQ160" s="711"/>
      <c r="BR160" s="711"/>
      <c r="BS160" s="711"/>
      <c r="BT160" s="711"/>
      <c r="BU160" s="711"/>
      <c r="BV160" s="711"/>
      <c r="BW160" s="711"/>
      <c r="BX160" s="711"/>
      <c r="BY160" s="711"/>
      <c r="BZ160" s="711"/>
      <c r="CA160" s="711"/>
      <c r="CB160" s="711"/>
      <c r="CC160" s="711"/>
      <c r="CD160" s="711"/>
      <c r="CE160" s="711"/>
      <c r="CF160" s="711"/>
      <c r="CG160" s="711"/>
      <c r="CH160" s="711"/>
      <c r="CI160" s="711"/>
      <c r="CJ160" s="711"/>
      <c r="CK160" s="711"/>
      <c r="CL160" s="711"/>
      <c r="CM160" s="711"/>
      <c r="CN160" s="711"/>
      <c r="CO160" s="711"/>
      <c r="CP160" s="711"/>
      <c r="CQ160" s="711"/>
      <c r="CR160" s="711"/>
      <c r="CS160" s="711"/>
      <c r="CT160" s="711"/>
      <c r="CU160" s="711"/>
      <c r="CV160" s="711"/>
      <c r="CW160" s="711"/>
      <c r="CX160" s="711"/>
      <c r="CY160" s="711"/>
      <c r="CZ160" s="711"/>
      <c r="DA160" s="711"/>
      <c r="DB160" s="235"/>
    </row>
    <row r="161" spans="1:107" x14ac:dyDescent="0.25">
      <c r="A161" s="715"/>
      <c r="B161" s="715"/>
      <c r="C161" s="715"/>
      <c r="D161" s="715"/>
      <c r="E161" s="715"/>
      <c r="F161" s="715"/>
      <c r="G161" s="715"/>
      <c r="H161" s="739" t="s">
        <v>244</v>
      </c>
      <c r="I161" s="739"/>
      <c r="J161" s="739"/>
      <c r="K161" s="739"/>
      <c r="L161" s="739"/>
      <c r="M161" s="739"/>
      <c r="N161" s="739"/>
      <c r="O161" s="739"/>
      <c r="P161" s="739"/>
      <c r="Q161" s="739"/>
      <c r="R161" s="739"/>
      <c r="S161" s="739"/>
      <c r="T161" s="739"/>
      <c r="U161" s="739"/>
      <c r="V161" s="739"/>
      <c r="W161" s="739"/>
      <c r="X161" s="739"/>
      <c r="Y161" s="739"/>
      <c r="Z161" s="739"/>
      <c r="AA161" s="739"/>
      <c r="AB161" s="739"/>
      <c r="AC161" s="739"/>
      <c r="AD161" s="739"/>
      <c r="AE161" s="739"/>
      <c r="AF161" s="739"/>
      <c r="AG161" s="739"/>
      <c r="AH161" s="739"/>
      <c r="AI161" s="739"/>
      <c r="AJ161" s="739"/>
      <c r="AK161" s="739"/>
      <c r="AL161" s="739"/>
      <c r="AM161" s="739"/>
      <c r="AN161" s="739"/>
      <c r="AO161" s="739"/>
      <c r="AP161" s="739"/>
      <c r="AQ161" s="739"/>
      <c r="AR161" s="739"/>
      <c r="AS161" s="739"/>
      <c r="AT161" s="739"/>
      <c r="AU161" s="739"/>
      <c r="AV161" s="739"/>
      <c r="AW161" s="739"/>
      <c r="AX161" s="739"/>
      <c r="AY161" s="739"/>
      <c r="AZ161" s="739"/>
      <c r="BA161" s="739"/>
      <c r="BB161" s="739"/>
      <c r="BC161" s="740"/>
      <c r="BD161" s="711" t="s">
        <v>4</v>
      </c>
      <c r="BE161" s="711"/>
      <c r="BF161" s="711"/>
      <c r="BG161" s="711"/>
      <c r="BH161" s="711"/>
      <c r="BI161" s="711"/>
      <c r="BJ161" s="711"/>
      <c r="BK161" s="711"/>
      <c r="BL161" s="711"/>
      <c r="BM161" s="711"/>
      <c r="BN161" s="711"/>
      <c r="BO161" s="711"/>
      <c r="BP161" s="711"/>
      <c r="BQ161" s="711"/>
      <c r="BR161" s="711"/>
      <c r="BS161" s="711"/>
      <c r="BT161" s="711" t="s">
        <v>4</v>
      </c>
      <c r="BU161" s="711"/>
      <c r="BV161" s="711"/>
      <c r="BW161" s="711"/>
      <c r="BX161" s="711"/>
      <c r="BY161" s="711"/>
      <c r="BZ161" s="711"/>
      <c r="CA161" s="711"/>
      <c r="CB161" s="711"/>
      <c r="CC161" s="711"/>
      <c r="CD161" s="711"/>
      <c r="CE161" s="711"/>
      <c r="CF161" s="711"/>
      <c r="CG161" s="711"/>
      <c r="CH161" s="711"/>
      <c r="CI161" s="711"/>
      <c r="CJ161" s="711"/>
      <c r="CK161" s="711"/>
      <c r="CL161" s="711"/>
      <c r="CM161" s="711"/>
      <c r="CN161" s="711"/>
      <c r="CO161" s="711"/>
      <c r="CP161" s="711"/>
      <c r="CQ161" s="711"/>
      <c r="CR161" s="711"/>
      <c r="CS161" s="711"/>
      <c r="CT161" s="711"/>
      <c r="CU161" s="711"/>
      <c r="CV161" s="711"/>
      <c r="CW161" s="711"/>
      <c r="CX161" s="711"/>
      <c r="CY161" s="711"/>
      <c r="CZ161" s="711"/>
      <c r="DA161" s="711"/>
    </row>
    <row r="162" spans="1:107" x14ac:dyDescent="0.25">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row>
    <row r="163" spans="1:107" ht="25.95" customHeight="1" x14ac:dyDescent="0.25">
      <c r="A163" s="828" t="s">
        <v>518</v>
      </c>
      <c r="B163" s="772"/>
      <c r="C163" s="772"/>
      <c r="D163" s="772"/>
      <c r="E163" s="772"/>
      <c r="F163" s="772"/>
      <c r="G163" s="772"/>
      <c r="H163" s="772"/>
      <c r="I163" s="772"/>
      <c r="J163" s="772"/>
      <c r="K163" s="772"/>
      <c r="L163" s="772"/>
      <c r="M163" s="772"/>
      <c r="N163" s="772"/>
      <c r="O163" s="772"/>
      <c r="P163" s="772"/>
      <c r="Q163" s="772"/>
      <c r="R163" s="772"/>
      <c r="S163" s="772"/>
      <c r="T163" s="772"/>
      <c r="U163" s="772"/>
      <c r="V163" s="772"/>
      <c r="W163" s="772"/>
      <c r="X163" s="772"/>
      <c r="Y163" s="772"/>
      <c r="Z163" s="772"/>
      <c r="AA163" s="772"/>
      <c r="AB163" s="772"/>
      <c r="AC163" s="772"/>
      <c r="AD163" s="772"/>
      <c r="AE163" s="772"/>
      <c r="AF163" s="772"/>
      <c r="AG163" s="772"/>
      <c r="AH163" s="772"/>
      <c r="AI163" s="772"/>
      <c r="AJ163" s="772"/>
      <c r="AK163" s="772"/>
      <c r="AL163" s="772"/>
      <c r="AM163" s="772"/>
      <c r="AN163" s="772"/>
      <c r="AO163" s="772"/>
      <c r="AP163" s="772"/>
      <c r="AQ163" s="772"/>
      <c r="AR163" s="772"/>
      <c r="AS163" s="772"/>
      <c r="AT163" s="772"/>
      <c r="AU163" s="772"/>
      <c r="AV163" s="772"/>
      <c r="AW163" s="772"/>
      <c r="AX163" s="772"/>
      <c r="AY163" s="772"/>
      <c r="AZ163" s="772"/>
      <c r="BA163" s="772"/>
      <c r="BB163" s="772"/>
      <c r="BC163" s="772"/>
      <c r="BD163" s="772"/>
      <c r="BE163" s="772"/>
      <c r="BF163" s="772"/>
      <c r="BG163" s="772"/>
      <c r="BH163" s="772"/>
      <c r="BI163" s="772"/>
      <c r="BJ163" s="772"/>
      <c r="BK163" s="772"/>
      <c r="BL163" s="772"/>
      <c r="BM163" s="772"/>
      <c r="BN163" s="772"/>
      <c r="BO163" s="772"/>
      <c r="BP163" s="772"/>
      <c r="BQ163" s="772"/>
      <c r="BR163" s="772"/>
      <c r="BS163" s="772"/>
      <c r="BT163" s="772"/>
      <c r="BU163" s="772"/>
      <c r="BV163" s="772"/>
      <c r="BW163" s="772"/>
      <c r="BX163" s="772"/>
      <c r="BY163" s="772"/>
      <c r="BZ163" s="772"/>
      <c r="CA163" s="772"/>
      <c r="CB163" s="772"/>
      <c r="CC163" s="772"/>
      <c r="CD163" s="772"/>
      <c r="CE163" s="772"/>
      <c r="CF163" s="772"/>
      <c r="CG163" s="772"/>
      <c r="CH163" s="772"/>
      <c r="CI163" s="772"/>
      <c r="CJ163" s="772"/>
      <c r="CK163" s="772"/>
      <c r="CL163" s="772"/>
      <c r="CM163" s="772"/>
      <c r="CN163" s="772"/>
      <c r="CO163" s="772"/>
      <c r="CP163" s="772"/>
      <c r="CQ163" s="772"/>
      <c r="CR163" s="772"/>
      <c r="CS163" s="772"/>
      <c r="CT163" s="772"/>
      <c r="CU163" s="772"/>
      <c r="CV163" s="772"/>
      <c r="CW163" s="772"/>
      <c r="CX163" s="772"/>
      <c r="CY163" s="772"/>
      <c r="CZ163" s="772"/>
      <c r="DA163" s="772"/>
    </row>
    <row r="164" spans="1:107" ht="6" customHeight="1" x14ac:dyDescent="0.25">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3"/>
      <c r="BQ164" s="183"/>
      <c r="BR164" s="183"/>
      <c r="BS164" s="183"/>
      <c r="BT164" s="183"/>
      <c r="BU164" s="183"/>
      <c r="BV164" s="183"/>
      <c r="BW164" s="183"/>
      <c r="BX164" s="183"/>
      <c r="BY164" s="183"/>
      <c r="BZ164" s="183"/>
      <c r="CA164" s="183"/>
      <c r="CB164" s="183"/>
      <c r="CC164" s="183"/>
      <c r="CD164" s="183"/>
      <c r="CE164" s="183"/>
      <c r="CF164" s="183"/>
      <c r="CG164" s="183"/>
      <c r="CH164" s="183"/>
      <c r="CI164" s="183"/>
      <c r="CJ164" s="183"/>
      <c r="CK164" s="183"/>
      <c r="CL164" s="183"/>
      <c r="CM164" s="183"/>
      <c r="CN164" s="183"/>
      <c r="CO164" s="183"/>
      <c r="CP164" s="183"/>
      <c r="CQ164" s="183"/>
      <c r="CR164" s="183"/>
      <c r="CS164" s="183"/>
      <c r="CT164" s="183"/>
      <c r="CU164" s="183"/>
      <c r="CV164" s="183"/>
      <c r="CW164" s="183"/>
      <c r="CX164" s="183"/>
      <c r="CY164" s="183"/>
      <c r="CZ164" s="183"/>
      <c r="DA164" s="183"/>
    </row>
    <row r="165" spans="1:107" x14ac:dyDescent="0.25">
      <c r="A165" s="433" t="s">
        <v>45</v>
      </c>
      <c r="B165" s="433"/>
      <c r="C165" s="433"/>
      <c r="D165" s="433"/>
      <c r="E165" s="433"/>
      <c r="F165" s="433"/>
      <c r="G165" s="433"/>
      <c r="H165" s="433"/>
      <c r="I165" s="433"/>
      <c r="J165" s="433"/>
      <c r="K165" s="433"/>
      <c r="L165" s="433"/>
      <c r="M165" s="433"/>
      <c r="N165" s="433"/>
      <c r="O165" s="433"/>
      <c r="P165" s="433"/>
      <c r="Q165" s="433"/>
      <c r="R165" s="433"/>
      <c r="S165" s="433"/>
      <c r="T165" s="433"/>
      <c r="U165" s="433"/>
      <c r="V165" s="433"/>
      <c r="W165" s="433"/>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0"/>
      <c r="AY165" s="720"/>
      <c r="AZ165" s="720"/>
      <c r="BA165" s="720"/>
      <c r="BB165" s="720"/>
      <c r="BC165" s="720"/>
      <c r="BD165" s="720"/>
      <c r="BE165" s="720"/>
      <c r="BF165" s="720"/>
      <c r="BG165" s="720"/>
      <c r="BH165" s="720"/>
      <c r="BI165" s="720"/>
      <c r="BJ165" s="720"/>
      <c r="BK165" s="720"/>
      <c r="BL165" s="720"/>
      <c r="BM165" s="720"/>
      <c r="BN165" s="720"/>
      <c r="BO165" s="720"/>
      <c r="BP165" s="720"/>
      <c r="BQ165" s="720"/>
      <c r="BR165" s="720"/>
      <c r="BS165" s="720"/>
      <c r="BT165" s="720"/>
      <c r="BU165" s="720"/>
      <c r="BV165" s="720"/>
      <c r="BW165" s="720"/>
      <c r="BX165" s="720"/>
      <c r="BY165" s="720"/>
      <c r="BZ165" s="720"/>
      <c r="CA165" s="720"/>
      <c r="CB165" s="720"/>
      <c r="CC165" s="720"/>
      <c r="CD165" s="720"/>
      <c r="CE165" s="720"/>
      <c r="CF165" s="720"/>
      <c r="CG165" s="720"/>
      <c r="CH165" s="720"/>
      <c r="CI165" s="720"/>
      <c r="CJ165" s="720"/>
      <c r="CK165" s="720"/>
      <c r="CL165" s="720"/>
      <c r="CM165" s="720"/>
      <c r="CN165" s="720"/>
      <c r="CO165" s="720"/>
      <c r="CP165" s="720"/>
      <c r="CQ165" s="720"/>
      <c r="CR165" s="720"/>
      <c r="CS165" s="720"/>
      <c r="CT165" s="720"/>
      <c r="CU165" s="720"/>
      <c r="CV165" s="720"/>
      <c r="CW165" s="720"/>
      <c r="CX165" s="720"/>
      <c r="CY165" s="720"/>
      <c r="CZ165" s="720"/>
      <c r="DA165" s="720"/>
    </row>
    <row r="166" spans="1:107" ht="4.2" customHeight="1" x14ac:dyDescent="0.25">
      <c r="A166" s="433"/>
      <c r="B166" s="433"/>
      <c r="C166" s="433"/>
      <c r="D166" s="433"/>
      <c r="E166" s="433"/>
      <c r="F166" s="433"/>
      <c r="G166" s="433"/>
      <c r="H166" s="433"/>
      <c r="I166" s="433"/>
      <c r="J166" s="433"/>
      <c r="K166" s="433"/>
      <c r="L166" s="433"/>
      <c r="M166" s="433"/>
      <c r="N166" s="433"/>
      <c r="O166" s="433"/>
      <c r="P166" s="433"/>
      <c r="Q166" s="433"/>
      <c r="R166" s="433"/>
      <c r="S166" s="433"/>
      <c r="T166" s="433"/>
      <c r="U166" s="433"/>
      <c r="V166" s="433"/>
      <c r="W166" s="433"/>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c r="CX166" s="187"/>
      <c r="CY166" s="187"/>
      <c r="CZ166" s="187"/>
      <c r="DA166" s="187"/>
    </row>
    <row r="167" spans="1:107" x14ac:dyDescent="0.25">
      <c r="A167" s="721" t="s">
        <v>46</v>
      </c>
      <c r="B167" s="721"/>
      <c r="C167" s="721"/>
      <c r="D167" s="721"/>
      <c r="E167" s="721"/>
      <c r="F167" s="721"/>
      <c r="G167" s="721"/>
      <c r="H167" s="721"/>
      <c r="I167" s="721"/>
      <c r="J167" s="721"/>
      <c r="K167" s="721"/>
      <c r="L167" s="721"/>
      <c r="M167" s="721"/>
      <c r="N167" s="721"/>
      <c r="O167" s="721"/>
      <c r="P167" s="721"/>
      <c r="Q167" s="721"/>
      <c r="R167" s="721"/>
      <c r="S167" s="721"/>
      <c r="T167" s="721"/>
      <c r="U167" s="721"/>
      <c r="V167" s="721"/>
      <c r="W167" s="721"/>
      <c r="X167" s="721"/>
      <c r="Y167" s="721"/>
      <c r="Z167" s="721"/>
      <c r="AA167" s="721"/>
      <c r="AB167" s="721"/>
      <c r="AC167" s="721"/>
      <c r="AD167" s="721"/>
      <c r="AE167" s="721"/>
      <c r="AF167" s="721"/>
      <c r="AG167" s="721"/>
      <c r="AH167" s="721"/>
      <c r="AI167" s="721"/>
      <c r="AJ167" s="721"/>
      <c r="AK167" s="721"/>
      <c r="AL167" s="721"/>
      <c r="AM167" s="721"/>
      <c r="AN167" s="721"/>
      <c r="AO167" s="721"/>
      <c r="AP167" s="694"/>
      <c r="AQ167" s="694"/>
      <c r="AR167" s="694"/>
      <c r="AS167" s="694"/>
      <c r="AT167" s="694"/>
      <c r="AU167" s="694"/>
      <c r="AV167" s="694"/>
      <c r="AW167" s="694"/>
      <c r="AX167" s="694"/>
      <c r="AY167" s="694"/>
      <c r="AZ167" s="694"/>
      <c r="BA167" s="694"/>
      <c r="BB167" s="694"/>
      <c r="BC167" s="694"/>
      <c r="BD167" s="694"/>
      <c r="BE167" s="694"/>
      <c r="BF167" s="694"/>
      <c r="BG167" s="694"/>
      <c r="BH167" s="694"/>
      <c r="BI167" s="694"/>
      <c r="BJ167" s="694"/>
      <c r="BK167" s="694"/>
      <c r="BL167" s="694"/>
      <c r="BM167" s="694"/>
      <c r="BN167" s="694"/>
      <c r="BO167" s="694"/>
      <c r="BP167" s="694"/>
      <c r="BQ167" s="694"/>
      <c r="BR167" s="694"/>
      <c r="BS167" s="694"/>
      <c r="BT167" s="694"/>
      <c r="BU167" s="694"/>
      <c r="BV167" s="694"/>
      <c r="BW167" s="694"/>
      <c r="BX167" s="694"/>
      <c r="BY167" s="694"/>
      <c r="BZ167" s="694"/>
      <c r="CA167" s="694"/>
      <c r="CB167" s="694"/>
      <c r="CC167" s="694"/>
      <c r="CD167" s="694"/>
      <c r="CE167" s="694"/>
      <c r="CF167" s="694"/>
      <c r="CG167" s="694"/>
      <c r="CH167" s="694"/>
      <c r="CI167" s="694"/>
      <c r="CJ167" s="694"/>
      <c r="CK167" s="694"/>
      <c r="CL167" s="694"/>
      <c r="CM167" s="694"/>
      <c r="CN167" s="694"/>
      <c r="CO167" s="694"/>
      <c r="CP167" s="694"/>
      <c r="CQ167" s="694"/>
      <c r="CR167" s="694"/>
      <c r="CS167" s="694"/>
      <c r="CT167" s="694"/>
      <c r="CU167" s="694"/>
      <c r="CV167" s="694"/>
      <c r="CW167" s="694"/>
      <c r="CX167" s="694"/>
      <c r="CY167" s="694"/>
      <c r="CZ167" s="694"/>
      <c r="DA167" s="694"/>
    </row>
    <row r="168" spans="1:107" ht="4.95" customHeight="1" x14ac:dyDescent="0.25">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3"/>
      <c r="AY168" s="183"/>
      <c r="AZ168" s="183"/>
      <c r="BA168" s="183"/>
      <c r="BB168" s="183"/>
      <c r="BC168" s="183"/>
      <c r="BD168" s="183"/>
      <c r="BE168" s="183"/>
      <c r="BF168" s="183"/>
      <c r="BG168" s="183"/>
      <c r="BH168" s="183"/>
      <c r="BI168" s="183"/>
      <c r="BJ168" s="183"/>
      <c r="BK168" s="183"/>
      <c r="BL168" s="183"/>
      <c r="BM168" s="183"/>
      <c r="BN168" s="183"/>
      <c r="BO168" s="183"/>
      <c r="BP168" s="183"/>
      <c r="BQ168" s="183"/>
      <c r="BR168" s="183"/>
      <c r="BS168" s="183"/>
      <c r="BT168" s="183"/>
      <c r="BU168" s="183"/>
      <c r="BV168" s="183"/>
      <c r="BW168" s="183"/>
      <c r="BX168" s="183"/>
      <c r="BY168" s="183"/>
      <c r="BZ168" s="183"/>
      <c r="CA168" s="183"/>
      <c r="CB168" s="183"/>
      <c r="CC168" s="183"/>
      <c r="CD168" s="183"/>
      <c r="CE168" s="183"/>
      <c r="CF168" s="183"/>
      <c r="CG168" s="183"/>
      <c r="CH168" s="183"/>
      <c r="CI168" s="183"/>
      <c r="CJ168" s="183"/>
      <c r="CK168" s="183"/>
      <c r="CL168" s="183"/>
      <c r="CM168" s="183"/>
      <c r="CN168" s="183"/>
      <c r="CO168" s="183"/>
      <c r="CP168" s="183"/>
      <c r="CQ168" s="183"/>
      <c r="CR168" s="183"/>
      <c r="CS168" s="183"/>
      <c r="CT168" s="183"/>
      <c r="CU168" s="183"/>
      <c r="CV168" s="183"/>
      <c r="CW168" s="183"/>
      <c r="CX168" s="183"/>
      <c r="CY168" s="183"/>
      <c r="CZ168" s="183"/>
      <c r="DA168" s="183"/>
    </row>
    <row r="169" spans="1:107" x14ac:dyDescent="0.25">
      <c r="A169" s="544" t="s">
        <v>47</v>
      </c>
      <c r="B169" s="722"/>
      <c r="C169" s="722"/>
      <c r="D169" s="722"/>
      <c r="E169" s="722"/>
      <c r="F169" s="722"/>
      <c r="G169" s="723"/>
      <c r="H169" s="544" t="s">
        <v>0</v>
      </c>
      <c r="I169" s="722"/>
      <c r="J169" s="722"/>
      <c r="K169" s="722"/>
      <c r="L169" s="722"/>
      <c r="M169" s="722"/>
      <c r="N169" s="722"/>
      <c r="O169" s="722"/>
      <c r="P169" s="722"/>
      <c r="Q169" s="722"/>
      <c r="R169" s="722"/>
      <c r="S169" s="722"/>
      <c r="T169" s="722"/>
      <c r="U169" s="722"/>
      <c r="V169" s="722"/>
      <c r="W169" s="722"/>
      <c r="X169" s="722"/>
      <c r="Y169" s="722"/>
      <c r="Z169" s="722"/>
      <c r="AA169" s="722"/>
      <c r="AB169" s="722"/>
      <c r="AC169" s="722"/>
      <c r="AD169" s="722"/>
      <c r="AE169" s="722"/>
      <c r="AF169" s="722"/>
      <c r="AG169" s="722"/>
      <c r="AH169" s="722"/>
      <c r="AI169" s="722"/>
      <c r="AJ169" s="722"/>
      <c r="AK169" s="722"/>
      <c r="AL169" s="722"/>
      <c r="AM169" s="722"/>
      <c r="AN169" s="722"/>
      <c r="AO169" s="722"/>
      <c r="AP169" s="722"/>
      <c r="AQ169" s="722"/>
      <c r="AR169" s="722"/>
      <c r="AS169" s="722"/>
      <c r="AT169" s="722"/>
      <c r="AU169" s="722"/>
      <c r="AV169" s="722"/>
      <c r="AW169" s="722"/>
      <c r="AX169" s="722"/>
      <c r="AY169" s="722"/>
      <c r="AZ169" s="722"/>
      <c r="BA169" s="722"/>
      <c r="BB169" s="722"/>
      <c r="BC169" s="723"/>
      <c r="BD169" s="544" t="s">
        <v>69</v>
      </c>
      <c r="BE169" s="722"/>
      <c r="BF169" s="722"/>
      <c r="BG169" s="722"/>
      <c r="BH169" s="722"/>
      <c r="BI169" s="722"/>
      <c r="BJ169" s="722"/>
      <c r="BK169" s="722"/>
      <c r="BL169" s="722"/>
      <c r="BM169" s="722"/>
      <c r="BN169" s="722"/>
      <c r="BO169" s="722"/>
      <c r="BP169" s="722"/>
      <c r="BQ169" s="722"/>
      <c r="BR169" s="722"/>
      <c r="BS169" s="723"/>
      <c r="BT169" s="544" t="s">
        <v>70</v>
      </c>
      <c r="BU169" s="722"/>
      <c r="BV169" s="722"/>
      <c r="BW169" s="722"/>
      <c r="BX169" s="722"/>
      <c r="BY169" s="722"/>
      <c r="BZ169" s="722"/>
      <c r="CA169" s="722"/>
      <c r="CB169" s="722"/>
      <c r="CC169" s="722"/>
      <c r="CD169" s="722"/>
      <c r="CE169" s="722"/>
      <c r="CF169" s="722"/>
      <c r="CG169" s="722"/>
      <c r="CH169" s="722"/>
      <c r="CI169" s="723"/>
      <c r="CJ169" s="544" t="s">
        <v>71</v>
      </c>
      <c r="CK169" s="722"/>
      <c r="CL169" s="722"/>
      <c r="CM169" s="722"/>
      <c r="CN169" s="722"/>
      <c r="CO169" s="722"/>
      <c r="CP169" s="722"/>
      <c r="CQ169" s="722"/>
      <c r="CR169" s="722"/>
      <c r="CS169" s="722"/>
      <c r="CT169" s="722"/>
      <c r="CU169" s="722"/>
      <c r="CV169" s="722"/>
      <c r="CW169" s="722"/>
      <c r="CX169" s="722"/>
      <c r="CY169" s="722"/>
      <c r="CZ169" s="722"/>
      <c r="DA169" s="723"/>
    </row>
    <row r="170" spans="1:107" s="188" customFormat="1" x14ac:dyDescent="0.25">
      <c r="A170" s="821">
        <v>1</v>
      </c>
      <c r="B170" s="821"/>
      <c r="C170" s="821"/>
      <c r="D170" s="821"/>
      <c r="E170" s="821"/>
      <c r="F170" s="821"/>
      <c r="G170" s="821"/>
      <c r="H170" s="821">
        <v>2</v>
      </c>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1"/>
      <c r="AL170" s="821"/>
      <c r="AM170" s="821"/>
      <c r="AN170" s="821"/>
      <c r="AO170" s="821"/>
      <c r="AP170" s="821"/>
      <c r="AQ170" s="821"/>
      <c r="AR170" s="821"/>
      <c r="AS170" s="821"/>
      <c r="AT170" s="821"/>
      <c r="AU170" s="821"/>
      <c r="AV170" s="821"/>
      <c r="AW170" s="821"/>
      <c r="AX170" s="821"/>
      <c r="AY170" s="821"/>
      <c r="AZ170" s="821"/>
      <c r="BA170" s="821"/>
      <c r="BB170" s="821"/>
      <c r="BC170" s="821"/>
      <c r="BD170" s="821">
        <v>3</v>
      </c>
      <c r="BE170" s="821"/>
      <c r="BF170" s="821"/>
      <c r="BG170" s="821"/>
      <c r="BH170" s="821"/>
      <c r="BI170" s="821"/>
      <c r="BJ170" s="821"/>
      <c r="BK170" s="821"/>
      <c r="BL170" s="821"/>
      <c r="BM170" s="821"/>
      <c r="BN170" s="821"/>
      <c r="BO170" s="821"/>
      <c r="BP170" s="821"/>
      <c r="BQ170" s="821"/>
      <c r="BR170" s="821"/>
      <c r="BS170" s="821"/>
      <c r="BT170" s="821">
        <v>4</v>
      </c>
      <c r="BU170" s="821"/>
      <c r="BV170" s="821"/>
      <c r="BW170" s="821"/>
      <c r="BX170" s="821"/>
      <c r="BY170" s="821"/>
      <c r="BZ170" s="821"/>
      <c r="CA170" s="821"/>
      <c r="CB170" s="821"/>
      <c r="CC170" s="821"/>
      <c r="CD170" s="821"/>
      <c r="CE170" s="821"/>
      <c r="CF170" s="821"/>
      <c r="CG170" s="821"/>
      <c r="CH170" s="821"/>
      <c r="CI170" s="821"/>
      <c r="CJ170" s="821">
        <v>5</v>
      </c>
      <c r="CK170" s="821"/>
      <c r="CL170" s="821"/>
      <c r="CM170" s="821"/>
      <c r="CN170" s="821"/>
      <c r="CO170" s="821"/>
      <c r="CP170" s="821"/>
      <c r="CQ170" s="821"/>
      <c r="CR170" s="821"/>
      <c r="CS170" s="821"/>
      <c r="CT170" s="821"/>
      <c r="CU170" s="821"/>
      <c r="CV170" s="821"/>
      <c r="CW170" s="821"/>
      <c r="CX170" s="821"/>
      <c r="CY170" s="821"/>
      <c r="CZ170" s="821"/>
      <c r="DA170" s="821"/>
      <c r="DB170" s="234"/>
    </row>
    <row r="171" spans="1:107" ht="12" customHeight="1" x14ac:dyDescent="0.25">
      <c r="A171" s="715"/>
      <c r="B171" s="715"/>
      <c r="C171" s="715"/>
      <c r="D171" s="715"/>
      <c r="E171" s="715"/>
      <c r="F171" s="715"/>
      <c r="G171" s="715"/>
      <c r="H171" s="710"/>
      <c r="I171" s="710"/>
      <c r="J171" s="710"/>
      <c r="K171" s="710"/>
      <c r="L171" s="710"/>
      <c r="M171" s="710"/>
      <c r="N171" s="710"/>
      <c r="O171" s="710"/>
      <c r="P171" s="710"/>
      <c r="Q171" s="710"/>
      <c r="R171" s="710"/>
      <c r="S171" s="710"/>
      <c r="T171" s="710"/>
      <c r="U171" s="710"/>
      <c r="V171" s="710"/>
      <c r="W171" s="710"/>
      <c r="X171" s="710"/>
      <c r="Y171" s="710"/>
      <c r="Z171" s="710"/>
      <c r="AA171" s="710"/>
      <c r="AB171" s="710"/>
      <c r="AC171" s="710"/>
      <c r="AD171" s="710"/>
      <c r="AE171" s="710"/>
      <c r="AF171" s="710"/>
      <c r="AG171" s="710"/>
      <c r="AH171" s="710"/>
      <c r="AI171" s="710"/>
      <c r="AJ171" s="710"/>
      <c r="AK171" s="710"/>
      <c r="AL171" s="710"/>
      <c r="AM171" s="710"/>
      <c r="AN171" s="710"/>
      <c r="AO171" s="710"/>
      <c r="AP171" s="710"/>
      <c r="AQ171" s="710"/>
      <c r="AR171" s="710"/>
      <c r="AS171" s="710"/>
      <c r="AT171" s="710"/>
      <c r="AU171" s="710"/>
      <c r="AV171" s="710"/>
      <c r="AW171" s="710"/>
      <c r="AX171" s="710"/>
      <c r="AY171" s="710"/>
      <c r="AZ171" s="710"/>
      <c r="BA171" s="710"/>
      <c r="BB171" s="710"/>
      <c r="BC171" s="710"/>
      <c r="BD171" s="711"/>
      <c r="BE171" s="711"/>
      <c r="BF171" s="711"/>
      <c r="BG171" s="711"/>
      <c r="BH171" s="711"/>
      <c r="BI171" s="711"/>
      <c r="BJ171" s="711"/>
      <c r="BK171" s="711"/>
      <c r="BL171" s="711"/>
      <c r="BM171" s="711"/>
      <c r="BN171" s="711"/>
      <c r="BO171" s="711"/>
      <c r="BP171" s="711"/>
      <c r="BQ171" s="711"/>
      <c r="BR171" s="711"/>
      <c r="BS171" s="711"/>
      <c r="BT171" s="711"/>
      <c r="BU171" s="711"/>
      <c r="BV171" s="711"/>
      <c r="BW171" s="711"/>
      <c r="BX171" s="711"/>
      <c r="BY171" s="711"/>
      <c r="BZ171" s="711"/>
      <c r="CA171" s="711"/>
      <c r="CB171" s="711"/>
      <c r="CC171" s="711"/>
      <c r="CD171" s="711"/>
      <c r="CE171" s="711"/>
      <c r="CF171" s="711"/>
      <c r="CG171" s="711"/>
      <c r="CH171" s="711"/>
      <c r="CI171" s="711"/>
      <c r="CJ171" s="711"/>
      <c r="CK171" s="711"/>
      <c r="CL171" s="711"/>
      <c r="CM171" s="711"/>
      <c r="CN171" s="711"/>
      <c r="CO171" s="711"/>
      <c r="CP171" s="711"/>
      <c r="CQ171" s="711"/>
      <c r="CR171" s="711"/>
      <c r="CS171" s="711"/>
      <c r="CT171" s="711"/>
      <c r="CU171" s="711"/>
      <c r="CV171" s="711"/>
      <c r="CW171" s="711"/>
      <c r="CX171" s="711"/>
      <c r="CY171" s="711"/>
      <c r="CZ171" s="711"/>
      <c r="DA171" s="711"/>
      <c r="DB171" s="235"/>
    </row>
    <row r="172" spans="1:107" ht="16.2" customHeight="1" x14ac:dyDescent="0.25">
      <c r="A172" s="715"/>
      <c r="B172" s="715"/>
      <c r="C172" s="715"/>
      <c r="D172" s="715"/>
      <c r="E172" s="715"/>
      <c r="F172" s="715"/>
      <c r="G172" s="715"/>
      <c r="H172" s="739" t="s">
        <v>244</v>
      </c>
      <c r="I172" s="739"/>
      <c r="J172" s="739"/>
      <c r="K172" s="739"/>
      <c r="L172" s="739"/>
      <c r="M172" s="739"/>
      <c r="N172" s="739"/>
      <c r="O172" s="739"/>
      <c r="P172" s="739"/>
      <c r="Q172" s="739"/>
      <c r="R172" s="739"/>
      <c r="S172" s="739"/>
      <c r="T172" s="739"/>
      <c r="U172" s="739"/>
      <c r="V172" s="739"/>
      <c r="W172" s="739"/>
      <c r="X172" s="739"/>
      <c r="Y172" s="739"/>
      <c r="Z172" s="739"/>
      <c r="AA172" s="739"/>
      <c r="AB172" s="739"/>
      <c r="AC172" s="739"/>
      <c r="AD172" s="739"/>
      <c r="AE172" s="739"/>
      <c r="AF172" s="739"/>
      <c r="AG172" s="739"/>
      <c r="AH172" s="739"/>
      <c r="AI172" s="739"/>
      <c r="AJ172" s="739"/>
      <c r="AK172" s="739"/>
      <c r="AL172" s="739"/>
      <c r="AM172" s="739"/>
      <c r="AN172" s="739"/>
      <c r="AO172" s="739"/>
      <c r="AP172" s="739"/>
      <c r="AQ172" s="739"/>
      <c r="AR172" s="739"/>
      <c r="AS172" s="739"/>
      <c r="AT172" s="739"/>
      <c r="AU172" s="739"/>
      <c r="AV172" s="739"/>
      <c r="AW172" s="739"/>
      <c r="AX172" s="739"/>
      <c r="AY172" s="739"/>
      <c r="AZ172" s="739"/>
      <c r="BA172" s="739"/>
      <c r="BB172" s="739"/>
      <c r="BC172" s="740"/>
      <c r="BD172" s="711" t="s">
        <v>4</v>
      </c>
      <c r="BE172" s="711"/>
      <c r="BF172" s="711"/>
      <c r="BG172" s="711"/>
      <c r="BH172" s="711"/>
      <c r="BI172" s="711"/>
      <c r="BJ172" s="711"/>
      <c r="BK172" s="711"/>
      <c r="BL172" s="711"/>
      <c r="BM172" s="711"/>
      <c r="BN172" s="711"/>
      <c r="BO172" s="711"/>
      <c r="BP172" s="711"/>
      <c r="BQ172" s="711"/>
      <c r="BR172" s="711"/>
      <c r="BS172" s="711"/>
      <c r="BT172" s="711" t="s">
        <v>4</v>
      </c>
      <c r="BU172" s="711"/>
      <c r="BV172" s="711"/>
      <c r="BW172" s="711"/>
      <c r="BX172" s="711"/>
      <c r="BY172" s="711"/>
      <c r="BZ172" s="711"/>
      <c r="CA172" s="711"/>
      <c r="CB172" s="711"/>
      <c r="CC172" s="711"/>
      <c r="CD172" s="711"/>
      <c r="CE172" s="711"/>
      <c r="CF172" s="711"/>
      <c r="CG172" s="711"/>
      <c r="CH172" s="711"/>
      <c r="CI172" s="711"/>
      <c r="CJ172" s="711"/>
      <c r="CK172" s="711"/>
      <c r="CL172" s="711"/>
      <c r="CM172" s="711"/>
      <c r="CN172" s="711"/>
      <c r="CO172" s="711"/>
      <c r="CP172" s="711"/>
      <c r="CQ172" s="711"/>
      <c r="CR172" s="711"/>
      <c r="CS172" s="711"/>
      <c r="CT172" s="711"/>
      <c r="CU172" s="711"/>
      <c r="CV172" s="711"/>
      <c r="CW172" s="711"/>
      <c r="CX172" s="711"/>
      <c r="CY172" s="711"/>
      <c r="CZ172" s="711"/>
      <c r="DA172" s="711"/>
    </row>
    <row r="173" spans="1:107" ht="18.600000000000001" customHeight="1" x14ac:dyDescent="0.25">
      <c r="A173" s="772" t="s">
        <v>242</v>
      </c>
      <c r="B173" s="772"/>
      <c r="C173" s="772"/>
      <c r="D173" s="772"/>
      <c r="E173" s="772"/>
      <c r="F173" s="772"/>
      <c r="G173" s="772"/>
      <c r="H173" s="772"/>
      <c r="I173" s="772"/>
      <c r="J173" s="772"/>
      <c r="K173" s="772"/>
      <c r="L173" s="772"/>
      <c r="M173" s="772"/>
      <c r="N173" s="772"/>
      <c r="O173" s="772"/>
      <c r="P173" s="772"/>
      <c r="Q173" s="772"/>
      <c r="R173" s="772"/>
      <c r="S173" s="772"/>
      <c r="T173" s="772"/>
      <c r="U173" s="772"/>
      <c r="V173" s="772"/>
      <c r="W173" s="772"/>
      <c r="X173" s="772"/>
      <c r="Y173" s="772"/>
      <c r="Z173" s="772"/>
      <c r="AA173" s="772"/>
      <c r="AB173" s="772"/>
      <c r="AC173" s="772"/>
      <c r="AD173" s="772"/>
      <c r="AE173" s="772"/>
      <c r="AF173" s="772"/>
      <c r="AG173" s="772"/>
      <c r="AH173" s="772"/>
      <c r="AI173" s="772"/>
      <c r="AJ173" s="772"/>
      <c r="AK173" s="772"/>
      <c r="AL173" s="772"/>
      <c r="AM173" s="772"/>
      <c r="AN173" s="772"/>
      <c r="AO173" s="772"/>
      <c r="AP173" s="772"/>
      <c r="AQ173" s="772"/>
      <c r="AR173" s="772"/>
      <c r="AS173" s="772"/>
      <c r="AT173" s="772"/>
      <c r="AU173" s="772"/>
      <c r="AV173" s="772"/>
      <c r="AW173" s="772"/>
      <c r="AX173" s="772"/>
      <c r="AY173" s="772"/>
      <c r="AZ173" s="772"/>
      <c r="BA173" s="772"/>
      <c r="BB173" s="772"/>
      <c r="BC173" s="772"/>
      <c r="BD173" s="772"/>
      <c r="BE173" s="772"/>
      <c r="BF173" s="772"/>
      <c r="BG173" s="772"/>
      <c r="BH173" s="772"/>
      <c r="BI173" s="772"/>
      <c r="BJ173" s="772"/>
      <c r="BK173" s="772"/>
      <c r="BL173" s="772"/>
      <c r="BM173" s="772"/>
      <c r="BN173" s="772"/>
      <c r="BO173" s="772"/>
      <c r="BP173" s="772"/>
      <c r="BQ173" s="772"/>
      <c r="BR173" s="772"/>
      <c r="BS173" s="772"/>
      <c r="BT173" s="772"/>
      <c r="BU173" s="772"/>
      <c r="BV173" s="772"/>
      <c r="BW173" s="772"/>
      <c r="BX173" s="772"/>
      <c r="BY173" s="772"/>
      <c r="BZ173" s="772"/>
      <c r="CA173" s="772"/>
      <c r="CB173" s="772"/>
      <c r="CC173" s="772"/>
      <c r="CD173" s="772"/>
      <c r="CE173" s="772"/>
      <c r="CF173" s="772"/>
      <c r="CG173" s="772"/>
      <c r="CH173" s="772"/>
      <c r="CI173" s="772"/>
      <c r="CJ173" s="772"/>
      <c r="CK173" s="772"/>
      <c r="CL173" s="772"/>
      <c r="CM173" s="772"/>
      <c r="CN173" s="772"/>
      <c r="CO173" s="772"/>
      <c r="CP173" s="772"/>
      <c r="CQ173" s="772"/>
      <c r="CR173" s="772"/>
      <c r="CS173" s="772"/>
      <c r="CT173" s="772"/>
      <c r="CU173" s="772"/>
      <c r="CV173" s="772"/>
      <c r="CW173" s="772"/>
      <c r="CX173" s="772"/>
      <c r="CY173" s="772"/>
      <c r="CZ173" s="772"/>
      <c r="DA173" s="772"/>
    </row>
    <row r="174" spans="1:107" s="182" customFormat="1" ht="7.95" customHeight="1" x14ac:dyDescent="0.25">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c r="AG174" s="183"/>
      <c r="AH174" s="183"/>
      <c r="AI174" s="183"/>
      <c r="AJ174" s="183"/>
      <c r="AK174" s="183"/>
      <c r="AL174" s="183"/>
      <c r="AM174" s="183"/>
      <c r="AN174" s="183"/>
      <c r="AO174" s="183"/>
      <c r="AP174" s="183"/>
      <c r="AQ174" s="183"/>
      <c r="AR174" s="183"/>
      <c r="AS174" s="183"/>
      <c r="AT174" s="183"/>
      <c r="AU174" s="183"/>
      <c r="AV174" s="183"/>
      <c r="AW174" s="183"/>
      <c r="AX174" s="183"/>
      <c r="AY174" s="183"/>
      <c r="AZ174" s="183"/>
      <c r="BA174" s="183"/>
      <c r="BB174" s="183"/>
      <c r="BC174" s="183"/>
      <c r="BD174" s="183"/>
      <c r="BE174" s="183"/>
      <c r="BF174" s="183"/>
      <c r="BG174" s="183"/>
      <c r="BH174" s="183"/>
      <c r="BI174" s="183"/>
      <c r="BJ174" s="183"/>
      <c r="BK174" s="183"/>
      <c r="BL174" s="183"/>
      <c r="BM174" s="183"/>
      <c r="BN174" s="183"/>
      <c r="BO174" s="183"/>
      <c r="BP174" s="183"/>
      <c r="BQ174" s="183"/>
      <c r="BR174" s="183"/>
      <c r="BS174" s="183"/>
      <c r="BT174" s="183"/>
      <c r="BU174" s="183"/>
      <c r="BV174" s="183"/>
      <c r="BW174" s="183"/>
      <c r="BX174" s="183"/>
      <c r="BY174" s="183"/>
      <c r="BZ174" s="183"/>
      <c r="CA174" s="183"/>
      <c r="CB174" s="183"/>
      <c r="CC174" s="183"/>
      <c r="CD174" s="183"/>
      <c r="CE174" s="183"/>
      <c r="CF174" s="183"/>
      <c r="CG174" s="183"/>
      <c r="CH174" s="183"/>
      <c r="CI174" s="183"/>
      <c r="CJ174" s="183"/>
      <c r="CK174" s="183"/>
      <c r="CL174" s="183"/>
      <c r="CM174" s="183"/>
      <c r="CN174" s="183"/>
      <c r="CO174" s="183"/>
      <c r="CP174" s="183"/>
      <c r="CQ174" s="183"/>
      <c r="CR174" s="183"/>
      <c r="CS174" s="183"/>
      <c r="CT174" s="183"/>
      <c r="CU174" s="183"/>
      <c r="CV174" s="183"/>
      <c r="CW174" s="183"/>
      <c r="CX174" s="183"/>
      <c r="CY174" s="183"/>
      <c r="CZ174" s="183"/>
      <c r="DA174" s="183"/>
      <c r="DB174" s="234"/>
      <c r="DC174" s="184"/>
    </row>
    <row r="175" spans="1:107" s="182" customFormat="1" ht="24.6" customHeight="1" x14ac:dyDescent="0.25">
      <c r="A175" s="828" t="s">
        <v>647</v>
      </c>
      <c r="B175" s="828"/>
      <c r="C175" s="828"/>
      <c r="D175" s="828"/>
      <c r="E175" s="828"/>
      <c r="F175" s="828"/>
      <c r="G175" s="828"/>
      <c r="H175" s="828"/>
      <c r="I175" s="828"/>
      <c r="J175" s="828"/>
      <c r="K175" s="828"/>
      <c r="L175" s="828"/>
      <c r="M175" s="828"/>
      <c r="N175" s="828"/>
      <c r="O175" s="828"/>
      <c r="P175" s="828"/>
      <c r="Q175" s="828"/>
      <c r="R175" s="828"/>
      <c r="S175" s="828"/>
      <c r="T175" s="828"/>
      <c r="U175" s="828"/>
      <c r="V175" s="828"/>
      <c r="W175" s="828"/>
      <c r="X175" s="828"/>
      <c r="Y175" s="828"/>
      <c r="Z175" s="828"/>
      <c r="AA175" s="828"/>
      <c r="AB175" s="828"/>
      <c r="AC175" s="828"/>
      <c r="AD175" s="828"/>
      <c r="AE175" s="828"/>
      <c r="AF175" s="828"/>
      <c r="AG175" s="828"/>
      <c r="AH175" s="828"/>
      <c r="AI175" s="828"/>
      <c r="AJ175" s="828"/>
      <c r="AK175" s="828"/>
      <c r="AL175" s="828"/>
      <c r="AM175" s="828"/>
      <c r="AN175" s="828"/>
      <c r="AO175" s="828"/>
      <c r="AP175" s="828"/>
      <c r="AQ175" s="828"/>
      <c r="AR175" s="828"/>
      <c r="AS175" s="828"/>
      <c r="AT175" s="828"/>
      <c r="AU175" s="828"/>
      <c r="AV175" s="828"/>
      <c r="AW175" s="828"/>
      <c r="AX175" s="828"/>
      <c r="AY175" s="828"/>
      <c r="AZ175" s="828"/>
      <c r="BA175" s="828"/>
      <c r="BB175" s="828"/>
      <c r="BC175" s="828"/>
      <c r="BD175" s="828"/>
      <c r="BE175" s="828"/>
      <c r="BF175" s="828"/>
      <c r="BG175" s="828"/>
      <c r="BH175" s="828"/>
      <c r="BI175" s="828"/>
      <c r="BJ175" s="828"/>
      <c r="BK175" s="828"/>
      <c r="BL175" s="828"/>
      <c r="BM175" s="828"/>
      <c r="BN175" s="828"/>
      <c r="BO175" s="828"/>
      <c r="BP175" s="828"/>
      <c r="BQ175" s="828"/>
      <c r="BR175" s="828"/>
      <c r="BS175" s="828"/>
      <c r="BT175" s="828"/>
      <c r="BU175" s="828"/>
      <c r="BV175" s="828"/>
      <c r="BW175" s="828"/>
      <c r="BX175" s="828"/>
      <c r="BY175" s="828"/>
      <c r="BZ175" s="828"/>
      <c r="CA175" s="828"/>
      <c r="CB175" s="828"/>
      <c r="CC175" s="828"/>
      <c r="CD175" s="828"/>
      <c r="CE175" s="828"/>
      <c r="CF175" s="828"/>
      <c r="CG175" s="828"/>
      <c r="CH175" s="828"/>
      <c r="CI175" s="828"/>
      <c r="CJ175" s="828"/>
      <c r="CK175" s="828"/>
      <c r="CL175" s="828"/>
      <c r="CM175" s="828"/>
      <c r="CN175" s="828"/>
      <c r="CO175" s="828"/>
      <c r="CP175" s="828"/>
      <c r="CQ175" s="828"/>
      <c r="CR175" s="828"/>
      <c r="CS175" s="828"/>
      <c r="CT175" s="828"/>
      <c r="CU175" s="828"/>
      <c r="CV175" s="828"/>
      <c r="CW175" s="828"/>
      <c r="CX175" s="828"/>
      <c r="CY175" s="828"/>
      <c r="CZ175" s="828"/>
      <c r="DA175" s="828"/>
      <c r="DB175" s="234"/>
      <c r="DC175" s="184"/>
    </row>
    <row r="176" spans="1:107" s="182" customFormat="1" ht="7.95" customHeight="1" x14ac:dyDescent="0.25">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c r="AG176" s="183"/>
      <c r="AH176" s="183"/>
      <c r="AI176" s="183"/>
      <c r="AJ176" s="183"/>
      <c r="AK176" s="183"/>
      <c r="AL176" s="183"/>
      <c r="AM176" s="183"/>
      <c r="AN176" s="183"/>
      <c r="AO176" s="183"/>
      <c r="AP176" s="183"/>
      <c r="AQ176" s="183"/>
      <c r="AR176" s="183"/>
      <c r="AS176" s="183"/>
      <c r="AT176" s="183"/>
      <c r="AU176" s="183"/>
      <c r="AV176" s="183"/>
      <c r="AW176" s="183"/>
      <c r="AX176" s="183"/>
      <c r="AY176" s="183"/>
      <c r="AZ176" s="183"/>
      <c r="BA176" s="183"/>
      <c r="BB176" s="183"/>
      <c r="BC176" s="183"/>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3"/>
      <c r="CA176" s="183"/>
      <c r="CB176" s="183"/>
      <c r="CC176" s="183"/>
      <c r="CD176" s="183"/>
      <c r="CE176" s="183"/>
      <c r="CF176" s="183"/>
      <c r="CG176" s="183"/>
      <c r="CH176" s="183"/>
      <c r="CI176" s="183"/>
      <c r="CJ176" s="183"/>
      <c r="CK176" s="183"/>
      <c r="CL176" s="183"/>
      <c r="CM176" s="183"/>
      <c r="CN176" s="183"/>
      <c r="CO176" s="183"/>
      <c r="CP176" s="183"/>
      <c r="CQ176" s="183"/>
      <c r="CR176" s="183"/>
      <c r="CS176" s="183"/>
      <c r="CT176" s="183"/>
      <c r="CU176" s="183"/>
      <c r="CV176" s="183"/>
      <c r="CW176" s="183"/>
      <c r="CX176" s="183"/>
      <c r="CY176" s="183"/>
      <c r="CZ176" s="183"/>
      <c r="DA176" s="183"/>
      <c r="DB176" s="234"/>
      <c r="DC176" s="184"/>
    </row>
    <row r="177" spans="1:107" s="182" customFormat="1" ht="10.199999999999999" customHeight="1" x14ac:dyDescent="0.25">
      <c r="A177" s="433" t="s">
        <v>45</v>
      </c>
      <c r="B177" s="433"/>
      <c r="C177" s="433"/>
      <c r="D177" s="433"/>
      <c r="E177" s="433"/>
      <c r="F177" s="433"/>
      <c r="G177" s="433"/>
      <c r="H177" s="433"/>
      <c r="I177" s="433"/>
      <c r="J177" s="433"/>
      <c r="K177" s="433"/>
      <c r="L177" s="433"/>
      <c r="M177" s="433"/>
      <c r="N177" s="433"/>
      <c r="O177" s="433"/>
      <c r="P177" s="433"/>
      <c r="Q177" s="433"/>
      <c r="R177" s="433"/>
      <c r="S177" s="433"/>
      <c r="T177" s="433"/>
      <c r="U177" s="433"/>
      <c r="V177" s="433"/>
      <c r="W177" s="433"/>
      <c r="X177" s="720" t="s">
        <v>637</v>
      </c>
      <c r="Y177" s="720"/>
      <c r="Z177" s="720"/>
      <c r="AA177" s="720"/>
      <c r="AB177" s="720"/>
      <c r="AC177" s="720"/>
      <c r="AD177" s="720"/>
      <c r="AE177" s="720"/>
      <c r="AF177" s="720"/>
      <c r="AG177" s="720"/>
      <c r="AH177" s="720"/>
      <c r="AI177" s="720"/>
      <c r="AJ177" s="720"/>
      <c r="AK177" s="720"/>
      <c r="AL177" s="720"/>
      <c r="AM177" s="720"/>
      <c r="AN177" s="720"/>
      <c r="AO177" s="720"/>
      <c r="AP177" s="720"/>
      <c r="AQ177" s="720"/>
      <c r="AR177" s="720"/>
      <c r="AS177" s="720"/>
      <c r="AT177" s="720"/>
      <c r="AU177" s="720"/>
      <c r="AV177" s="720"/>
      <c r="AW177" s="720"/>
      <c r="AX177" s="720"/>
      <c r="AY177" s="720"/>
      <c r="AZ177" s="720"/>
      <c r="BA177" s="720"/>
      <c r="BB177" s="720"/>
      <c r="BC177" s="720"/>
      <c r="BD177" s="720"/>
      <c r="BE177" s="720"/>
      <c r="BF177" s="720"/>
      <c r="BG177" s="720"/>
      <c r="BH177" s="720"/>
      <c r="BI177" s="720"/>
      <c r="BJ177" s="720"/>
      <c r="BK177" s="720"/>
      <c r="BL177" s="720"/>
      <c r="BM177" s="720"/>
      <c r="BN177" s="720"/>
      <c r="BO177" s="720"/>
      <c r="BP177" s="720"/>
      <c r="BQ177" s="720"/>
      <c r="BR177" s="720"/>
      <c r="BS177" s="720"/>
      <c r="BT177" s="720"/>
      <c r="BU177" s="720"/>
      <c r="BV177" s="720"/>
      <c r="BW177" s="720"/>
      <c r="BX177" s="720"/>
      <c r="BY177" s="720"/>
      <c r="BZ177" s="720"/>
      <c r="CA177" s="720"/>
      <c r="CB177" s="720"/>
      <c r="CC177" s="720"/>
      <c r="CD177" s="720"/>
      <c r="CE177" s="720"/>
      <c r="CF177" s="720"/>
      <c r="CG177" s="720"/>
      <c r="CH177" s="720"/>
      <c r="CI177" s="720"/>
      <c r="CJ177" s="720"/>
      <c r="CK177" s="720"/>
      <c r="CL177" s="720"/>
      <c r="CM177" s="720"/>
      <c r="CN177" s="720"/>
      <c r="CO177" s="720"/>
      <c r="CP177" s="720"/>
      <c r="CQ177" s="720"/>
      <c r="CR177" s="720"/>
      <c r="CS177" s="720"/>
      <c r="CT177" s="720"/>
      <c r="CU177" s="720"/>
      <c r="CV177" s="720"/>
      <c r="CW177" s="720"/>
      <c r="CX177" s="720"/>
      <c r="CY177" s="720"/>
      <c r="CZ177" s="720"/>
      <c r="DA177" s="720"/>
      <c r="DB177" s="234"/>
      <c r="DC177" s="184"/>
    </row>
    <row r="178" spans="1:107" s="182" customFormat="1" ht="7.95" customHeight="1" x14ac:dyDescent="0.25">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83"/>
      <c r="AY178" s="183"/>
      <c r="AZ178" s="183"/>
      <c r="BA178" s="183"/>
      <c r="BB178" s="183"/>
      <c r="BC178" s="183"/>
      <c r="BD178" s="183"/>
      <c r="BE178" s="183"/>
      <c r="BF178" s="183"/>
      <c r="BG178" s="183"/>
      <c r="BH178" s="183"/>
      <c r="BI178" s="183"/>
      <c r="BJ178" s="183"/>
      <c r="BK178" s="183"/>
      <c r="BL178" s="183"/>
      <c r="BM178" s="183"/>
      <c r="BN178" s="183"/>
      <c r="BO178" s="183"/>
      <c r="BP178" s="183"/>
      <c r="BQ178" s="183"/>
      <c r="BR178" s="183"/>
      <c r="BS178" s="183"/>
      <c r="BT178" s="183"/>
      <c r="BU178" s="183"/>
      <c r="BV178" s="183"/>
      <c r="BW178" s="183"/>
      <c r="BX178" s="183"/>
      <c r="BY178" s="183"/>
      <c r="BZ178" s="183"/>
      <c r="CA178" s="183"/>
      <c r="CB178" s="183"/>
      <c r="CC178" s="183"/>
      <c r="CD178" s="183"/>
      <c r="CE178" s="183"/>
      <c r="CF178" s="183"/>
      <c r="CG178" s="183"/>
      <c r="CH178" s="183"/>
      <c r="CI178" s="183"/>
      <c r="CJ178" s="183"/>
      <c r="CK178" s="183"/>
      <c r="CL178" s="183"/>
      <c r="CM178" s="183"/>
      <c r="CN178" s="183"/>
      <c r="CO178" s="183"/>
      <c r="CP178" s="183"/>
      <c r="CQ178" s="183"/>
      <c r="CR178" s="183"/>
      <c r="CS178" s="183"/>
      <c r="CT178" s="183"/>
      <c r="CU178" s="183"/>
      <c r="CV178" s="183"/>
      <c r="CW178" s="183"/>
      <c r="CX178" s="183"/>
      <c r="CY178" s="183"/>
      <c r="CZ178" s="183"/>
      <c r="DA178" s="183"/>
      <c r="DB178" s="234"/>
      <c r="DC178" s="184"/>
    </row>
    <row r="179" spans="1:107" s="182" customFormat="1" ht="10.199999999999999" customHeight="1" x14ac:dyDescent="0.25">
      <c r="A179" s="721" t="s">
        <v>46</v>
      </c>
      <c r="B179" s="721"/>
      <c r="C179" s="721"/>
      <c r="D179" s="721"/>
      <c r="E179" s="721"/>
      <c r="F179" s="721"/>
      <c r="G179" s="721"/>
      <c r="H179" s="721"/>
      <c r="I179" s="721"/>
      <c r="J179" s="721"/>
      <c r="K179" s="721"/>
      <c r="L179" s="721"/>
      <c r="M179" s="721"/>
      <c r="N179" s="721"/>
      <c r="O179" s="721"/>
      <c r="P179" s="721"/>
      <c r="Q179" s="721"/>
      <c r="R179" s="721"/>
      <c r="S179" s="721"/>
      <c r="T179" s="721"/>
      <c r="U179" s="721"/>
      <c r="V179" s="721"/>
      <c r="W179" s="721"/>
      <c r="X179" s="721"/>
      <c r="Y179" s="721"/>
      <c r="Z179" s="721"/>
      <c r="AA179" s="721"/>
      <c r="AB179" s="721"/>
      <c r="AC179" s="721"/>
      <c r="AD179" s="721"/>
      <c r="AE179" s="721"/>
      <c r="AF179" s="721"/>
      <c r="AG179" s="721"/>
      <c r="AH179" s="721"/>
      <c r="AI179" s="721"/>
      <c r="AJ179" s="721"/>
      <c r="AK179" s="721"/>
      <c r="AL179" s="721"/>
      <c r="AM179" s="721"/>
      <c r="AN179" s="721"/>
      <c r="AO179" s="721"/>
      <c r="AP179" s="694" t="s">
        <v>595</v>
      </c>
      <c r="AQ179" s="694"/>
      <c r="AR179" s="694"/>
      <c r="AS179" s="694"/>
      <c r="AT179" s="694"/>
      <c r="AU179" s="694"/>
      <c r="AV179" s="694"/>
      <c r="AW179" s="694"/>
      <c r="AX179" s="694"/>
      <c r="AY179" s="694"/>
      <c r="AZ179" s="694"/>
      <c r="BA179" s="694"/>
      <c r="BB179" s="694"/>
      <c r="BC179" s="694"/>
      <c r="BD179" s="694"/>
      <c r="BE179" s="694"/>
      <c r="BF179" s="694"/>
      <c r="BG179" s="694"/>
      <c r="BH179" s="694"/>
      <c r="BI179" s="694"/>
      <c r="BJ179" s="694"/>
      <c r="BK179" s="694"/>
      <c r="BL179" s="694"/>
      <c r="BM179" s="694"/>
      <c r="BN179" s="694"/>
      <c r="BO179" s="694"/>
      <c r="BP179" s="694"/>
      <c r="BQ179" s="694"/>
      <c r="BR179" s="694"/>
      <c r="BS179" s="694"/>
      <c r="BT179" s="694"/>
      <c r="BU179" s="694"/>
      <c r="BV179" s="694"/>
      <c r="BW179" s="694"/>
      <c r="BX179" s="694"/>
      <c r="BY179" s="694"/>
      <c r="BZ179" s="694"/>
      <c r="CA179" s="694"/>
      <c r="CB179" s="694"/>
      <c r="CC179" s="694"/>
      <c r="CD179" s="694"/>
      <c r="CE179" s="694"/>
      <c r="CF179" s="694"/>
      <c r="CG179" s="694"/>
      <c r="CH179" s="694"/>
      <c r="CI179" s="694"/>
      <c r="CJ179" s="694"/>
      <c r="CK179" s="694"/>
      <c r="CL179" s="694"/>
      <c r="CM179" s="694"/>
      <c r="CN179" s="694"/>
      <c r="CO179" s="694"/>
      <c r="CP179" s="694"/>
      <c r="CQ179" s="694"/>
      <c r="CR179" s="694"/>
      <c r="CS179" s="694"/>
      <c r="CT179" s="694"/>
      <c r="CU179" s="694"/>
      <c r="CV179" s="694"/>
      <c r="CW179" s="694"/>
      <c r="CX179" s="694"/>
      <c r="CY179" s="694"/>
      <c r="CZ179" s="694"/>
      <c r="DA179" s="694"/>
      <c r="DB179" s="234"/>
      <c r="DC179" s="184"/>
    </row>
    <row r="180" spans="1:107" s="182" customFormat="1" ht="7.95" customHeight="1" x14ac:dyDescent="0.25">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3"/>
      <c r="AY180" s="183"/>
      <c r="AZ180" s="183"/>
      <c r="BA180" s="183"/>
      <c r="BB180" s="183"/>
      <c r="BC180" s="183"/>
      <c r="BD180" s="183"/>
      <c r="BE180" s="183"/>
      <c r="BF180" s="183"/>
      <c r="BG180" s="183"/>
      <c r="BH180" s="183"/>
      <c r="BI180" s="183"/>
      <c r="BJ180" s="183"/>
      <c r="BK180" s="183"/>
      <c r="BL180" s="183"/>
      <c r="BM180" s="183"/>
      <c r="BN180" s="183"/>
      <c r="BO180" s="183"/>
      <c r="BP180" s="183"/>
      <c r="BQ180" s="183"/>
      <c r="BR180" s="183"/>
      <c r="BS180" s="183"/>
      <c r="BT180" s="183"/>
      <c r="BU180" s="183"/>
      <c r="BV180" s="183"/>
      <c r="BW180" s="183"/>
      <c r="BX180" s="183"/>
      <c r="BY180" s="183"/>
      <c r="BZ180" s="183"/>
      <c r="CA180" s="183"/>
      <c r="CB180" s="183"/>
      <c r="CC180" s="183"/>
      <c r="CD180" s="183"/>
      <c r="CE180" s="183"/>
      <c r="CF180" s="183"/>
      <c r="CG180" s="183"/>
      <c r="CH180" s="183"/>
      <c r="CI180" s="183"/>
      <c r="CJ180" s="183"/>
      <c r="CK180" s="183"/>
      <c r="CL180" s="183"/>
      <c r="CM180" s="183"/>
      <c r="CN180" s="183"/>
      <c r="CO180" s="183"/>
      <c r="CP180" s="183"/>
      <c r="CQ180" s="183"/>
      <c r="CR180" s="183"/>
      <c r="CS180" s="183"/>
      <c r="CT180" s="183"/>
      <c r="CU180" s="183"/>
      <c r="CV180" s="183"/>
      <c r="CW180" s="183"/>
      <c r="CX180" s="183"/>
      <c r="CY180" s="183"/>
      <c r="CZ180" s="183"/>
      <c r="DA180" s="183"/>
      <c r="DB180" s="234"/>
      <c r="DC180" s="184"/>
    </row>
    <row r="181" spans="1:107" s="182" customFormat="1" x14ac:dyDescent="0.25">
      <c r="A181" s="544" t="s">
        <v>47</v>
      </c>
      <c r="B181" s="722"/>
      <c r="C181" s="722"/>
      <c r="D181" s="722"/>
      <c r="E181" s="722"/>
      <c r="F181" s="722"/>
      <c r="G181" s="723"/>
      <c r="H181" s="544" t="s">
        <v>72</v>
      </c>
      <c r="I181" s="722"/>
      <c r="J181" s="722"/>
      <c r="K181" s="722"/>
      <c r="L181" s="722"/>
      <c r="M181" s="722"/>
      <c r="N181" s="722"/>
      <c r="O181" s="722"/>
      <c r="P181" s="722"/>
      <c r="Q181" s="722"/>
      <c r="R181" s="722"/>
      <c r="S181" s="722"/>
      <c r="T181" s="722"/>
      <c r="U181" s="722"/>
      <c r="V181" s="722"/>
      <c r="W181" s="722"/>
      <c r="X181" s="722"/>
      <c r="Y181" s="722"/>
      <c r="Z181" s="722"/>
      <c r="AA181" s="722"/>
      <c r="AB181" s="722"/>
      <c r="AC181" s="722"/>
      <c r="AD181" s="722"/>
      <c r="AE181" s="722"/>
      <c r="AF181" s="722"/>
      <c r="AG181" s="722"/>
      <c r="AH181" s="722"/>
      <c r="AI181" s="722"/>
      <c r="AJ181" s="722"/>
      <c r="AK181" s="722"/>
      <c r="AL181" s="722"/>
      <c r="AM181" s="722"/>
      <c r="AN181" s="722"/>
      <c r="AO181" s="722"/>
      <c r="AP181" s="722"/>
      <c r="AQ181" s="722"/>
      <c r="AR181" s="722"/>
      <c r="AS181" s="722"/>
      <c r="AT181" s="722"/>
      <c r="AU181" s="722"/>
      <c r="AV181" s="722"/>
      <c r="AW181" s="722"/>
      <c r="AX181" s="722"/>
      <c r="AY181" s="722"/>
      <c r="AZ181" s="722"/>
      <c r="BA181" s="722"/>
      <c r="BB181" s="722"/>
      <c r="BC181" s="723"/>
      <c r="BD181" s="544" t="s">
        <v>496</v>
      </c>
      <c r="BE181" s="722"/>
      <c r="BF181" s="722"/>
      <c r="BG181" s="722"/>
      <c r="BH181" s="722"/>
      <c r="BI181" s="722"/>
      <c r="BJ181" s="722"/>
      <c r="BK181" s="722"/>
      <c r="BL181" s="722"/>
      <c r="BM181" s="722"/>
      <c r="BN181" s="722"/>
      <c r="BO181" s="722"/>
      <c r="BP181" s="722"/>
      <c r="BQ181" s="722"/>
      <c r="BR181" s="722"/>
      <c r="BS181" s="723"/>
      <c r="BT181" s="544" t="s">
        <v>88</v>
      </c>
      <c r="BU181" s="722"/>
      <c r="BV181" s="722"/>
      <c r="BW181" s="722"/>
      <c r="BX181" s="722"/>
      <c r="BY181" s="722"/>
      <c r="BZ181" s="722"/>
      <c r="CA181" s="722"/>
      <c r="CB181" s="722"/>
      <c r="CC181" s="722"/>
      <c r="CD181" s="722"/>
      <c r="CE181" s="722"/>
      <c r="CF181" s="722"/>
      <c r="CG181" s="722"/>
      <c r="CH181" s="722"/>
      <c r="CI181" s="723"/>
      <c r="CJ181" s="544" t="s">
        <v>497</v>
      </c>
      <c r="CK181" s="722"/>
      <c r="CL181" s="722"/>
      <c r="CM181" s="722"/>
      <c r="CN181" s="722"/>
      <c r="CO181" s="722"/>
      <c r="CP181" s="722"/>
      <c r="CQ181" s="722"/>
      <c r="CR181" s="722"/>
      <c r="CS181" s="722"/>
      <c r="CT181" s="722"/>
      <c r="CU181" s="722"/>
      <c r="CV181" s="722"/>
      <c r="CW181" s="722"/>
      <c r="CX181" s="722"/>
      <c r="CY181" s="722"/>
      <c r="CZ181" s="722"/>
      <c r="DA181" s="723"/>
      <c r="DB181" s="234"/>
      <c r="DC181" s="184"/>
    </row>
    <row r="182" spans="1:107" s="182" customFormat="1" x14ac:dyDescent="0.25">
      <c r="A182" s="724">
        <v>1</v>
      </c>
      <c r="B182" s="724"/>
      <c r="C182" s="724"/>
      <c r="D182" s="724"/>
      <c r="E182" s="724"/>
      <c r="F182" s="724"/>
      <c r="G182" s="724"/>
      <c r="H182" s="724">
        <v>2</v>
      </c>
      <c r="I182" s="724"/>
      <c r="J182" s="724"/>
      <c r="K182" s="724"/>
      <c r="L182" s="724"/>
      <c r="M182" s="724"/>
      <c r="N182" s="724"/>
      <c r="O182" s="724"/>
      <c r="P182" s="724"/>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4"/>
      <c r="AQ182" s="724"/>
      <c r="AR182" s="724"/>
      <c r="AS182" s="724"/>
      <c r="AT182" s="724"/>
      <c r="AU182" s="724"/>
      <c r="AV182" s="724"/>
      <c r="AW182" s="724"/>
      <c r="AX182" s="724"/>
      <c r="AY182" s="724"/>
      <c r="AZ182" s="724"/>
      <c r="BA182" s="724"/>
      <c r="BB182" s="724"/>
      <c r="BC182" s="724"/>
      <c r="BD182" s="724">
        <v>3</v>
      </c>
      <c r="BE182" s="724"/>
      <c r="BF182" s="724"/>
      <c r="BG182" s="724"/>
      <c r="BH182" s="724"/>
      <c r="BI182" s="724"/>
      <c r="BJ182" s="724"/>
      <c r="BK182" s="724"/>
      <c r="BL182" s="724"/>
      <c r="BM182" s="724"/>
      <c r="BN182" s="724"/>
      <c r="BO182" s="724"/>
      <c r="BP182" s="724"/>
      <c r="BQ182" s="724"/>
      <c r="BR182" s="724"/>
      <c r="BS182" s="724"/>
      <c r="BT182" s="724">
        <v>4</v>
      </c>
      <c r="BU182" s="724"/>
      <c r="BV182" s="724"/>
      <c r="BW182" s="724"/>
      <c r="BX182" s="724"/>
      <c r="BY182" s="724"/>
      <c r="BZ182" s="724"/>
      <c r="CA182" s="724"/>
      <c r="CB182" s="724"/>
      <c r="CC182" s="724"/>
      <c r="CD182" s="724"/>
      <c r="CE182" s="724"/>
      <c r="CF182" s="724"/>
      <c r="CG182" s="724"/>
      <c r="CH182" s="724"/>
      <c r="CI182" s="724"/>
      <c r="CJ182" s="724">
        <v>5</v>
      </c>
      <c r="CK182" s="724"/>
      <c r="CL182" s="724"/>
      <c r="CM182" s="724"/>
      <c r="CN182" s="724"/>
      <c r="CO182" s="724"/>
      <c r="CP182" s="724"/>
      <c r="CQ182" s="724"/>
      <c r="CR182" s="724"/>
      <c r="CS182" s="724"/>
      <c r="CT182" s="724"/>
      <c r="CU182" s="724"/>
      <c r="CV182" s="724"/>
      <c r="CW182" s="724"/>
      <c r="CX182" s="724"/>
      <c r="CY182" s="724"/>
      <c r="CZ182" s="724"/>
      <c r="DA182" s="724"/>
      <c r="DB182" s="234"/>
      <c r="DC182" s="184"/>
    </row>
    <row r="183" spans="1:107" s="182" customFormat="1" ht="9.6" customHeight="1" x14ac:dyDescent="0.25">
      <c r="A183" s="715"/>
      <c r="B183" s="715"/>
      <c r="C183" s="715"/>
      <c r="D183" s="715"/>
      <c r="E183" s="715"/>
      <c r="F183" s="715"/>
      <c r="G183" s="715"/>
      <c r="H183" s="734"/>
      <c r="I183" s="735"/>
      <c r="J183" s="735"/>
      <c r="K183" s="735"/>
      <c r="L183" s="735"/>
      <c r="M183" s="735"/>
      <c r="N183" s="735"/>
      <c r="O183" s="735"/>
      <c r="P183" s="735"/>
      <c r="Q183" s="735"/>
      <c r="R183" s="735"/>
      <c r="S183" s="735"/>
      <c r="T183" s="735"/>
      <c r="U183" s="735"/>
      <c r="V183" s="735"/>
      <c r="W183" s="735"/>
      <c r="X183" s="735"/>
      <c r="Y183" s="735"/>
      <c r="Z183" s="735"/>
      <c r="AA183" s="735"/>
      <c r="AB183" s="735"/>
      <c r="AC183" s="735"/>
      <c r="AD183" s="735"/>
      <c r="AE183" s="735"/>
      <c r="AF183" s="735"/>
      <c r="AG183" s="735"/>
      <c r="AH183" s="735"/>
      <c r="AI183" s="735"/>
      <c r="AJ183" s="735"/>
      <c r="AK183" s="735"/>
      <c r="AL183" s="735"/>
      <c r="AM183" s="735"/>
      <c r="AN183" s="735"/>
      <c r="AO183" s="735"/>
      <c r="AP183" s="735"/>
      <c r="AQ183" s="735"/>
      <c r="AR183" s="735"/>
      <c r="AS183" s="735"/>
      <c r="AT183" s="735"/>
      <c r="AU183" s="735"/>
      <c r="AV183" s="735"/>
      <c r="AW183" s="735"/>
      <c r="AX183" s="735"/>
      <c r="AY183" s="735"/>
      <c r="AZ183" s="735"/>
      <c r="BA183" s="735"/>
      <c r="BB183" s="735"/>
      <c r="BC183" s="736"/>
      <c r="BD183" s="731"/>
      <c r="BE183" s="731"/>
      <c r="BF183" s="731"/>
      <c r="BG183" s="731"/>
      <c r="BH183" s="731"/>
      <c r="BI183" s="731"/>
      <c r="BJ183" s="731"/>
      <c r="BK183" s="731"/>
      <c r="BL183" s="731"/>
      <c r="BM183" s="731"/>
      <c r="BN183" s="731"/>
      <c r="BO183" s="731"/>
      <c r="BP183" s="731"/>
      <c r="BQ183" s="731"/>
      <c r="BR183" s="731"/>
      <c r="BS183" s="731"/>
      <c r="BT183" s="711"/>
      <c r="BU183" s="711"/>
      <c r="BV183" s="711"/>
      <c r="BW183" s="711"/>
      <c r="BX183" s="711"/>
      <c r="BY183" s="711"/>
      <c r="BZ183" s="711"/>
      <c r="CA183" s="711"/>
      <c r="CB183" s="711"/>
      <c r="CC183" s="711"/>
      <c r="CD183" s="711"/>
      <c r="CE183" s="711"/>
      <c r="CF183" s="711"/>
      <c r="CG183" s="711"/>
      <c r="CH183" s="711"/>
      <c r="CI183" s="711"/>
      <c r="CJ183" s="713"/>
      <c r="CK183" s="713"/>
      <c r="CL183" s="713"/>
      <c r="CM183" s="713"/>
      <c r="CN183" s="713"/>
      <c r="CO183" s="713"/>
      <c r="CP183" s="713"/>
      <c r="CQ183" s="713"/>
      <c r="CR183" s="713"/>
      <c r="CS183" s="713"/>
      <c r="CT183" s="713"/>
      <c r="CU183" s="713"/>
      <c r="CV183" s="713"/>
      <c r="CW183" s="713"/>
      <c r="CX183" s="713"/>
      <c r="CY183" s="713"/>
      <c r="CZ183" s="713"/>
      <c r="DA183" s="713"/>
      <c r="DB183" s="234"/>
      <c r="DC183" s="227"/>
    </row>
    <row r="184" spans="1:107" s="182" customFormat="1" x14ac:dyDescent="0.25">
      <c r="A184" s="715"/>
      <c r="B184" s="715"/>
      <c r="C184" s="715"/>
      <c r="D184" s="715"/>
      <c r="E184" s="715"/>
      <c r="F184" s="715"/>
      <c r="G184" s="715"/>
      <c r="H184" s="739" t="s">
        <v>244</v>
      </c>
      <c r="I184" s="739"/>
      <c r="J184" s="739"/>
      <c r="K184" s="739"/>
      <c r="L184" s="739"/>
      <c r="M184" s="739"/>
      <c r="N184" s="739"/>
      <c r="O184" s="739"/>
      <c r="P184" s="739"/>
      <c r="Q184" s="739"/>
      <c r="R184" s="739"/>
      <c r="S184" s="739"/>
      <c r="T184" s="739"/>
      <c r="U184" s="739"/>
      <c r="V184" s="739"/>
      <c r="W184" s="739"/>
      <c r="X184" s="739"/>
      <c r="Y184" s="739"/>
      <c r="Z184" s="739"/>
      <c r="AA184" s="739"/>
      <c r="AB184" s="739"/>
      <c r="AC184" s="739"/>
      <c r="AD184" s="739"/>
      <c r="AE184" s="739"/>
      <c r="AF184" s="739"/>
      <c r="AG184" s="739"/>
      <c r="AH184" s="739"/>
      <c r="AI184" s="739"/>
      <c r="AJ184" s="739"/>
      <c r="AK184" s="739"/>
      <c r="AL184" s="739"/>
      <c r="AM184" s="739"/>
      <c r="AN184" s="739"/>
      <c r="AO184" s="739"/>
      <c r="AP184" s="739"/>
      <c r="AQ184" s="739"/>
      <c r="AR184" s="739"/>
      <c r="AS184" s="739"/>
      <c r="AT184" s="739"/>
      <c r="AU184" s="739"/>
      <c r="AV184" s="739"/>
      <c r="AW184" s="739"/>
      <c r="AX184" s="739"/>
      <c r="AY184" s="739"/>
      <c r="AZ184" s="739"/>
      <c r="BA184" s="739"/>
      <c r="BB184" s="739"/>
      <c r="BC184" s="740"/>
      <c r="BD184" s="711" t="s">
        <v>4</v>
      </c>
      <c r="BE184" s="711"/>
      <c r="BF184" s="711"/>
      <c r="BG184" s="711"/>
      <c r="BH184" s="711"/>
      <c r="BI184" s="711"/>
      <c r="BJ184" s="711"/>
      <c r="BK184" s="711"/>
      <c r="BL184" s="711"/>
      <c r="BM184" s="711"/>
      <c r="BN184" s="711"/>
      <c r="BO184" s="711"/>
      <c r="BP184" s="711"/>
      <c r="BQ184" s="711"/>
      <c r="BR184" s="711"/>
      <c r="BS184" s="711"/>
      <c r="BT184" s="711" t="s">
        <v>4</v>
      </c>
      <c r="BU184" s="711"/>
      <c r="BV184" s="711"/>
      <c r="BW184" s="711"/>
      <c r="BX184" s="711"/>
      <c r="BY184" s="711"/>
      <c r="BZ184" s="711"/>
      <c r="CA184" s="711"/>
      <c r="CB184" s="711"/>
      <c r="CC184" s="711"/>
      <c r="CD184" s="711"/>
      <c r="CE184" s="711"/>
      <c r="CF184" s="711"/>
      <c r="CG184" s="711"/>
      <c r="CH184" s="711"/>
      <c r="CI184" s="711"/>
      <c r="CJ184" s="718">
        <f>CJ183</f>
        <v>0</v>
      </c>
      <c r="CK184" s="718"/>
      <c r="CL184" s="718"/>
      <c r="CM184" s="718"/>
      <c r="CN184" s="718"/>
      <c r="CO184" s="718"/>
      <c r="CP184" s="718"/>
      <c r="CQ184" s="718"/>
      <c r="CR184" s="718"/>
      <c r="CS184" s="718"/>
      <c r="CT184" s="718"/>
      <c r="CU184" s="718"/>
      <c r="CV184" s="718"/>
      <c r="CW184" s="718"/>
      <c r="CX184" s="718"/>
      <c r="CY184" s="718"/>
      <c r="CZ184" s="718"/>
      <c r="DA184" s="718"/>
      <c r="DB184" s="234"/>
      <c r="DC184" s="185"/>
    </row>
    <row r="185" spans="1:107" x14ac:dyDescent="0.25">
      <c r="A185" s="715"/>
      <c r="B185" s="715"/>
      <c r="C185" s="715"/>
      <c r="D185" s="715"/>
      <c r="E185" s="715"/>
      <c r="F185" s="715"/>
      <c r="G185" s="715"/>
      <c r="H185" s="716" t="s">
        <v>649</v>
      </c>
      <c r="I185" s="716"/>
      <c r="J185" s="716"/>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6"/>
      <c r="AK185" s="716"/>
      <c r="AL185" s="716"/>
      <c r="AM185" s="716"/>
      <c r="AN185" s="716"/>
      <c r="AO185" s="716"/>
      <c r="AP185" s="716"/>
      <c r="AQ185" s="716"/>
      <c r="AR185" s="716"/>
      <c r="AS185" s="716"/>
      <c r="AT185" s="716"/>
      <c r="AU185" s="716"/>
      <c r="AV185" s="716"/>
      <c r="AW185" s="716"/>
      <c r="AX185" s="716"/>
      <c r="AY185" s="716"/>
      <c r="AZ185" s="716"/>
      <c r="BA185" s="716"/>
      <c r="BB185" s="716"/>
      <c r="BC185" s="717"/>
      <c r="BD185" s="711"/>
      <c r="BE185" s="711"/>
      <c r="BF185" s="711"/>
      <c r="BG185" s="711"/>
      <c r="BH185" s="711"/>
      <c r="BI185" s="711"/>
      <c r="BJ185" s="711"/>
      <c r="BK185" s="711"/>
      <c r="BL185" s="711"/>
      <c r="BM185" s="711"/>
      <c r="BN185" s="711"/>
      <c r="BO185" s="711"/>
      <c r="BP185" s="711"/>
      <c r="BQ185" s="711"/>
      <c r="BR185" s="711"/>
      <c r="BS185" s="711"/>
      <c r="BT185" s="711" t="s">
        <v>4</v>
      </c>
      <c r="BU185" s="711"/>
      <c r="BV185" s="711"/>
      <c r="BW185" s="711"/>
      <c r="BX185" s="711"/>
      <c r="BY185" s="711"/>
      <c r="BZ185" s="711"/>
      <c r="CA185" s="711"/>
      <c r="CB185" s="711"/>
      <c r="CC185" s="711"/>
      <c r="CD185" s="711"/>
      <c r="CE185" s="711"/>
      <c r="CF185" s="711"/>
      <c r="CG185" s="711"/>
      <c r="CH185" s="711"/>
      <c r="CI185" s="711"/>
      <c r="CJ185" s="835">
        <f>CJ174+CJ184</f>
        <v>0</v>
      </c>
      <c r="CK185" s="835"/>
      <c r="CL185" s="835"/>
      <c r="CM185" s="835"/>
      <c r="CN185" s="835"/>
      <c r="CO185" s="835"/>
      <c r="CP185" s="835"/>
      <c r="CQ185" s="835"/>
      <c r="CR185" s="835"/>
      <c r="CS185" s="835"/>
      <c r="CT185" s="835"/>
      <c r="CU185" s="835"/>
      <c r="CV185" s="835"/>
      <c r="CW185" s="835"/>
      <c r="CX185" s="835"/>
      <c r="CY185" s="835"/>
      <c r="CZ185" s="835"/>
      <c r="DA185" s="835"/>
    </row>
    <row r="186" spans="1:107" s="182" customFormat="1" ht="7.2" customHeight="1" x14ac:dyDescent="0.25">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183"/>
      <c r="AV186" s="183"/>
      <c r="AW186" s="183"/>
      <c r="AX186" s="183"/>
      <c r="AY186" s="183"/>
      <c r="AZ186" s="183"/>
      <c r="BA186" s="183"/>
      <c r="BB186" s="183"/>
      <c r="BC186" s="183"/>
      <c r="BD186" s="183"/>
      <c r="BE186" s="183"/>
      <c r="BF186" s="183"/>
      <c r="BG186" s="183"/>
      <c r="BH186" s="183"/>
      <c r="BI186" s="183"/>
      <c r="BJ186" s="183"/>
      <c r="BK186" s="183"/>
      <c r="BL186" s="183"/>
      <c r="BM186" s="183"/>
      <c r="BN186" s="183"/>
      <c r="BO186" s="183"/>
      <c r="BP186" s="183"/>
      <c r="BQ186" s="183"/>
      <c r="BR186" s="183"/>
      <c r="BS186" s="183"/>
      <c r="BT186" s="183"/>
      <c r="BU186" s="183"/>
      <c r="BV186" s="183"/>
      <c r="BW186" s="183"/>
      <c r="BX186" s="183"/>
      <c r="BY186" s="183"/>
      <c r="BZ186" s="183"/>
      <c r="CA186" s="183"/>
      <c r="CB186" s="183"/>
      <c r="CC186" s="183"/>
      <c r="CD186" s="183"/>
      <c r="CE186" s="183"/>
      <c r="CF186" s="183"/>
      <c r="CG186" s="183"/>
      <c r="CH186" s="183"/>
      <c r="CI186" s="183"/>
      <c r="CJ186" s="183"/>
      <c r="CK186" s="183"/>
      <c r="CL186" s="183"/>
      <c r="CM186" s="183"/>
      <c r="CN186" s="183"/>
      <c r="CO186" s="183"/>
      <c r="CP186" s="183"/>
      <c r="CQ186" s="183"/>
      <c r="CR186" s="183"/>
      <c r="CS186" s="183"/>
      <c r="CT186" s="183"/>
      <c r="CU186" s="183"/>
      <c r="CV186" s="183"/>
      <c r="CW186" s="183"/>
      <c r="CX186" s="183"/>
      <c r="CY186" s="183"/>
      <c r="CZ186" s="183"/>
      <c r="DA186" s="183"/>
      <c r="DB186" s="234"/>
      <c r="DC186" s="184"/>
    </row>
    <row r="187" spans="1:107" s="182" customFormat="1" ht="13.2" x14ac:dyDescent="0.25">
      <c r="A187" s="772" t="s">
        <v>638</v>
      </c>
      <c r="B187" s="772"/>
      <c r="C187" s="772"/>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72"/>
      <c r="Z187" s="772"/>
      <c r="AA187" s="772"/>
      <c r="AB187" s="772"/>
      <c r="AC187" s="772"/>
      <c r="AD187" s="772"/>
      <c r="AE187" s="772"/>
      <c r="AF187" s="772"/>
      <c r="AG187" s="772"/>
      <c r="AH187" s="772"/>
      <c r="AI187" s="772"/>
      <c r="AJ187" s="772"/>
      <c r="AK187" s="772"/>
      <c r="AL187" s="772"/>
      <c r="AM187" s="772"/>
      <c r="AN187" s="772"/>
      <c r="AO187" s="772"/>
      <c r="AP187" s="772"/>
      <c r="AQ187" s="772"/>
      <c r="AR187" s="772"/>
      <c r="AS187" s="772"/>
      <c r="AT187" s="772"/>
      <c r="AU187" s="772"/>
      <c r="AV187" s="772"/>
      <c r="AW187" s="772"/>
      <c r="AX187" s="772"/>
      <c r="AY187" s="772"/>
      <c r="AZ187" s="772"/>
      <c r="BA187" s="772"/>
      <c r="BB187" s="772"/>
      <c r="BC187" s="772"/>
      <c r="BD187" s="772"/>
      <c r="BE187" s="772"/>
      <c r="BF187" s="772"/>
      <c r="BG187" s="772"/>
      <c r="BH187" s="772"/>
      <c r="BI187" s="772"/>
      <c r="BJ187" s="772"/>
      <c r="BK187" s="772"/>
      <c r="BL187" s="772"/>
      <c r="BM187" s="772"/>
      <c r="BN187" s="772"/>
      <c r="BO187" s="772"/>
      <c r="BP187" s="772"/>
      <c r="BQ187" s="772"/>
      <c r="BR187" s="772"/>
      <c r="BS187" s="772"/>
      <c r="BT187" s="772"/>
      <c r="BU187" s="772"/>
      <c r="BV187" s="772"/>
      <c r="BW187" s="772"/>
      <c r="BX187" s="772"/>
      <c r="BY187" s="772"/>
      <c r="BZ187" s="772"/>
      <c r="CA187" s="772"/>
      <c r="CB187" s="772"/>
      <c r="CC187" s="772"/>
      <c r="CD187" s="772"/>
      <c r="CE187" s="772"/>
      <c r="CF187" s="772"/>
      <c r="CG187" s="772"/>
      <c r="CH187" s="772"/>
      <c r="CI187" s="772"/>
      <c r="CJ187" s="772"/>
      <c r="CK187" s="772"/>
      <c r="CL187" s="772"/>
      <c r="CM187" s="772"/>
      <c r="CN187" s="772"/>
      <c r="CO187" s="772"/>
      <c r="CP187" s="772"/>
      <c r="CQ187" s="772"/>
      <c r="CR187" s="772"/>
      <c r="CS187" s="772"/>
      <c r="CT187" s="772"/>
      <c r="CU187" s="772"/>
      <c r="CV187" s="772"/>
      <c r="CW187" s="772"/>
      <c r="CX187" s="772"/>
      <c r="CY187" s="772"/>
      <c r="CZ187" s="772"/>
      <c r="DA187" s="772"/>
      <c r="DB187" s="234"/>
      <c r="DC187" s="184"/>
    </row>
    <row r="188" spans="1:107" s="182" customFormat="1" ht="10.199999999999999" customHeight="1" x14ac:dyDescent="0.25">
      <c r="A188" s="433" t="s">
        <v>45</v>
      </c>
      <c r="B188" s="433"/>
      <c r="C188" s="433"/>
      <c r="D188" s="433"/>
      <c r="E188" s="433"/>
      <c r="F188" s="433"/>
      <c r="G188" s="433"/>
      <c r="H188" s="433"/>
      <c r="I188" s="433"/>
      <c r="J188" s="433"/>
      <c r="K188" s="433"/>
      <c r="L188" s="433"/>
      <c r="M188" s="433"/>
      <c r="N188" s="433"/>
      <c r="O188" s="433"/>
      <c r="P188" s="433"/>
      <c r="Q188" s="433"/>
      <c r="R188" s="433"/>
      <c r="S188" s="433"/>
      <c r="T188" s="433"/>
      <c r="U188" s="433"/>
      <c r="V188" s="433"/>
      <c r="W188" s="433"/>
      <c r="X188" s="720" t="s">
        <v>487</v>
      </c>
      <c r="Y188" s="720"/>
      <c r="Z188" s="720"/>
      <c r="AA188" s="720"/>
      <c r="AB188" s="720"/>
      <c r="AC188" s="720"/>
      <c r="AD188" s="720"/>
      <c r="AE188" s="720"/>
      <c r="AF188" s="720"/>
      <c r="AG188" s="720"/>
      <c r="AH188" s="720"/>
      <c r="AI188" s="720"/>
      <c r="AJ188" s="720"/>
      <c r="AK188" s="720"/>
      <c r="AL188" s="720"/>
      <c r="AM188" s="720"/>
      <c r="AN188" s="720"/>
      <c r="AO188" s="720"/>
      <c r="AP188" s="720"/>
      <c r="AQ188" s="720"/>
      <c r="AR188" s="720"/>
      <c r="AS188" s="720"/>
      <c r="AT188" s="720"/>
      <c r="AU188" s="720"/>
      <c r="AV188" s="720"/>
      <c r="AW188" s="720"/>
      <c r="AX188" s="720"/>
      <c r="AY188" s="720"/>
      <c r="AZ188" s="720"/>
      <c r="BA188" s="720"/>
      <c r="BB188" s="720"/>
      <c r="BC188" s="720"/>
      <c r="BD188" s="720"/>
      <c r="BE188" s="720"/>
      <c r="BF188" s="720"/>
      <c r="BG188" s="720"/>
      <c r="BH188" s="720"/>
      <c r="BI188" s="720"/>
      <c r="BJ188" s="720"/>
      <c r="BK188" s="720"/>
      <c r="BL188" s="720"/>
      <c r="BM188" s="720"/>
      <c r="BN188" s="720"/>
      <c r="BO188" s="720"/>
      <c r="BP188" s="720"/>
      <c r="BQ188" s="720"/>
      <c r="BR188" s="720"/>
      <c r="BS188" s="720"/>
      <c r="BT188" s="720"/>
      <c r="BU188" s="720"/>
      <c r="BV188" s="720"/>
      <c r="BW188" s="720"/>
      <c r="BX188" s="720"/>
      <c r="BY188" s="720"/>
      <c r="BZ188" s="720"/>
      <c r="CA188" s="720"/>
      <c r="CB188" s="720"/>
      <c r="CC188" s="720"/>
      <c r="CD188" s="720"/>
      <c r="CE188" s="720"/>
      <c r="CF188" s="720"/>
      <c r="CG188" s="720"/>
      <c r="CH188" s="720"/>
      <c r="CI188" s="720"/>
      <c r="CJ188" s="720"/>
      <c r="CK188" s="720"/>
      <c r="CL188" s="720"/>
      <c r="CM188" s="720"/>
      <c r="CN188" s="720"/>
      <c r="CO188" s="720"/>
      <c r="CP188" s="720"/>
      <c r="CQ188" s="720"/>
      <c r="CR188" s="720"/>
      <c r="CS188" s="720"/>
      <c r="CT188" s="720"/>
      <c r="CU188" s="720"/>
      <c r="CV188" s="720"/>
      <c r="CW188" s="720"/>
      <c r="CX188" s="720"/>
      <c r="CY188" s="720"/>
      <c r="CZ188" s="720"/>
      <c r="DA188" s="720"/>
      <c r="DB188" s="234"/>
      <c r="DC188" s="184"/>
    </row>
    <row r="189" spans="1:107" s="182" customFormat="1" ht="7.2" customHeight="1" x14ac:dyDescent="0.25">
      <c r="A189" s="432"/>
      <c r="B189" s="432"/>
      <c r="C189" s="432"/>
      <c r="D189" s="432"/>
      <c r="E189" s="432"/>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2"/>
      <c r="AY189" s="432"/>
      <c r="AZ189" s="432"/>
      <c r="BA189" s="432"/>
      <c r="BB189" s="432"/>
      <c r="BC189" s="432"/>
      <c r="BD189" s="432"/>
      <c r="BE189" s="432"/>
      <c r="BF189" s="432"/>
      <c r="BG189" s="432"/>
      <c r="BH189" s="432"/>
      <c r="BI189" s="432"/>
      <c r="BJ189" s="432"/>
      <c r="BK189" s="432"/>
      <c r="BL189" s="432"/>
      <c r="BM189" s="432"/>
      <c r="BN189" s="432"/>
      <c r="BO189" s="432"/>
      <c r="BP189" s="432"/>
      <c r="BQ189" s="432"/>
      <c r="BR189" s="432"/>
      <c r="BS189" s="432"/>
      <c r="BT189" s="432"/>
      <c r="BU189" s="432"/>
      <c r="BV189" s="432"/>
      <c r="BW189" s="432"/>
      <c r="BX189" s="432"/>
      <c r="BY189" s="432"/>
      <c r="BZ189" s="432"/>
      <c r="CA189" s="432"/>
      <c r="CB189" s="432"/>
      <c r="CC189" s="432"/>
      <c r="CD189" s="432"/>
      <c r="CE189" s="432"/>
      <c r="CF189" s="432"/>
      <c r="CG189" s="432"/>
      <c r="CH189" s="432"/>
      <c r="CI189" s="432"/>
      <c r="CJ189" s="432"/>
      <c r="CK189" s="432"/>
      <c r="CL189" s="432"/>
      <c r="CM189" s="432"/>
      <c r="CN189" s="432"/>
      <c r="CO189" s="432"/>
      <c r="CP189" s="432"/>
      <c r="CQ189" s="432"/>
      <c r="CR189" s="432"/>
      <c r="CS189" s="432"/>
      <c r="CT189" s="432"/>
      <c r="CU189" s="432"/>
      <c r="CV189" s="432"/>
      <c r="CW189" s="432"/>
      <c r="CX189" s="432"/>
      <c r="CY189" s="432"/>
      <c r="CZ189" s="432"/>
      <c r="DA189" s="432"/>
      <c r="DB189" s="234"/>
      <c r="DC189" s="184"/>
    </row>
    <row r="190" spans="1:107" s="182" customFormat="1" ht="10.199999999999999" customHeight="1" x14ac:dyDescent="0.25">
      <c r="A190" s="721" t="s">
        <v>46</v>
      </c>
      <c r="B190" s="721"/>
      <c r="C190" s="721"/>
      <c r="D190" s="721"/>
      <c r="E190" s="721"/>
      <c r="F190" s="721"/>
      <c r="G190" s="721"/>
      <c r="H190" s="721"/>
      <c r="I190" s="721"/>
      <c r="J190" s="721"/>
      <c r="K190" s="721"/>
      <c r="L190" s="721"/>
      <c r="M190" s="721"/>
      <c r="N190" s="721"/>
      <c r="O190" s="721"/>
      <c r="P190" s="721"/>
      <c r="Q190" s="721"/>
      <c r="R190" s="721"/>
      <c r="S190" s="721"/>
      <c r="T190" s="721"/>
      <c r="U190" s="721"/>
      <c r="V190" s="721"/>
      <c r="W190" s="721"/>
      <c r="X190" s="721"/>
      <c r="Y190" s="721"/>
      <c r="Z190" s="721"/>
      <c r="AA190" s="721"/>
      <c r="AB190" s="721"/>
      <c r="AC190" s="721"/>
      <c r="AD190" s="721"/>
      <c r="AE190" s="721"/>
      <c r="AF190" s="721"/>
      <c r="AG190" s="721"/>
      <c r="AH190" s="721"/>
      <c r="AI190" s="721"/>
      <c r="AJ190" s="721"/>
      <c r="AK190" s="721"/>
      <c r="AL190" s="721"/>
      <c r="AM190" s="721"/>
      <c r="AN190" s="721"/>
      <c r="AO190" s="721"/>
      <c r="AP190" s="694" t="s">
        <v>485</v>
      </c>
      <c r="AQ190" s="694"/>
      <c r="AR190" s="694"/>
      <c r="AS190" s="694"/>
      <c r="AT190" s="694"/>
      <c r="AU190" s="694"/>
      <c r="AV190" s="694"/>
      <c r="AW190" s="694"/>
      <c r="AX190" s="694"/>
      <c r="AY190" s="694"/>
      <c r="AZ190" s="694"/>
      <c r="BA190" s="694"/>
      <c r="BB190" s="694"/>
      <c r="BC190" s="694"/>
      <c r="BD190" s="694"/>
      <c r="BE190" s="694"/>
      <c r="BF190" s="694"/>
      <c r="BG190" s="694"/>
      <c r="BH190" s="694"/>
      <c r="BI190" s="694"/>
      <c r="BJ190" s="694"/>
      <c r="BK190" s="694"/>
      <c r="BL190" s="694"/>
      <c r="BM190" s="694"/>
      <c r="BN190" s="694"/>
      <c r="BO190" s="694"/>
      <c r="BP190" s="694"/>
      <c r="BQ190" s="694"/>
      <c r="BR190" s="694"/>
      <c r="BS190" s="694"/>
      <c r="BT190" s="694"/>
      <c r="BU190" s="694"/>
      <c r="BV190" s="694"/>
      <c r="BW190" s="694"/>
      <c r="BX190" s="694"/>
      <c r="BY190" s="694"/>
      <c r="BZ190" s="694"/>
      <c r="CA190" s="694"/>
      <c r="CB190" s="694"/>
      <c r="CC190" s="694"/>
      <c r="CD190" s="694"/>
      <c r="CE190" s="694"/>
      <c r="CF190" s="694"/>
      <c r="CG190" s="694"/>
      <c r="CH190" s="694"/>
      <c r="CI190" s="694"/>
      <c r="CJ190" s="694"/>
      <c r="CK190" s="694"/>
      <c r="CL190" s="694"/>
      <c r="CM190" s="694"/>
      <c r="CN190" s="694"/>
      <c r="CO190" s="694"/>
      <c r="CP190" s="694"/>
      <c r="CQ190" s="694"/>
      <c r="CR190" s="694"/>
      <c r="CS190" s="694"/>
      <c r="CT190" s="694"/>
      <c r="CU190" s="694"/>
      <c r="CV190" s="694"/>
      <c r="CW190" s="694"/>
      <c r="CX190" s="694"/>
      <c r="CY190" s="694"/>
      <c r="CZ190" s="694"/>
      <c r="DA190" s="694"/>
      <c r="DB190" s="234"/>
      <c r="DC190" s="184"/>
    </row>
    <row r="191" spans="1:107" s="182" customFormat="1" ht="6.6" customHeight="1" x14ac:dyDescent="0.25">
      <c r="A191" s="433"/>
      <c r="B191" s="433"/>
      <c r="C191" s="433"/>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433"/>
      <c r="AF191" s="433"/>
      <c r="AG191" s="433"/>
      <c r="AH191" s="433"/>
      <c r="AI191" s="433"/>
      <c r="AJ191" s="433"/>
      <c r="AK191" s="433"/>
      <c r="AL191" s="433"/>
      <c r="AM191" s="433"/>
      <c r="AN191" s="433"/>
      <c r="AO191" s="433"/>
      <c r="AP191" s="434"/>
      <c r="AQ191" s="434"/>
      <c r="AR191" s="434"/>
      <c r="AS191" s="434"/>
      <c r="AT191" s="434"/>
      <c r="AU191" s="434"/>
      <c r="AV191" s="434"/>
      <c r="AW191" s="434"/>
      <c r="AX191" s="434"/>
      <c r="AY191" s="434"/>
      <c r="AZ191" s="434"/>
      <c r="BA191" s="434"/>
      <c r="BB191" s="434"/>
      <c r="BC191" s="434"/>
      <c r="BD191" s="434"/>
      <c r="BE191" s="434"/>
      <c r="BF191" s="434"/>
      <c r="BG191" s="434"/>
      <c r="BH191" s="434"/>
      <c r="BI191" s="434"/>
      <c r="BJ191" s="434"/>
      <c r="BK191" s="434"/>
      <c r="BL191" s="434"/>
      <c r="BM191" s="434"/>
      <c r="BN191" s="434"/>
      <c r="BO191" s="434"/>
      <c r="BP191" s="434"/>
      <c r="BQ191" s="434"/>
      <c r="BR191" s="434"/>
      <c r="BS191" s="434"/>
      <c r="BT191" s="434"/>
      <c r="BU191" s="434"/>
      <c r="BV191" s="434"/>
      <c r="BW191" s="434"/>
      <c r="BX191" s="434"/>
      <c r="BY191" s="434"/>
      <c r="BZ191" s="434"/>
      <c r="CA191" s="434"/>
      <c r="CB191" s="434"/>
      <c r="CC191" s="434"/>
      <c r="CD191" s="434"/>
      <c r="CE191" s="434"/>
      <c r="CF191" s="434"/>
      <c r="CG191" s="434"/>
      <c r="CH191" s="434"/>
      <c r="CI191" s="434"/>
      <c r="CJ191" s="434"/>
      <c r="CK191" s="434"/>
      <c r="CL191" s="434"/>
      <c r="CM191" s="434"/>
      <c r="CN191" s="434"/>
      <c r="CO191" s="434"/>
      <c r="CP191" s="434"/>
      <c r="CQ191" s="434"/>
      <c r="CR191" s="434"/>
      <c r="CS191" s="434"/>
      <c r="CT191" s="434"/>
      <c r="CU191" s="434"/>
      <c r="CV191" s="434"/>
      <c r="CW191" s="434"/>
      <c r="CX191" s="434"/>
      <c r="CY191" s="434"/>
      <c r="CZ191" s="434"/>
      <c r="DA191" s="434"/>
      <c r="DB191" s="234"/>
      <c r="DC191" s="184"/>
    </row>
    <row r="192" spans="1:107" s="182" customFormat="1" ht="32.4" customHeight="1" x14ac:dyDescent="0.25">
      <c r="A192" s="773" t="s">
        <v>47</v>
      </c>
      <c r="B192" s="774"/>
      <c r="C192" s="774"/>
      <c r="D192" s="774"/>
      <c r="E192" s="774"/>
      <c r="F192" s="774"/>
      <c r="G192" s="775"/>
      <c r="H192" s="773" t="s">
        <v>72</v>
      </c>
      <c r="I192" s="774"/>
      <c r="J192" s="774"/>
      <c r="K192" s="774"/>
      <c r="L192" s="774"/>
      <c r="M192" s="774"/>
      <c r="N192" s="774"/>
      <c r="O192" s="774"/>
      <c r="P192" s="774"/>
      <c r="Q192" s="774"/>
      <c r="R192" s="774"/>
      <c r="S192" s="774"/>
      <c r="T192" s="774"/>
      <c r="U192" s="774"/>
      <c r="V192" s="774"/>
      <c r="W192" s="774"/>
      <c r="X192" s="774"/>
      <c r="Y192" s="774"/>
      <c r="Z192" s="774"/>
      <c r="AA192" s="774"/>
      <c r="AB192" s="774"/>
      <c r="AC192" s="774"/>
      <c r="AD192" s="774"/>
      <c r="AE192" s="774"/>
      <c r="AF192" s="774"/>
      <c r="AG192" s="774"/>
      <c r="AH192" s="774"/>
      <c r="AI192" s="774"/>
      <c r="AJ192" s="774"/>
      <c r="AK192" s="774"/>
      <c r="AL192" s="774"/>
      <c r="AM192" s="774"/>
      <c r="AN192" s="774"/>
      <c r="AO192" s="775"/>
      <c r="AP192" s="773" t="s">
        <v>76</v>
      </c>
      <c r="AQ192" s="774"/>
      <c r="AR192" s="774"/>
      <c r="AS192" s="774"/>
      <c r="AT192" s="774"/>
      <c r="AU192" s="774"/>
      <c r="AV192" s="774"/>
      <c r="AW192" s="774"/>
      <c r="AX192" s="774"/>
      <c r="AY192" s="774"/>
      <c r="AZ192" s="774"/>
      <c r="BA192" s="774"/>
      <c r="BB192" s="774"/>
      <c r="BC192" s="774"/>
      <c r="BD192" s="774"/>
      <c r="BE192" s="775"/>
      <c r="BF192" s="773" t="s">
        <v>77</v>
      </c>
      <c r="BG192" s="774"/>
      <c r="BH192" s="774"/>
      <c r="BI192" s="774"/>
      <c r="BJ192" s="774"/>
      <c r="BK192" s="774"/>
      <c r="BL192" s="774"/>
      <c r="BM192" s="774"/>
      <c r="BN192" s="774"/>
      <c r="BO192" s="774"/>
      <c r="BP192" s="774"/>
      <c r="BQ192" s="774"/>
      <c r="BR192" s="774"/>
      <c r="BS192" s="774"/>
      <c r="BT192" s="774"/>
      <c r="BU192" s="775"/>
      <c r="BV192" s="773" t="s">
        <v>78</v>
      </c>
      <c r="BW192" s="774"/>
      <c r="BX192" s="774"/>
      <c r="BY192" s="774"/>
      <c r="BZ192" s="774"/>
      <c r="CA192" s="774"/>
      <c r="CB192" s="774"/>
      <c r="CC192" s="774"/>
      <c r="CD192" s="774"/>
      <c r="CE192" s="774"/>
      <c r="CF192" s="774"/>
      <c r="CG192" s="774"/>
      <c r="CH192" s="774"/>
      <c r="CI192" s="774"/>
      <c r="CJ192" s="774"/>
      <c r="CK192" s="775"/>
      <c r="CL192" s="773" t="s">
        <v>57</v>
      </c>
      <c r="CM192" s="774"/>
      <c r="CN192" s="774"/>
      <c r="CO192" s="774"/>
      <c r="CP192" s="774"/>
      <c r="CQ192" s="774"/>
      <c r="CR192" s="774"/>
      <c r="CS192" s="774"/>
      <c r="CT192" s="774"/>
      <c r="CU192" s="774"/>
      <c r="CV192" s="774"/>
      <c r="CW192" s="774"/>
      <c r="CX192" s="774"/>
      <c r="CY192" s="774"/>
      <c r="CZ192" s="774"/>
      <c r="DA192" s="775"/>
      <c r="DB192" s="234"/>
      <c r="DC192" s="184"/>
    </row>
    <row r="193" spans="1:107" s="182" customFormat="1" x14ac:dyDescent="0.25">
      <c r="A193" s="724">
        <v>1</v>
      </c>
      <c r="B193" s="724"/>
      <c r="C193" s="724"/>
      <c r="D193" s="724"/>
      <c r="E193" s="724"/>
      <c r="F193" s="724"/>
      <c r="G193" s="724"/>
      <c r="H193" s="724">
        <v>2</v>
      </c>
      <c r="I193" s="724"/>
      <c r="J193" s="724"/>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4"/>
      <c r="AK193" s="724"/>
      <c r="AL193" s="724"/>
      <c r="AM193" s="724"/>
      <c r="AN193" s="724"/>
      <c r="AO193" s="724"/>
      <c r="AP193" s="724">
        <v>3</v>
      </c>
      <c r="AQ193" s="724"/>
      <c r="AR193" s="724"/>
      <c r="AS193" s="724"/>
      <c r="AT193" s="724"/>
      <c r="AU193" s="724"/>
      <c r="AV193" s="724"/>
      <c r="AW193" s="724"/>
      <c r="AX193" s="724"/>
      <c r="AY193" s="724"/>
      <c r="AZ193" s="724"/>
      <c r="BA193" s="724"/>
      <c r="BB193" s="724"/>
      <c r="BC193" s="724"/>
      <c r="BD193" s="724"/>
      <c r="BE193" s="724"/>
      <c r="BF193" s="724">
        <v>4</v>
      </c>
      <c r="BG193" s="724"/>
      <c r="BH193" s="724"/>
      <c r="BI193" s="724"/>
      <c r="BJ193" s="724"/>
      <c r="BK193" s="724"/>
      <c r="BL193" s="724"/>
      <c r="BM193" s="724"/>
      <c r="BN193" s="724"/>
      <c r="BO193" s="724"/>
      <c r="BP193" s="724"/>
      <c r="BQ193" s="724"/>
      <c r="BR193" s="724"/>
      <c r="BS193" s="724"/>
      <c r="BT193" s="724"/>
      <c r="BU193" s="724"/>
      <c r="BV193" s="724">
        <v>5</v>
      </c>
      <c r="BW193" s="724"/>
      <c r="BX193" s="724"/>
      <c r="BY193" s="724"/>
      <c r="BZ193" s="724"/>
      <c r="CA193" s="724"/>
      <c r="CB193" s="724"/>
      <c r="CC193" s="724"/>
      <c r="CD193" s="724"/>
      <c r="CE193" s="724"/>
      <c r="CF193" s="724"/>
      <c r="CG193" s="724"/>
      <c r="CH193" s="724"/>
      <c r="CI193" s="724"/>
      <c r="CJ193" s="724"/>
      <c r="CK193" s="724"/>
      <c r="CL193" s="724">
        <v>6</v>
      </c>
      <c r="CM193" s="724"/>
      <c r="CN193" s="724"/>
      <c r="CO193" s="724"/>
      <c r="CP193" s="724"/>
      <c r="CQ193" s="724"/>
      <c r="CR193" s="724"/>
      <c r="CS193" s="724"/>
      <c r="CT193" s="724"/>
      <c r="CU193" s="724"/>
      <c r="CV193" s="724"/>
      <c r="CW193" s="724"/>
      <c r="CX193" s="724"/>
      <c r="CY193" s="724"/>
      <c r="CZ193" s="724"/>
      <c r="DA193" s="724"/>
      <c r="DB193" s="234"/>
      <c r="DC193" s="184"/>
    </row>
    <row r="194" spans="1:107" s="182" customFormat="1" ht="40.200000000000003" customHeight="1" x14ac:dyDescent="0.25">
      <c r="A194" s="715" t="s">
        <v>63</v>
      </c>
      <c r="B194" s="715"/>
      <c r="C194" s="715"/>
      <c r="D194" s="715"/>
      <c r="E194" s="715"/>
      <c r="F194" s="715"/>
      <c r="G194" s="715"/>
      <c r="H194" s="710" t="s">
        <v>488</v>
      </c>
      <c r="I194" s="710"/>
      <c r="J194" s="710"/>
      <c r="K194" s="710"/>
      <c r="L194" s="710"/>
      <c r="M194" s="710"/>
      <c r="N194" s="710"/>
      <c r="O194" s="710"/>
      <c r="P194" s="710"/>
      <c r="Q194" s="710"/>
      <c r="R194" s="710"/>
      <c r="S194" s="710"/>
      <c r="T194" s="710"/>
      <c r="U194" s="710"/>
      <c r="V194" s="710"/>
      <c r="W194" s="710"/>
      <c r="X194" s="710"/>
      <c r="Y194" s="710"/>
      <c r="Z194" s="710"/>
      <c r="AA194" s="710"/>
      <c r="AB194" s="710"/>
      <c r="AC194" s="710"/>
      <c r="AD194" s="710"/>
      <c r="AE194" s="710"/>
      <c r="AF194" s="710"/>
      <c r="AG194" s="710"/>
      <c r="AH194" s="710"/>
      <c r="AI194" s="710"/>
      <c r="AJ194" s="710"/>
      <c r="AK194" s="710"/>
      <c r="AL194" s="710"/>
      <c r="AM194" s="710"/>
      <c r="AN194" s="710"/>
      <c r="AO194" s="710"/>
      <c r="AP194" s="711">
        <v>7</v>
      </c>
      <c r="AQ194" s="711"/>
      <c r="AR194" s="711"/>
      <c r="AS194" s="711"/>
      <c r="AT194" s="711"/>
      <c r="AU194" s="711"/>
      <c r="AV194" s="711"/>
      <c r="AW194" s="711"/>
      <c r="AX194" s="711"/>
      <c r="AY194" s="711"/>
      <c r="AZ194" s="711"/>
      <c r="BA194" s="711"/>
      <c r="BB194" s="711"/>
      <c r="BC194" s="711"/>
      <c r="BD194" s="711"/>
      <c r="BE194" s="711"/>
      <c r="BF194" s="711">
        <v>12</v>
      </c>
      <c r="BG194" s="711"/>
      <c r="BH194" s="711"/>
      <c r="BI194" s="711"/>
      <c r="BJ194" s="711"/>
      <c r="BK194" s="711"/>
      <c r="BL194" s="711"/>
      <c r="BM194" s="711"/>
      <c r="BN194" s="711"/>
      <c r="BO194" s="711"/>
      <c r="BP194" s="711"/>
      <c r="BQ194" s="711"/>
      <c r="BR194" s="711"/>
      <c r="BS194" s="711"/>
      <c r="BT194" s="711"/>
      <c r="BU194" s="711"/>
      <c r="BV194" s="711">
        <v>343</v>
      </c>
      <c r="BW194" s="711"/>
      <c r="BX194" s="711"/>
      <c r="BY194" s="711"/>
      <c r="BZ194" s="711"/>
      <c r="CA194" s="711"/>
      <c r="CB194" s="711"/>
      <c r="CC194" s="711"/>
      <c r="CD194" s="711"/>
      <c r="CE194" s="711"/>
      <c r="CF194" s="711"/>
      <c r="CG194" s="711"/>
      <c r="CH194" s="711"/>
      <c r="CI194" s="711"/>
      <c r="CJ194" s="711"/>
      <c r="CK194" s="711"/>
      <c r="CL194" s="713">
        <f>AP194*BF194*BV194+18</f>
        <v>28830</v>
      </c>
      <c r="CM194" s="713"/>
      <c r="CN194" s="713"/>
      <c r="CO194" s="713"/>
      <c r="CP194" s="713"/>
      <c r="CQ194" s="713"/>
      <c r="CR194" s="713"/>
      <c r="CS194" s="713"/>
      <c r="CT194" s="713"/>
      <c r="CU194" s="713"/>
      <c r="CV194" s="713"/>
      <c r="CW194" s="713"/>
      <c r="CX194" s="713"/>
      <c r="CY194" s="713"/>
      <c r="CZ194" s="713"/>
      <c r="DA194" s="713"/>
      <c r="DB194" s="234"/>
      <c r="DC194" s="266"/>
    </row>
    <row r="195" spans="1:107" s="182" customFormat="1" ht="14.4" customHeight="1" x14ac:dyDescent="0.25">
      <c r="A195" s="715" t="s">
        <v>67</v>
      </c>
      <c r="B195" s="715"/>
      <c r="C195" s="715"/>
      <c r="D195" s="715"/>
      <c r="E195" s="715"/>
      <c r="F195" s="715"/>
      <c r="G195" s="715"/>
      <c r="H195" s="710" t="s">
        <v>665</v>
      </c>
      <c r="I195" s="710"/>
      <c r="J195" s="710"/>
      <c r="K195" s="710"/>
      <c r="L195" s="710"/>
      <c r="M195" s="710"/>
      <c r="N195" s="710"/>
      <c r="O195" s="710"/>
      <c r="P195" s="710"/>
      <c r="Q195" s="710"/>
      <c r="R195" s="710"/>
      <c r="S195" s="710"/>
      <c r="T195" s="710"/>
      <c r="U195" s="710"/>
      <c r="V195" s="710"/>
      <c r="W195" s="710"/>
      <c r="X195" s="710"/>
      <c r="Y195" s="710"/>
      <c r="Z195" s="710"/>
      <c r="AA195" s="710"/>
      <c r="AB195" s="710"/>
      <c r="AC195" s="710"/>
      <c r="AD195" s="710"/>
      <c r="AE195" s="710"/>
      <c r="AF195" s="710"/>
      <c r="AG195" s="710"/>
      <c r="AH195" s="710"/>
      <c r="AI195" s="710"/>
      <c r="AJ195" s="710"/>
      <c r="AK195" s="710"/>
      <c r="AL195" s="710"/>
      <c r="AM195" s="710"/>
      <c r="AN195" s="710"/>
      <c r="AO195" s="710"/>
      <c r="AP195" s="711">
        <v>7</v>
      </c>
      <c r="AQ195" s="711"/>
      <c r="AR195" s="711"/>
      <c r="AS195" s="711"/>
      <c r="AT195" s="711"/>
      <c r="AU195" s="711"/>
      <c r="AV195" s="711"/>
      <c r="AW195" s="711"/>
      <c r="AX195" s="711"/>
      <c r="AY195" s="711"/>
      <c r="AZ195" s="711"/>
      <c r="BA195" s="711"/>
      <c r="BB195" s="711"/>
      <c r="BC195" s="711"/>
      <c r="BD195" s="711"/>
      <c r="BE195" s="711"/>
      <c r="BF195" s="711">
        <v>12</v>
      </c>
      <c r="BG195" s="711"/>
      <c r="BH195" s="711"/>
      <c r="BI195" s="711"/>
      <c r="BJ195" s="711"/>
      <c r="BK195" s="711"/>
      <c r="BL195" s="711"/>
      <c r="BM195" s="711"/>
      <c r="BN195" s="711"/>
      <c r="BO195" s="711"/>
      <c r="BP195" s="711"/>
      <c r="BQ195" s="711"/>
      <c r="BR195" s="711"/>
      <c r="BS195" s="711"/>
      <c r="BT195" s="711"/>
      <c r="BU195" s="711"/>
      <c r="BV195" s="711">
        <v>329</v>
      </c>
      <c r="BW195" s="711"/>
      <c r="BX195" s="711"/>
      <c r="BY195" s="711"/>
      <c r="BZ195" s="711"/>
      <c r="CA195" s="711"/>
      <c r="CB195" s="711"/>
      <c r="CC195" s="711"/>
      <c r="CD195" s="711"/>
      <c r="CE195" s="711"/>
      <c r="CF195" s="711"/>
      <c r="CG195" s="711"/>
      <c r="CH195" s="711"/>
      <c r="CI195" s="711"/>
      <c r="CJ195" s="711"/>
      <c r="CK195" s="711"/>
      <c r="CL195" s="726">
        <f>AP195*BF195*BV195</f>
        <v>27636</v>
      </c>
      <c r="CM195" s="741"/>
      <c r="CN195" s="741"/>
      <c r="CO195" s="741"/>
      <c r="CP195" s="741"/>
      <c r="CQ195" s="741"/>
      <c r="CR195" s="741"/>
      <c r="CS195" s="741"/>
      <c r="CT195" s="741"/>
      <c r="CU195" s="741"/>
      <c r="CV195" s="741"/>
      <c r="CW195" s="741"/>
      <c r="CX195" s="741"/>
      <c r="CY195" s="741"/>
      <c r="CZ195" s="741"/>
      <c r="DA195" s="742"/>
      <c r="DB195" s="234"/>
      <c r="DC195" s="184"/>
    </row>
    <row r="196" spans="1:107" s="182" customFormat="1" ht="18" hidden="1" customHeight="1" x14ac:dyDescent="0.25">
      <c r="A196" s="715"/>
      <c r="B196" s="715"/>
      <c r="C196" s="715"/>
      <c r="D196" s="715"/>
      <c r="E196" s="715"/>
      <c r="F196" s="715"/>
      <c r="G196" s="715"/>
      <c r="H196" s="710"/>
      <c r="I196" s="710"/>
      <c r="J196" s="710"/>
      <c r="K196" s="710"/>
      <c r="L196" s="710"/>
      <c r="M196" s="710"/>
      <c r="N196" s="710"/>
      <c r="O196" s="710"/>
      <c r="P196" s="710"/>
      <c r="Q196" s="710"/>
      <c r="R196" s="710"/>
      <c r="S196" s="710"/>
      <c r="T196" s="710"/>
      <c r="U196" s="710"/>
      <c r="V196" s="710"/>
      <c r="W196" s="710"/>
      <c r="X196" s="710"/>
      <c r="Y196" s="710"/>
      <c r="Z196" s="710"/>
      <c r="AA196" s="710"/>
      <c r="AB196" s="710"/>
      <c r="AC196" s="710"/>
      <c r="AD196" s="710"/>
      <c r="AE196" s="710"/>
      <c r="AF196" s="710"/>
      <c r="AG196" s="710"/>
      <c r="AH196" s="710"/>
      <c r="AI196" s="710"/>
      <c r="AJ196" s="710"/>
      <c r="AK196" s="710"/>
      <c r="AL196" s="710"/>
      <c r="AM196" s="710"/>
      <c r="AN196" s="710"/>
      <c r="AO196" s="710"/>
      <c r="AP196" s="711"/>
      <c r="AQ196" s="711"/>
      <c r="AR196" s="711"/>
      <c r="AS196" s="711"/>
      <c r="AT196" s="711"/>
      <c r="AU196" s="711"/>
      <c r="AV196" s="711"/>
      <c r="AW196" s="711"/>
      <c r="AX196" s="711"/>
      <c r="AY196" s="711"/>
      <c r="AZ196" s="711"/>
      <c r="BA196" s="711"/>
      <c r="BB196" s="711"/>
      <c r="BC196" s="711"/>
      <c r="BD196" s="711"/>
      <c r="BE196" s="711"/>
      <c r="BF196" s="711"/>
      <c r="BG196" s="711"/>
      <c r="BH196" s="711"/>
      <c r="BI196" s="711"/>
      <c r="BJ196" s="711"/>
      <c r="BK196" s="711"/>
      <c r="BL196" s="711"/>
      <c r="BM196" s="711"/>
      <c r="BN196" s="711"/>
      <c r="BO196" s="711"/>
      <c r="BP196" s="711"/>
      <c r="BQ196" s="711"/>
      <c r="BR196" s="711"/>
      <c r="BS196" s="711"/>
      <c r="BT196" s="711"/>
      <c r="BU196" s="711"/>
      <c r="BV196" s="711"/>
      <c r="BW196" s="711"/>
      <c r="BX196" s="711"/>
      <c r="BY196" s="711"/>
      <c r="BZ196" s="711"/>
      <c r="CA196" s="711"/>
      <c r="CB196" s="711"/>
      <c r="CC196" s="711"/>
      <c r="CD196" s="711"/>
      <c r="CE196" s="711"/>
      <c r="CF196" s="711"/>
      <c r="CG196" s="711"/>
      <c r="CH196" s="711"/>
      <c r="CI196" s="711"/>
      <c r="CJ196" s="711"/>
      <c r="CK196" s="711"/>
      <c r="CL196" s="713"/>
      <c r="CM196" s="713"/>
      <c r="CN196" s="713"/>
      <c r="CO196" s="713"/>
      <c r="CP196" s="713"/>
      <c r="CQ196" s="713"/>
      <c r="CR196" s="713"/>
      <c r="CS196" s="713"/>
      <c r="CT196" s="713"/>
      <c r="CU196" s="713"/>
      <c r="CV196" s="713"/>
      <c r="CW196" s="713"/>
      <c r="CX196" s="713"/>
      <c r="CY196" s="713"/>
      <c r="CZ196" s="713"/>
      <c r="DA196" s="713"/>
      <c r="DB196" s="234"/>
      <c r="DC196" s="185"/>
    </row>
    <row r="197" spans="1:107" s="182" customFormat="1" ht="12.6" customHeight="1" x14ac:dyDescent="0.25">
      <c r="A197" s="715" t="s">
        <v>68</v>
      </c>
      <c r="B197" s="715"/>
      <c r="C197" s="715"/>
      <c r="D197" s="715"/>
      <c r="E197" s="715"/>
      <c r="F197" s="715"/>
      <c r="G197" s="715"/>
      <c r="H197" s="710" t="s">
        <v>489</v>
      </c>
      <c r="I197" s="710"/>
      <c r="J197" s="710"/>
      <c r="K197" s="710"/>
      <c r="L197" s="710"/>
      <c r="M197" s="710"/>
      <c r="N197" s="710"/>
      <c r="O197" s="710"/>
      <c r="P197" s="710"/>
      <c r="Q197" s="710"/>
      <c r="R197" s="710"/>
      <c r="S197" s="710"/>
      <c r="T197" s="710"/>
      <c r="U197" s="710"/>
      <c r="V197" s="710"/>
      <c r="W197" s="710"/>
      <c r="X197" s="710"/>
      <c r="Y197" s="710"/>
      <c r="Z197" s="710"/>
      <c r="AA197" s="710"/>
      <c r="AB197" s="710"/>
      <c r="AC197" s="710"/>
      <c r="AD197" s="710"/>
      <c r="AE197" s="710"/>
      <c r="AF197" s="710"/>
      <c r="AG197" s="710"/>
      <c r="AH197" s="710"/>
      <c r="AI197" s="710"/>
      <c r="AJ197" s="710"/>
      <c r="AK197" s="710"/>
      <c r="AL197" s="710"/>
      <c r="AM197" s="710"/>
      <c r="AN197" s="710"/>
      <c r="AO197" s="710"/>
      <c r="AP197" s="711">
        <v>1</v>
      </c>
      <c r="AQ197" s="711"/>
      <c r="AR197" s="711"/>
      <c r="AS197" s="711"/>
      <c r="AT197" s="711"/>
      <c r="AU197" s="711"/>
      <c r="AV197" s="711"/>
      <c r="AW197" s="711"/>
      <c r="AX197" s="711"/>
      <c r="AY197" s="711"/>
      <c r="AZ197" s="711"/>
      <c r="BA197" s="711"/>
      <c r="BB197" s="711"/>
      <c r="BC197" s="711"/>
      <c r="BD197" s="711"/>
      <c r="BE197" s="711"/>
      <c r="BF197" s="711">
        <v>12</v>
      </c>
      <c r="BG197" s="711"/>
      <c r="BH197" s="711"/>
      <c r="BI197" s="711"/>
      <c r="BJ197" s="711"/>
      <c r="BK197" s="711"/>
      <c r="BL197" s="711"/>
      <c r="BM197" s="711"/>
      <c r="BN197" s="711"/>
      <c r="BO197" s="711"/>
      <c r="BP197" s="711"/>
      <c r="BQ197" s="711"/>
      <c r="BR197" s="711"/>
      <c r="BS197" s="711"/>
      <c r="BT197" s="711"/>
      <c r="BU197" s="711"/>
      <c r="BV197" s="711">
        <v>3630</v>
      </c>
      <c r="BW197" s="711"/>
      <c r="BX197" s="711"/>
      <c r="BY197" s="711"/>
      <c r="BZ197" s="711"/>
      <c r="CA197" s="711"/>
      <c r="CB197" s="711"/>
      <c r="CC197" s="711"/>
      <c r="CD197" s="711"/>
      <c r="CE197" s="711"/>
      <c r="CF197" s="711"/>
      <c r="CG197" s="711"/>
      <c r="CH197" s="711"/>
      <c r="CI197" s="711"/>
      <c r="CJ197" s="711"/>
      <c r="CK197" s="711"/>
      <c r="CL197" s="713">
        <f>AP197*BF197*BV197</f>
        <v>43560</v>
      </c>
      <c r="CM197" s="713"/>
      <c r="CN197" s="713"/>
      <c r="CO197" s="713"/>
      <c r="CP197" s="713"/>
      <c r="CQ197" s="713"/>
      <c r="CR197" s="713"/>
      <c r="CS197" s="713"/>
      <c r="CT197" s="713"/>
      <c r="CU197" s="713"/>
      <c r="CV197" s="713"/>
      <c r="CW197" s="713"/>
      <c r="CX197" s="713"/>
      <c r="CY197" s="713"/>
      <c r="CZ197" s="713"/>
      <c r="DA197" s="713"/>
      <c r="DB197" s="234"/>
      <c r="DC197" s="185"/>
    </row>
    <row r="198" spans="1:107" s="182" customFormat="1" ht="13.95" customHeight="1" x14ac:dyDescent="0.25">
      <c r="A198" s="715" t="s">
        <v>327</v>
      </c>
      <c r="B198" s="715"/>
      <c r="C198" s="715"/>
      <c r="D198" s="715"/>
      <c r="E198" s="715"/>
      <c r="F198" s="715"/>
      <c r="G198" s="715"/>
      <c r="H198" s="710" t="s">
        <v>490</v>
      </c>
      <c r="I198" s="710"/>
      <c r="J198" s="710"/>
      <c r="K198" s="710"/>
      <c r="L198" s="710"/>
      <c r="M198" s="710"/>
      <c r="N198" s="710"/>
      <c r="O198" s="710"/>
      <c r="P198" s="710"/>
      <c r="Q198" s="710"/>
      <c r="R198" s="710"/>
      <c r="S198" s="710"/>
      <c r="T198" s="710"/>
      <c r="U198" s="710"/>
      <c r="V198" s="710"/>
      <c r="W198" s="710"/>
      <c r="X198" s="710"/>
      <c r="Y198" s="710"/>
      <c r="Z198" s="710"/>
      <c r="AA198" s="710"/>
      <c r="AB198" s="710"/>
      <c r="AC198" s="710"/>
      <c r="AD198" s="710"/>
      <c r="AE198" s="710"/>
      <c r="AF198" s="710"/>
      <c r="AG198" s="710"/>
      <c r="AH198" s="710"/>
      <c r="AI198" s="710"/>
      <c r="AJ198" s="710"/>
      <c r="AK198" s="710"/>
      <c r="AL198" s="710"/>
      <c r="AM198" s="710"/>
      <c r="AN198" s="710"/>
      <c r="AO198" s="710"/>
      <c r="AP198" s="711">
        <v>9</v>
      </c>
      <c r="AQ198" s="711"/>
      <c r="AR198" s="711"/>
      <c r="AS198" s="711"/>
      <c r="AT198" s="711"/>
      <c r="AU198" s="711"/>
      <c r="AV198" s="711"/>
      <c r="AW198" s="711"/>
      <c r="AX198" s="711"/>
      <c r="AY198" s="711"/>
      <c r="AZ198" s="711"/>
      <c r="BA198" s="711"/>
      <c r="BB198" s="711"/>
      <c r="BC198" s="711"/>
      <c r="BD198" s="711"/>
      <c r="BE198" s="711"/>
      <c r="BF198" s="711">
        <v>12</v>
      </c>
      <c r="BG198" s="711"/>
      <c r="BH198" s="711"/>
      <c r="BI198" s="711"/>
      <c r="BJ198" s="711"/>
      <c r="BK198" s="711"/>
      <c r="BL198" s="711"/>
      <c r="BM198" s="711"/>
      <c r="BN198" s="711"/>
      <c r="BO198" s="711"/>
      <c r="BP198" s="711"/>
      <c r="BQ198" s="711"/>
      <c r="BR198" s="711"/>
      <c r="BS198" s="711"/>
      <c r="BT198" s="711"/>
      <c r="BU198" s="711"/>
      <c r="BV198" s="711">
        <v>466.67</v>
      </c>
      <c r="BW198" s="711"/>
      <c r="BX198" s="711"/>
      <c r="BY198" s="711"/>
      <c r="BZ198" s="711"/>
      <c r="CA198" s="711"/>
      <c r="CB198" s="711"/>
      <c r="CC198" s="711"/>
      <c r="CD198" s="711"/>
      <c r="CE198" s="711"/>
      <c r="CF198" s="711"/>
      <c r="CG198" s="711"/>
      <c r="CH198" s="711"/>
      <c r="CI198" s="711"/>
      <c r="CJ198" s="711"/>
      <c r="CK198" s="711"/>
      <c r="CL198" s="713">
        <f>AP198*BF198*BV198-0.36</f>
        <v>50400</v>
      </c>
      <c r="CM198" s="713"/>
      <c r="CN198" s="713"/>
      <c r="CO198" s="713"/>
      <c r="CP198" s="713"/>
      <c r="CQ198" s="713"/>
      <c r="CR198" s="713"/>
      <c r="CS198" s="713"/>
      <c r="CT198" s="713"/>
      <c r="CU198" s="713"/>
      <c r="CV198" s="713"/>
      <c r="CW198" s="713"/>
      <c r="CX198" s="713"/>
      <c r="CY198" s="713"/>
      <c r="CZ198" s="713"/>
      <c r="DA198" s="713"/>
      <c r="DB198" s="234"/>
      <c r="DC198" s="185"/>
    </row>
    <row r="199" spans="1:107" s="182" customFormat="1" ht="27" customHeight="1" x14ac:dyDescent="0.25">
      <c r="A199" s="715" t="s">
        <v>328</v>
      </c>
      <c r="B199" s="715"/>
      <c r="C199" s="715"/>
      <c r="D199" s="715"/>
      <c r="E199" s="715"/>
      <c r="F199" s="715"/>
      <c r="G199" s="715"/>
      <c r="H199" s="710" t="s">
        <v>697</v>
      </c>
      <c r="I199" s="710"/>
      <c r="J199" s="710"/>
      <c r="K199" s="710"/>
      <c r="L199" s="710"/>
      <c r="M199" s="710"/>
      <c r="N199" s="710"/>
      <c r="O199" s="710"/>
      <c r="P199" s="710"/>
      <c r="Q199" s="710"/>
      <c r="R199" s="710"/>
      <c r="S199" s="710"/>
      <c r="T199" s="710"/>
      <c r="U199" s="710"/>
      <c r="V199" s="710"/>
      <c r="W199" s="710"/>
      <c r="X199" s="710"/>
      <c r="Y199" s="710"/>
      <c r="Z199" s="710"/>
      <c r="AA199" s="710"/>
      <c r="AB199" s="710"/>
      <c r="AC199" s="710"/>
      <c r="AD199" s="710"/>
      <c r="AE199" s="710"/>
      <c r="AF199" s="710"/>
      <c r="AG199" s="710"/>
      <c r="AH199" s="710"/>
      <c r="AI199" s="710"/>
      <c r="AJ199" s="710"/>
      <c r="AK199" s="710"/>
      <c r="AL199" s="710"/>
      <c r="AM199" s="710"/>
      <c r="AN199" s="710"/>
      <c r="AO199" s="710"/>
      <c r="AP199" s="711">
        <v>1</v>
      </c>
      <c r="AQ199" s="711"/>
      <c r="AR199" s="711"/>
      <c r="AS199" s="711"/>
      <c r="AT199" s="711"/>
      <c r="AU199" s="711"/>
      <c r="AV199" s="711"/>
      <c r="AW199" s="711"/>
      <c r="AX199" s="711"/>
      <c r="AY199" s="711"/>
      <c r="AZ199" s="711"/>
      <c r="BA199" s="711"/>
      <c r="BB199" s="711"/>
      <c r="BC199" s="711"/>
      <c r="BD199" s="711"/>
      <c r="BE199" s="711"/>
      <c r="BF199" s="711">
        <v>12</v>
      </c>
      <c r="BG199" s="711"/>
      <c r="BH199" s="711"/>
      <c r="BI199" s="711"/>
      <c r="BJ199" s="711"/>
      <c r="BK199" s="711"/>
      <c r="BL199" s="711"/>
      <c r="BM199" s="711"/>
      <c r="BN199" s="711"/>
      <c r="BO199" s="711"/>
      <c r="BP199" s="711"/>
      <c r="BQ199" s="711"/>
      <c r="BR199" s="711"/>
      <c r="BS199" s="711"/>
      <c r="BT199" s="711"/>
      <c r="BU199" s="711"/>
      <c r="BV199" s="711">
        <v>186</v>
      </c>
      <c r="BW199" s="711"/>
      <c r="BX199" s="711"/>
      <c r="BY199" s="711"/>
      <c r="BZ199" s="711"/>
      <c r="CA199" s="711"/>
      <c r="CB199" s="711"/>
      <c r="CC199" s="711"/>
      <c r="CD199" s="711"/>
      <c r="CE199" s="711"/>
      <c r="CF199" s="711"/>
      <c r="CG199" s="711"/>
      <c r="CH199" s="711"/>
      <c r="CI199" s="711"/>
      <c r="CJ199" s="711"/>
      <c r="CK199" s="711"/>
      <c r="CL199" s="726">
        <f>AP199*BF199*BV199</f>
        <v>2232</v>
      </c>
      <c r="CM199" s="741"/>
      <c r="CN199" s="741"/>
      <c r="CO199" s="741"/>
      <c r="CP199" s="741"/>
      <c r="CQ199" s="741"/>
      <c r="CR199" s="741"/>
      <c r="CS199" s="741"/>
      <c r="CT199" s="741"/>
      <c r="CU199" s="741"/>
      <c r="CV199" s="741"/>
      <c r="CW199" s="741"/>
      <c r="CX199" s="741"/>
      <c r="CY199" s="741"/>
      <c r="CZ199" s="741"/>
      <c r="DA199" s="742"/>
      <c r="DB199" s="234"/>
      <c r="DC199" s="184"/>
    </row>
    <row r="200" spans="1:107" s="182" customFormat="1" ht="13.2" hidden="1" customHeight="1" x14ac:dyDescent="0.25">
      <c r="A200" s="715" t="s">
        <v>329</v>
      </c>
      <c r="B200" s="715"/>
      <c r="C200" s="715"/>
      <c r="D200" s="715"/>
      <c r="E200" s="715"/>
      <c r="F200" s="715"/>
      <c r="G200" s="715"/>
      <c r="H200" s="710" t="s">
        <v>491</v>
      </c>
      <c r="I200" s="710"/>
      <c r="J200" s="710"/>
      <c r="K200" s="710"/>
      <c r="L200" s="710"/>
      <c r="M200" s="710"/>
      <c r="N200" s="710"/>
      <c r="O200" s="710"/>
      <c r="P200" s="710"/>
      <c r="Q200" s="710"/>
      <c r="R200" s="710"/>
      <c r="S200" s="710"/>
      <c r="T200" s="710"/>
      <c r="U200" s="710"/>
      <c r="V200" s="710"/>
      <c r="W200" s="710"/>
      <c r="X200" s="710"/>
      <c r="Y200" s="710"/>
      <c r="Z200" s="710"/>
      <c r="AA200" s="710"/>
      <c r="AB200" s="710"/>
      <c r="AC200" s="710"/>
      <c r="AD200" s="710"/>
      <c r="AE200" s="710"/>
      <c r="AF200" s="710"/>
      <c r="AG200" s="710"/>
      <c r="AH200" s="710"/>
      <c r="AI200" s="710"/>
      <c r="AJ200" s="710"/>
      <c r="AK200" s="710"/>
      <c r="AL200" s="710"/>
      <c r="AM200" s="710"/>
      <c r="AN200" s="710"/>
      <c r="AO200" s="710"/>
      <c r="AP200" s="711"/>
      <c r="AQ200" s="711"/>
      <c r="AR200" s="711"/>
      <c r="AS200" s="711"/>
      <c r="AT200" s="711"/>
      <c r="AU200" s="711"/>
      <c r="AV200" s="711"/>
      <c r="AW200" s="711"/>
      <c r="AX200" s="711"/>
      <c r="AY200" s="711"/>
      <c r="AZ200" s="711"/>
      <c r="BA200" s="711"/>
      <c r="BB200" s="711"/>
      <c r="BC200" s="711"/>
      <c r="BD200" s="711"/>
      <c r="BE200" s="711"/>
      <c r="BF200" s="711"/>
      <c r="BG200" s="711"/>
      <c r="BH200" s="711"/>
      <c r="BI200" s="711"/>
      <c r="BJ200" s="711"/>
      <c r="BK200" s="711"/>
      <c r="BL200" s="711"/>
      <c r="BM200" s="711"/>
      <c r="BN200" s="711"/>
      <c r="BO200" s="711"/>
      <c r="BP200" s="711"/>
      <c r="BQ200" s="711"/>
      <c r="BR200" s="711"/>
      <c r="BS200" s="711"/>
      <c r="BT200" s="711"/>
      <c r="BU200" s="711"/>
      <c r="BV200" s="711"/>
      <c r="BW200" s="711"/>
      <c r="BX200" s="711"/>
      <c r="BY200" s="711"/>
      <c r="BZ200" s="711"/>
      <c r="CA200" s="711"/>
      <c r="CB200" s="711"/>
      <c r="CC200" s="711"/>
      <c r="CD200" s="711"/>
      <c r="CE200" s="711"/>
      <c r="CF200" s="711"/>
      <c r="CG200" s="711"/>
      <c r="CH200" s="711"/>
      <c r="CI200" s="711"/>
      <c r="CJ200" s="711"/>
      <c r="CK200" s="711"/>
      <c r="CL200" s="726"/>
      <c r="CM200" s="741"/>
      <c r="CN200" s="741"/>
      <c r="CO200" s="741"/>
      <c r="CP200" s="741"/>
      <c r="CQ200" s="741"/>
      <c r="CR200" s="741"/>
      <c r="CS200" s="741"/>
      <c r="CT200" s="741"/>
      <c r="CU200" s="741"/>
      <c r="CV200" s="741"/>
      <c r="CW200" s="741"/>
      <c r="CX200" s="741"/>
      <c r="CY200" s="741"/>
      <c r="CZ200" s="741"/>
      <c r="DA200" s="742"/>
      <c r="DB200" s="234"/>
      <c r="DC200" s="185"/>
    </row>
    <row r="201" spans="1:107" s="182" customFormat="1" ht="14.4" customHeight="1" x14ac:dyDescent="0.25">
      <c r="A201" s="715"/>
      <c r="B201" s="715"/>
      <c r="C201" s="715"/>
      <c r="D201" s="715"/>
      <c r="E201" s="715"/>
      <c r="F201" s="715"/>
      <c r="G201" s="715"/>
      <c r="H201" s="743" t="s">
        <v>244</v>
      </c>
      <c r="I201" s="744"/>
      <c r="J201" s="744"/>
      <c r="K201" s="744"/>
      <c r="L201" s="744"/>
      <c r="M201" s="744"/>
      <c r="N201" s="744"/>
      <c r="O201" s="744"/>
      <c r="P201" s="744"/>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5"/>
      <c r="AP201" s="711" t="s">
        <v>4</v>
      </c>
      <c r="AQ201" s="711"/>
      <c r="AR201" s="711"/>
      <c r="AS201" s="711"/>
      <c r="AT201" s="711"/>
      <c r="AU201" s="711"/>
      <c r="AV201" s="711"/>
      <c r="AW201" s="711"/>
      <c r="AX201" s="711"/>
      <c r="AY201" s="711"/>
      <c r="AZ201" s="711"/>
      <c r="BA201" s="711"/>
      <c r="BB201" s="711"/>
      <c r="BC201" s="711"/>
      <c r="BD201" s="711"/>
      <c r="BE201" s="711"/>
      <c r="BF201" s="711" t="s">
        <v>4</v>
      </c>
      <c r="BG201" s="711"/>
      <c r="BH201" s="711"/>
      <c r="BI201" s="711"/>
      <c r="BJ201" s="711"/>
      <c r="BK201" s="711"/>
      <c r="BL201" s="711"/>
      <c r="BM201" s="711"/>
      <c r="BN201" s="711"/>
      <c r="BO201" s="711"/>
      <c r="BP201" s="711"/>
      <c r="BQ201" s="711"/>
      <c r="BR201" s="711"/>
      <c r="BS201" s="711"/>
      <c r="BT201" s="711"/>
      <c r="BU201" s="711"/>
      <c r="BV201" s="711" t="s">
        <v>4</v>
      </c>
      <c r="BW201" s="711"/>
      <c r="BX201" s="711"/>
      <c r="BY201" s="711"/>
      <c r="BZ201" s="711"/>
      <c r="CA201" s="711"/>
      <c r="CB201" s="711"/>
      <c r="CC201" s="711"/>
      <c r="CD201" s="711"/>
      <c r="CE201" s="711"/>
      <c r="CF201" s="711"/>
      <c r="CG201" s="711"/>
      <c r="CH201" s="711"/>
      <c r="CI201" s="711"/>
      <c r="CJ201" s="711"/>
      <c r="CK201" s="711"/>
      <c r="CL201" s="746">
        <f>SUM(CL194:DA200)</f>
        <v>152658</v>
      </c>
      <c r="CM201" s="746"/>
      <c r="CN201" s="746"/>
      <c r="CO201" s="746"/>
      <c r="CP201" s="746"/>
      <c r="CQ201" s="746"/>
      <c r="CR201" s="746"/>
      <c r="CS201" s="746"/>
      <c r="CT201" s="746"/>
      <c r="CU201" s="746"/>
      <c r="CV201" s="746"/>
      <c r="CW201" s="746"/>
      <c r="CX201" s="746"/>
      <c r="CY201" s="746"/>
      <c r="CZ201" s="746"/>
      <c r="DA201" s="746"/>
      <c r="DB201" s="234"/>
      <c r="DC201" s="185"/>
    </row>
    <row r="202" spans="1:107" s="182" customFormat="1" ht="5.4" customHeight="1" x14ac:dyDescent="0.25">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c r="AG202" s="183"/>
      <c r="AH202" s="183"/>
      <c r="AI202" s="183"/>
      <c r="AJ202" s="183"/>
      <c r="AK202" s="183"/>
      <c r="AL202" s="183"/>
      <c r="AM202" s="183"/>
      <c r="AN202" s="183"/>
      <c r="AO202" s="183"/>
      <c r="AP202" s="183"/>
      <c r="AQ202" s="183"/>
      <c r="AR202" s="183"/>
      <c r="AS202" s="183"/>
      <c r="AT202" s="183"/>
      <c r="AU202" s="183"/>
      <c r="AV202" s="183"/>
      <c r="AW202" s="183"/>
      <c r="AX202" s="183"/>
      <c r="AY202" s="183"/>
      <c r="AZ202" s="183"/>
      <c r="BA202" s="183"/>
      <c r="BB202" s="183"/>
      <c r="BC202" s="183"/>
      <c r="BD202" s="183"/>
      <c r="BE202" s="183"/>
      <c r="BF202" s="183"/>
      <c r="BG202" s="183"/>
      <c r="BH202" s="183"/>
      <c r="BI202" s="183"/>
      <c r="BJ202" s="183"/>
      <c r="BK202" s="183"/>
      <c r="BL202" s="183"/>
      <c r="BM202" s="183"/>
      <c r="BN202" s="183"/>
      <c r="BO202" s="183"/>
      <c r="BP202" s="183"/>
      <c r="BQ202" s="183"/>
      <c r="BR202" s="183"/>
      <c r="BS202" s="183"/>
      <c r="BT202" s="183"/>
      <c r="BU202" s="183"/>
      <c r="BV202" s="183"/>
      <c r="BW202" s="183"/>
      <c r="BX202" s="183"/>
      <c r="BY202" s="183"/>
      <c r="BZ202" s="183"/>
      <c r="CA202" s="183"/>
      <c r="CB202" s="183"/>
      <c r="CC202" s="183"/>
      <c r="CD202" s="183"/>
      <c r="CE202" s="183"/>
      <c r="CF202" s="183"/>
      <c r="CG202" s="183"/>
      <c r="CH202" s="183"/>
      <c r="CI202" s="183"/>
      <c r="CJ202" s="183"/>
      <c r="CK202" s="183"/>
      <c r="CL202" s="183"/>
      <c r="CM202" s="183"/>
      <c r="CN202" s="183"/>
      <c r="CO202" s="183"/>
      <c r="CP202" s="183"/>
      <c r="CQ202" s="183"/>
      <c r="CR202" s="183"/>
      <c r="CS202" s="183"/>
      <c r="CT202" s="183"/>
      <c r="CU202" s="183"/>
      <c r="CV202" s="183"/>
      <c r="CW202" s="183"/>
      <c r="CX202" s="183"/>
      <c r="CY202" s="183"/>
      <c r="CZ202" s="183"/>
      <c r="DA202" s="183"/>
      <c r="DB202" s="234"/>
      <c r="DC202" s="184"/>
    </row>
    <row r="203" spans="1:107" s="182" customFormat="1" ht="13.2" x14ac:dyDescent="0.25">
      <c r="A203" s="772" t="s">
        <v>639</v>
      </c>
      <c r="B203" s="772"/>
      <c r="C203" s="772"/>
      <c r="D203" s="772"/>
      <c r="E203" s="772"/>
      <c r="F203" s="772"/>
      <c r="G203" s="772"/>
      <c r="H203" s="772"/>
      <c r="I203" s="772"/>
      <c r="J203" s="772"/>
      <c r="K203" s="772"/>
      <c r="L203" s="772"/>
      <c r="M203" s="772"/>
      <c r="N203" s="772"/>
      <c r="O203" s="772"/>
      <c r="P203" s="772"/>
      <c r="Q203" s="772"/>
      <c r="R203" s="772"/>
      <c r="S203" s="772"/>
      <c r="T203" s="772"/>
      <c r="U203" s="772"/>
      <c r="V203" s="772"/>
      <c r="W203" s="772"/>
      <c r="X203" s="772"/>
      <c r="Y203" s="772"/>
      <c r="Z203" s="772"/>
      <c r="AA203" s="772"/>
      <c r="AB203" s="772"/>
      <c r="AC203" s="772"/>
      <c r="AD203" s="772"/>
      <c r="AE203" s="772"/>
      <c r="AF203" s="772"/>
      <c r="AG203" s="772"/>
      <c r="AH203" s="772"/>
      <c r="AI203" s="772"/>
      <c r="AJ203" s="772"/>
      <c r="AK203" s="772"/>
      <c r="AL203" s="772"/>
      <c r="AM203" s="772"/>
      <c r="AN203" s="772"/>
      <c r="AO203" s="772"/>
      <c r="AP203" s="772"/>
      <c r="AQ203" s="772"/>
      <c r="AR203" s="772"/>
      <c r="AS203" s="772"/>
      <c r="AT203" s="772"/>
      <c r="AU203" s="772"/>
      <c r="AV203" s="772"/>
      <c r="AW203" s="772"/>
      <c r="AX203" s="772"/>
      <c r="AY203" s="772"/>
      <c r="AZ203" s="772"/>
      <c r="BA203" s="772"/>
      <c r="BB203" s="772"/>
      <c r="BC203" s="772"/>
      <c r="BD203" s="772"/>
      <c r="BE203" s="772"/>
      <c r="BF203" s="772"/>
      <c r="BG203" s="772"/>
      <c r="BH203" s="772"/>
      <c r="BI203" s="772"/>
      <c r="BJ203" s="772"/>
      <c r="BK203" s="772"/>
      <c r="BL203" s="772"/>
      <c r="BM203" s="772"/>
      <c r="BN203" s="772"/>
      <c r="BO203" s="772"/>
      <c r="BP203" s="772"/>
      <c r="BQ203" s="772"/>
      <c r="BR203" s="772"/>
      <c r="BS203" s="772"/>
      <c r="BT203" s="772"/>
      <c r="BU203" s="772"/>
      <c r="BV203" s="772"/>
      <c r="BW203" s="772"/>
      <c r="BX203" s="772"/>
      <c r="BY203" s="772"/>
      <c r="BZ203" s="772"/>
      <c r="CA203" s="772"/>
      <c r="CB203" s="772"/>
      <c r="CC203" s="772"/>
      <c r="CD203" s="772"/>
      <c r="CE203" s="772"/>
      <c r="CF203" s="772"/>
      <c r="CG203" s="772"/>
      <c r="CH203" s="772"/>
      <c r="CI203" s="772"/>
      <c r="CJ203" s="772"/>
      <c r="CK203" s="772"/>
      <c r="CL203" s="772"/>
      <c r="CM203" s="772"/>
      <c r="CN203" s="772"/>
      <c r="CO203" s="772"/>
      <c r="CP203" s="772"/>
      <c r="CQ203" s="772"/>
      <c r="CR203" s="772"/>
      <c r="CS203" s="772"/>
      <c r="CT203" s="772"/>
      <c r="CU203" s="772"/>
      <c r="CV203" s="772"/>
      <c r="CW203" s="772"/>
      <c r="CX203" s="772"/>
      <c r="CY203" s="772"/>
      <c r="CZ203" s="772"/>
      <c r="DA203" s="772"/>
      <c r="DB203" s="234"/>
      <c r="DC203" s="184"/>
    </row>
    <row r="204" spans="1:107" s="182" customFormat="1" ht="4.95" customHeight="1" x14ac:dyDescent="0.25">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c r="AG204" s="183"/>
      <c r="AH204" s="183"/>
      <c r="AI204" s="183"/>
      <c r="AJ204" s="183"/>
      <c r="AK204" s="183"/>
      <c r="AL204" s="183"/>
      <c r="AM204" s="183"/>
      <c r="AN204" s="183"/>
      <c r="AO204" s="183"/>
      <c r="AP204" s="183"/>
      <c r="AQ204" s="183"/>
      <c r="AR204" s="183"/>
      <c r="AS204" s="183"/>
      <c r="AT204" s="183"/>
      <c r="AU204" s="183"/>
      <c r="AV204" s="183"/>
      <c r="AW204" s="183"/>
      <c r="AX204" s="183"/>
      <c r="AY204" s="183"/>
      <c r="AZ204" s="183"/>
      <c r="BA204" s="183"/>
      <c r="BB204" s="183"/>
      <c r="BC204" s="183"/>
      <c r="BD204" s="183"/>
      <c r="BE204" s="183"/>
      <c r="BF204" s="183"/>
      <c r="BG204" s="183"/>
      <c r="BH204" s="183"/>
      <c r="BI204" s="183"/>
      <c r="BJ204" s="183"/>
      <c r="BK204" s="183"/>
      <c r="BL204" s="183"/>
      <c r="BM204" s="183"/>
      <c r="BN204" s="183"/>
      <c r="BO204" s="183"/>
      <c r="BP204" s="183"/>
      <c r="BQ204" s="183"/>
      <c r="BR204" s="183"/>
      <c r="BS204" s="183"/>
      <c r="BT204" s="183"/>
      <c r="BU204" s="183"/>
      <c r="BV204" s="183"/>
      <c r="BW204" s="183"/>
      <c r="BX204" s="183"/>
      <c r="BY204" s="183"/>
      <c r="BZ204" s="183"/>
      <c r="CA204" s="183"/>
      <c r="CB204" s="183"/>
      <c r="CC204" s="183"/>
      <c r="CD204" s="183"/>
      <c r="CE204" s="183"/>
      <c r="CF204" s="183"/>
      <c r="CG204" s="183"/>
      <c r="CH204" s="183"/>
      <c r="CI204" s="183"/>
      <c r="CJ204" s="183"/>
      <c r="CK204" s="183"/>
      <c r="CL204" s="183"/>
      <c r="CM204" s="183"/>
      <c r="CN204" s="183"/>
      <c r="CO204" s="183"/>
      <c r="CP204" s="183"/>
      <c r="CQ204" s="183"/>
      <c r="CR204" s="183"/>
      <c r="CS204" s="183"/>
      <c r="CT204" s="183"/>
      <c r="CU204" s="183"/>
      <c r="CV204" s="183"/>
      <c r="CW204" s="183"/>
      <c r="CX204" s="183"/>
      <c r="CY204" s="183"/>
      <c r="CZ204" s="183"/>
      <c r="DA204" s="183"/>
      <c r="DB204" s="234"/>
      <c r="DC204" s="184"/>
    </row>
    <row r="205" spans="1:107" s="182" customFormat="1" x14ac:dyDescent="0.25">
      <c r="A205" s="544" t="s">
        <v>47</v>
      </c>
      <c r="B205" s="722"/>
      <c r="C205" s="722"/>
      <c r="D205" s="722"/>
      <c r="E205" s="722"/>
      <c r="F205" s="722"/>
      <c r="G205" s="723"/>
      <c r="H205" s="544" t="s">
        <v>72</v>
      </c>
      <c r="I205" s="722"/>
      <c r="J205" s="722"/>
      <c r="K205" s="722"/>
      <c r="L205" s="722"/>
      <c r="M205" s="722"/>
      <c r="N205" s="722"/>
      <c r="O205" s="722"/>
      <c r="P205" s="722"/>
      <c r="Q205" s="722"/>
      <c r="R205" s="722"/>
      <c r="S205" s="722"/>
      <c r="T205" s="722"/>
      <c r="U205" s="722"/>
      <c r="V205" s="722"/>
      <c r="W205" s="722"/>
      <c r="X205" s="722"/>
      <c r="Y205" s="722"/>
      <c r="Z205" s="722"/>
      <c r="AA205" s="722"/>
      <c r="AB205" s="722"/>
      <c r="AC205" s="722"/>
      <c r="AD205" s="722"/>
      <c r="AE205" s="722"/>
      <c r="AF205" s="722"/>
      <c r="AG205" s="722"/>
      <c r="AH205" s="722"/>
      <c r="AI205" s="722"/>
      <c r="AJ205" s="722"/>
      <c r="AK205" s="722"/>
      <c r="AL205" s="722"/>
      <c r="AM205" s="722"/>
      <c r="AN205" s="722"/>
      <c r="AO205" s="722"/>
      <c r="AP205" s="722"/>
      <c r="AQ205" s="722"/>
      <c r="AR205" s="722"/>
      <c r="AS205" s="722"/>
      <c r="AT205" s="722"/>
      <c r="AU205" s="722"/>
      <c r="AV205" s="722"/>
      <c r="AW205" s="722"/>
      <c r="AX205" s="722"/>
      <c r="AY205" s="722"/>
      <c r="AZ205" s="722"/>
      <c r="BA205" s="722"/>
      <c r="BB205" s="722"/>
      <c r="BC205" s="723"/>
      <c r="BD205" s="544" t="s">
        <v>79</v>
      </c>
      <c r="BE205" s="722"/>
      <c r="BF205" s="722"/>
      <c r="BG205" s="722"/>
      <c r="BH205" s="722"/>
      <c r="BI205" s="722"/>
      <c r="BJ205" s="722"/>
      <c r="BK205" s="722"/>
      <c r="BL205" s="722"/>
      <c r="BM205" s="722"/>
      <c r="BN205" s="722"/>
      <c r="BO205" s="722"/>
      <c r="BP205" s="722"/>
      <c r="BQ205" s="722"/>
      <c r="BR205" s="722"/>
      <c r="BS205" s="723"/>
      <c r="BT205" s="544" t="s">
        <v>80</v>
      </c>
      <c r="BU205" s="722"/>
      <c r="BV205" s="722"/>
      <c r="BW205" s="722"/>
      <c r="BX205" s="722"/>
      <c r="BY205" s="722"/>
      <c r="BZ205" s="722"/>
      <c r="CA205" s="722"/>
      <c r="CB205" s="722"/>
      <c r="CC205" s="722"/>
      <c r="CD205" s="722"/>
      <c r="CE205" s="722"/>
      <c r="CF205" s="722"/>
      <c r="CG205" s="722"/>
      <c r="CH205" s="722"/>
      <c r="CI205" s="723"/>
      <c r="CJ205" s="544" t="s">
        <v>81</v>
      </c>
      <c r="CK205" s="722"/>
      <c r="CL205" s="722"/>
      <c r="CM205" s="722"/>
      <c r="CN205" s="722"/>
      <c r="CO205" s="722"/>
      <c r="CP205" s="722"/>
      <c r="CQ205" s="722"/>
      <c r="CR205" s="722"/>
      <c r="CS205" s="722"/>
      <c r="CT205" s="722"/>
      <c r="CU205" s="722"/>
      <c r="CV205" s="722"/>
      <c r="CW205" s="722"/>
      <c r="CX205" s="722"/>
      <c r="CY205" s="722"/>
      <c r="CZ205" s="722"/>
      <c r="DA205" s="723"/>
      <c r="DB205" s="234"/>
      <c r="DC205" s="184"/>
    </row>
    <row r="206" spans="1:107" s="383" customFormat="1" ht="9.6" x14ac:dyDescent="0.2">
      <c r="A206" s="737">
        <v>1</v>
      </c>
      <c r="B206" s="737"/>
      <c r="C206" s="737"/>
      <c r="D206" s="737"/>
      <c r="E206" s="737"/>
      <c r="F206" s="737"/>
      <c r="G206" s="737"/>
      <c r="H206" s="737">
        <v>2</v>
      </c>
      <c r="I206" s="737"/>
      <c r="J206" s="737"/>
      <c r="K206" s="737"/>
      <c r="L206" s="737"/>
      <c r="M206" s="737"/>
      <c r="N206" s="737"/>
      <c r="O206" s="737"/>
      <c r="P206" s="737"/>
      <c r="Q206" s="737"/>
      <c r="R206" s="737"/>
      <c r="S206" s="737"/>
      <c r="T206" s="737"/>
      <c r="U206" s="737"/>
      <c r="V206" s="737"/>
      <c r="W206" s="737"/>
      <c r="X206" s="737"/>
      <c r="Y206" s="737"/>
      <c r="Z206" s="737"/>
      <c r="AA206" s="737"/>
      <c r="AB206" s="737"/>
      <c r="AC206" s="737"/>
      <c r="AD206" s="737"/>
      <c r="AE206" s="737"/>
      <c r="AF206" s="737"/>
      <c r="AG206" s="737"/>
      <c r="AH206" s="737"/>
      <c r="AI206" s="737"/>
      <c r="AJ206" s="737"/>
      <c r="AK206" s="737"/>
      <c r="AL206" s="737"/>
      <c r="AM206" s="737"/>
      <c r="AN206" s="737"/>
      <c r="AO206" s="737"/>
      <c r="AP206" s="737"/>
      <c r="AQ206" s="737"/>
      <c r="AR206" s="737"/>
      <c r="AS206" s="737"/>
      <c r="AT206" s="737"/>
      <c r="AU206" s="737"/>
      <c r="AV206" s="737"/>
      <c r="AW206" s="737"/>
      <c r="AX206" s="737"/>
      <c r="AY206" s="737"/>
      <c r="AZ206" s="737"/>
      <c r="BA206" s="737"/>
      <c r="BB206" s="737"/>
      <c r="BC206" s="737"/>
      <c r="BD206" s="737">
        <v>3</v>
      </c>
      <c r="BE206" s="737"/>
      <c r="BF206" s="737"/>
      <c r="BG206" s="737"/>
      <c r="BH206" s="737"/>
      <c r="BI206" s="737"/>
      <c r="BJ206" s="737"/>
      <c r="BK206" s="737"/>
      <c r="BL206" s="737"/>
      <c r="BM206" s="737"/>
      <c r="BN206" s="737"/>
      <c r="BO206" s="737"/>
      <c r="BP206" s="737"/>
      <c r="BQ206" s="737"/>
      <c r="BR206" s="737"/>
      <c r="BS206" s="737"/>
      <c r="BT206" s="737">
        <v>4</v>
      </c>
      <c r="BU206" s="737"/>
      <c r="BV206" s="737"/>
      <c r="BW206" s="737"/>
      <c r="BX206" s="737"/>
      <c r="BY206" s="737"/>
      <c r="BZ206" s="737"/>
      <c r="CA206" s="737"/>
      <c r="CB206" s="737"/>
      <c r="CC206" s="737"/>
      <c r="CD206" s="737"/>
      <c r="CE206" s="737"/>
      <c r="CF206" s="737"/>
      <c r="CG206" s="737"/>
      <c r="CH206" s="737"/>
      <c r="CI206" s="737"/>
      <c r="CJ206" s="737">
        <v>5</v>
      </c>
      <c r="CK206" s="737"/>
      <c r="CL206" s="737"/>
      <c r="CM206" s="737"/>
      <c r="CN206" s="737"/>
      <c r="CO206" s="737"/>
      <c r="CP206" s="737"/>
      <c r="CQ206" s="737"/>
      <c r="CR206" s="737"/>
      <c r="CS206" s="737"/>
      <c r="CT206" s="737"/>
      <c r="CU206" s="737"/>
      <c r="CV206" s="737"/>
      <c r="CW206" s="737"/>
      <c r="CX206" s="737"/>
      <c r="CY206" s="737"/>
      <c r="CZ206" s="737"/>
      <c r="DA206" s="737"/>
      <c r="DB206" s="381"/>
      <c r="DC206" s="382"/>
    </row>
    <row r="207" spans="1:107" s="182" customFormat="1" ht="8.4" customHeight="1" x14ac:dyDescent="0.25">
      <c r="A207" s="715" t="s">
        <v>63</v>
      </c>
      <c r="B207" s="715"/>
      <c r="C207" s="715"/>
      <c r="D207" s="715"/>
      <c r="E207" s="715"/>
      <c r="F207" s="715"/>
      <c r="G207" s="715"/>
      <c r="H207" s="710"/>
      <c r="I207" s="710"/>
      <c r="J207" s="710"/>
      <c r="K207" s="710"/>
      <c r="L207" s="710"/>
      <c r="M207" s="710"/>
      <c r="N207" s="710"/>
      <c r="O207" s="710"/>
      <c r="P207" s="710"/>
      <c r="Q207" s="710"/>
      <c r="R207" s="710"/>
      <c r="S207" s="710"/>
      <c r="T207" s="710"/>
      <c r="U207" s="710"/>
      <c r="V207" s="710"/>
      <c r="W207" s="710"/>
      <c r="X207" s="710"/>
      <c r="Y207" s="710"/>
      <c r="Z207" s="710"/>
      <c r="AA207" s="710"/>
      <c r="AB207" s="710"/>
      <c r="AC207" s="710"/>
      <c r="AD207" s="710"/>
      <c r="AE207" s="710"/>
      <c r="AF207" s="710"/>
      <c r="AG207" s="710"/>
      <c r="AH207" s="710"/>
      <c r="AI207" s="710"/>
      <c r="AJ207" s="710"/>
      <c r="AK207" s="710"/>
      <c r="AL207" s="710"/>
      <c r="AM207" s="710"/>
      <c r="AN207" s="710"/>
      <c r="AO207" s="710"/>
      <c r="AP207" s="710"/>
      <c r="AQ207" s="710"/>
      <c r="AR207" s="710"/>
      <c r="AS207" s="710"/>
      <c r="AT207" s="710"/>
      <c r="AU207" s="710"/>
      <c r="AV207" s="710"/>
      <c r="AW207" s="710"/>
      <c r="AX207" s="710"/>
      <c r="AY207" s="710"/>
      <c r="AZ207" s="710"/>
      <c r="BA207" s="710"/>
      <c r="BB207" s="710"/>
      <c r="BC207" s="710"/>
      <c r="BD207" s="711"/>
      <c r="BE207" s="711"/>
      <c r="BF207" s="711"/>
      <c r="BG207" s="711"/>
      <c r="BH207" s="711"/>
      <c r="BI207" s="711"/>
      <c r="BJ207" s="711"/>
      <c r="BK207" s="711"/>
      <c r="BL207" s="711"/>
      <c r="BM207" s="711"/>
      <c r="BN207" s="711"/>
      <c r="BO207" s="711"/>
      <c r="BP207" s="711"/>
      <c r="BQ207" s="711"/>
      <c r="BR207" s="711"/>
      <c r="BS207" s="711"/>
      <c r="BT207" s="711"/>
      <c r="BU207" s="711"/>
      <c r="BV207" s="711"/>
      <c r="BW207" s="711"/>
      <c r="BX207" s="711"/>
      <c r="BY207" s="711"/>
      <c r="BZ207" s="711"/>
      <c r="CA207" s="711"/>
      <c r="CB207" s="711"/>
      <c r="CC207" s="711"/>
      <c r="CD207" s="711"/>
      <c r="CE207" s="711"/>
      <c r="CF207" s="711"/>
      <c r="CG207" s="711"/>
      <c r="CH207" s="711"/>
      <c r="CI207" s="711"/>
      <c r="CJ207" s="711"/>
      <c r="CK207" s="711"/>
      <c r="CL207" s="711"/>
      <c r="CM207" s="711"/>
      <c r="CN207" s="711"/>
      <c r="CO207" s="711"/>
      <c r="CP207" s="711"/>
      <c r="CQ207" s="711"/>
      <c r="CR207" s="711"/>
      <c r="CS207" s="711"/>
      <c r="CT207" s="711"/>
      <c r="CU207" s="711"/>
      <c r="CV207" s="711"/>
      <c r="CW207" s="711"/>
      <c r="CX207" s="711"/>
      <c r="CY207" s="711"/>
      <c r="CZ207" s="711"/>
      <c r="DA207" s="711"/>
      <c r="DB207" s="234"/>
      <c r="DC207" s="184"/>
    </row>
    <row r="208" spans="1:107" s="182" customFormat="1" x14ac:dyDescent="0.25">
      <c r="A208" s="715"/>
      <c r="B208" s="715"/>
      <c r="C208" s="715"/>
      <c r="D208" s="715"/>
      <c r="E208" s="715"/>
      <c r="F208" s="715"/>
      <c r="G208" s="715"/>
      <c r="H208" s="739" t="s">
        <v>244</v>
      </c>
      <c r="I208" s="739"/>
      <c r="J208" s="739"/>
      <c r="K208" s="739"/>
      <c r="L208" s="739"/>
      <c r="M208" s="739"/>
      <c r="N208" s="739"/>
      <c r="O208" s="739"/>
      <c r="P208" s="739"/>
      <c r="Q208" s="739"/>
      <c r="R208" s="739"/>
      <c r="S208" s="739"/>
      <c r="T208" s="739"/>
      <c r="U208" s="739"/>
      <c r="V208" s="739"/>
      <c r="W208" s="739"/>
      <c r="X208" s="739"/>
      <c r="Y208" s="739"/>
      <c r="Z208" s="739"/>
      <c r="AA208" s="739"/>
      <c r="AB208" s="739"/>
      <c r="AC208" s="739"/>
      <c r="AD208" s="739"/>
      <c r="AE208" s="739"/>
      <c r="AF208" s="739"/>
      <c r="AG208" s="739"/>
      <c r="AH208" s="739"/>
      <c r="AI208" s="739"/>
      <c r="AJ208" s="739"/>
      <c r="AK208" s="739"/>
      <c r="AL208" s="739"/>
      <c r="AM208" s="739"/>
      <c r="AN208" s="739"/>
      <c r="AO208" s="739"/>
      <c r="AP208" s="739"/>
      <c r="AQ208" s="739"/>
      <c r="AR208" s="739"/>
      <c r="AS208" s="739"/>
      <c r="AT208" s="739"/>
      <c r="AU208" s="739"/>
      <c r="AV208" s="739"/>
      <c r="AW208" s="739"/>
      <c r="AX208" s="739"/>
      <c r="AY208" s="739"/>
      <c r="AZ208" s="739"/>
      <c r="BA208" s="739"/>
      <c r="BB208" s="739"/>
      <c r="BC208" s="740"/>
      <c r="BD208" s="711"/>
      <c r="BE208" s="711"/>
      <c r="BF208" s="711"/>
      <c r="BG208" s="711"/>
      <c r="BH208" s="711"/>
      <c r="BI208" s="711"/>
      <c r="BJ208" s="711"/>
      <c r="BK208" s="711"/>
      <c r="BL208" s="711"/>
      <c r="BM208" s="711"/>
      <c r="BN208" s="711"/>
      <c r="BO208" s="711"/>
      <c r="BP208" s="711"/>
      <c r="BQ208" s="711"/>
      <c r="BR208" s="711"/>
      <c r="BS208" s="711"/>
      <c r="BT208" s="711"/>
      <c r="BU208" s="711"/>
      <c r="BV208" s="711"/>
      <c r="BW208" s="711"/>
      <c r="BX208" s="711"/>
      <c r="BY208" s="711"/>
      <c r="BZ208" s="711"/>
      <c r="CA208" s="711"/>
      <c r="CB208" s="711"/>
      <c r="CC208" s="711"/>
      <c r="CD208" s="711"/>
      <c r="CE208" s="711"/>
      <c r="CF208" s="711"/>
      <c r="CG208" s="711"/>
      <c r="CH208" s="711"/>
      <c r="CI208" s="711"/>
      <c r="CJ208" s="711">
        <f>CJ207</f>
        <v>0</v>
      </c>
      <c r="CK208" s="711"/>
      <c r="CL208" s="711"/>
      <c r="CM208" s="711"/>
      <c r="CN208" s="711"/>
      <c r="CO208" s="711"/>
      <c r="CP208" s="711"/>
      <c r="CQ208" s="711"/>
      <c r="CR208" s="711"/>
      <c r="CS208" s="711"/>
      <c r="CT208" s="711"/>
      <c r="CU208" s="711"/>
      <c r="CV208" s="711"/>
      <c r="CW208" s="711"/>
      <c r="CX208" s="711"/>
      <c r="CY208" s="711"/>
      <c r="CZ208" s="711"/>
      <c r="DA208" s="711"/>
      <c r="DB208" s="234"/>
      <c r="DC208" s="184"/>
    </row>
    <row r="209" spans="1:16384" s="182" customFormat="1" ht="6.6" customHeight="1" x14ac:dyDescent="0.25">
      <c r="A209" s="437"/>
      <c r="B209" s="437"/>
      <c r="C209" s="437"/>
      <c r="D209" s="437"/>
      <c r="E209" s="437"/>
      <c r="F209" s="437"/>
      <c r="G209" s="437"/>
      <c r="H209" s="438"/>
      <c r="I209" s="438"/>
      <c r="J209" s="438"/>
      <c r="K209" s="438"/>
      <c r="L209" s="438"/>
      <c r="M209" s="438"/>
      <c r="N209" s="438"/>
      <c r="O209" s="438"/>
      <c r="P209" s="438"/>
      <c r="Q209" s="438"/>
      <c r="R209" s="438"/>
      <c r="S209" s="438"/>
      <c r="T209" s="438"/>
      <c r="U209" s="438"/>
      <c r="V209" s="438"/>
      <c r="W209" s="438"/>
      <c r="X209" s="438"/>
      <c r="Y209" s="438"/>
      <c r="Z209" s="438"/>
      <c r="AA209" s="438"/>
      <c r="AB209" s="438"/>
      <c r="AC209" s="438"/>
      <c r="AD209" s="438"/>
      <c r="AE209" s="438"/>
      <c r="AF209" s="438"/>
      <c r="AG209" s="438"/>
      <c r="AH209" s="438"/>
      <c r="AI209" s="438"/>
      <c r="AJ209" s="438"/>
      <c r="AK209" s="438"/>
      <c r="AL209" s="438"/>
      <c r="AM209" s="438"/>
      <c r="AN209" s="438"/>
      <c r="AO209" s="438"/>
      <c r="AP209" s="438"/>
      <c r="AQ209" s="438"/>
      <c r="AR209" s="438"/>
      <c r="AS209" s="438"/>
      <c r="AT209" s="438"/>
      <c r="AU209" s="438"/>
      <c r="AV209" s="438"/>
      <c r="AW209" s="438"/>
      <c r="AX209" s="438"/>
      <c r="AY209" s="438"/>
      <c r="AZ209" s="438"/>
      <c r="BA209" s="438"/>
      <c r="BB209" s="438"/>
      <c r="BC209" s="438"/>
      <c r="BD209" s="439"/>
      <c r="BE209" s="439"/>
      <c r="BF209" s="439"/>
      <c r="BG209" s="439"/>
      <c r="BH209" s="439"/>
      <c r="BI209" s="439"/>
      <c r="BJ209" s="439"/>
      <c r="BK209" s="439"/>
      <c r="BL209" s="439"/>
      <c r="BM209" s="439"/>
      <c r="BN209" s="439"/>
      <c r="BO209" s="439"/>
      <c r="BP209" s="439"/>
      <c r="BQ209" s="439"/>
      <c r="BR209" s="439"/>
      <c r="BS209" s="439"/>
      <c r="BT209" s="439"/>
      <c r="BU209" s="439"/>
      <c r="BV209" s="439"/>
      <c r="BW209" s="439"/>
      <c r="BX209" s="439"/>
      <c r="BY209" s="439"/>
      <c r="BZ209" s="439"/>
      <c r="CA209" s="439"/>
      <c r="CB209" s="439"/>
      <c r="CC209" s="439"/>
      <c r="CD209" s="439"/>
      <c r="CE209" s="439"/>
      <c r="CF209" s="439"/>
      <c r="CG209" s="439"/>
      <c r="CH209" s="439"/>
      <c r="CI209" s="439"/>
      <c r="CJ209" s="439"/>
      <c r="CK209" s="439"/>
      <c r="CL209" s="439"/>
      <c r="CM209" s="439"/>
      <c r="CN209" s="439"/>
      <c r="CO209" s="439"/>
      <c r="CP209" s="439"/>
      <c r="CQ209" s="439"/>
      <c r="CR209" s="439"/>
      <c r="CS209" s="439"/>
      <c r="CT209" s="439"/>
      <c r="CU209" s="439"/>
      <c r="CV209" s="439"/>
      <c r="CW209" s="439"/>
      <c r="CX209" s="439"/>
      <c r="CY209" s="439"/>
      <c r="CZ209" s="439"/>
      <c r="DA209" s="439"/>
      <c r="DB209" s="234"/>
      <c r="DC209" s="184"/>
    </row>
    <row r="210" spans="1:16384" s="182" customFormat="1" ht="13.2" x14ac:dyDescent="0.25">
      <c r="A210" s="772" t="s">
        <v>640</v>
      </c>
      <c r="B210" s="772"/>
      <c r="C210" s="772"/>
      <c r="D210" s="772"/>
      <c r="E210" s="772"/>
      <c r="F210" s="772"/>
      <c r="G210" s="772"/>
      <c r="H210" s="772"/>
      <c r="I210" s="772"/>
      <c r="J210" s="772"/>
      <c r="K210" s="772"/>
      <c r="L210" s="772"/>
      <c r="M210" s="772"/>
      <c r="N210" s="772"/>
      <c r="O210" s="772"/>
      <c r="P210" s="772"/>
      <c r="Q210" s="772"/>
      <c r="R210" s="772"/>
      <c r="S210" s="772"/>
      <c r="T210" s="772"/>
      <c r="U210" s="772"/>
      <c r="V210" s="772"/>
      <c r="W210" s="772"/>
      <c r="X210" s="772"/>
      <c r="Y210" s="772"/>
      <c r="Z210" s="772"/>
      <c r="AA210" s="772"/>
      <c r="AB210" s="772"/>
      <c r="AC210" s="772"/>
      <c r="AD210" s="772"/>
      <c r="AE210" s="772"/>
      <c r="AF210" s="772"/>
      <c r="AG210" s="772"/>
      <c r="AH210" s="772"/>
      <c r="AI210" s="772"/>
      <c r="AJ210" s="772"/>
      <c r="AK210" s="772"/>
      <c r="AL210" s="772"/>
      <c r="AM210" s="772"/>
      <c r="AN210" s="772"/>
      <c r="AO210" s="772"/>
      <c r="AP210" s="772"/>
      <c r="AQ210" s="772"/>
      <c r="AR210" s="772"/>
      <c r="AS210" s="772"/>
      <c r="AT210" s="772"/>
      <c r="AU210" s="772"/>
      <c r="AV210" s="772"/>
      <c r="AW210" s="772"/>
      <c r="AX210" s="772"/>
      <c r="AY210" s="772"/>
      <c r="AZ210" s="772"/>
      <c r="BA210" s="772"/>
      <c r="BB210" s="772"/>
      <c r="BC210" s="772"/>
      <c r="BD210" s="772"/>
      <c r="BE210" s="772"/>
      <c r="BF210" s="772"/>
      <c r="BG210" s="772"/>
      <c r="BH210" s="772"/>
      <c r="BI210" s="772"/>
      <c r="BJ210" s="772"/>
      <c r="BK210" s="772"/>
      <c r="BL210" s="772"/>
      <c r="BM210" s="772"/>
      <c r="BN210" s="772"/>
      <c r="BO210" s="772"/>
      <c r="BP210" s="772"/>
      <c r="BQ210" s="772"/>
      <c r="BR210" s="772"/>
      <c r="BS210" s="772"/>
      <c r="BT210" s="772"/>
      <c r="BU210" s="772"/>
      <c r="BV210" s="772"/>
      <c r="BW210" s="772"/>
      <c r="BX210" s="772"/>
      <c r="BY210" s="772"/>
      <c r="BZ210" s="772"/>
      <c r="CA210" s="772"/>
      <c r="CB210" s="772"/>
      <c r="CC210" s="772"/>
      <c r="CD210" s="772"/>
      <c r="CE210" s="772"/>
      <c r="CF210" s="772"/>
      <c r="CG210" s="772"/>
      <c r="CH210" s="772"/>
      <c r="CI210" s="772"/>
      <c r="CJ210" s="772"/>
      <c r="CK210" s="772"/>
      <c r="CL210" s="772"/>
      <c r="CM210" s="772"/>
      <c r="CN210" s="772"/>
      <c r="CO210" s="772"/>
      <c r="CP210" s="772"/>
      <c r="CQ210" s="772"/>
      <c r="CR210" s="772"/>
      <c r="CS210" s="772"/>
      <c r="CT210" s="772"/>
      <c r="CU210" s="772"/>
      <c r="CV210" s="772"/>
      <c r="CW210" s="772"/>
      <c r="CX210" s="772"/>
      <c r="CY210" s="772"/>
      <c r="CZ210" s="772"/>
      <c r="DA210" s="772"/>
      <c r="DB210" s="234"/>
      <c r="DC210" s="184"/>
    </row>
    <row r="211" spans="1:16384" s="182" customFormat="1" ht="3.6" customHeight="1" x14ac:dyDescent="0.25">
      <c r="A211" s="432"/>
      <c r="B211" s="432"/>
      <c r="C211" s="432"/>
      <c r="D211" s="432"/>
      <c r="E211" s="432"/>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c r="AE211" s="432"/>
      <c r="AF211" s="432"/>
      <c r="AG211" s="432"/>
      <c r="AH211" s="432"/>
      <c r="AI211" s="432"/>
      <c r="AJ211" s="432"/>
      <c r="AK211" s="432"/>
      <c r="AL211" s="432"/>
      <c r="AM211" s="432"/>
      <c r="AN211" s="432"/>
      <c r="AO211" s="432"/>
      <c r="AP211" s="432"/>
      <c r="AQ211" s="432"/>
      <c r="AR211" s="432"/>
      <c r="AS211" s="432"/>
      <c r="AT211" s="432"/>
      <c r="AU211" s="432"/>
      <c r="AV211" s="432"/>
      <c r="AW211" s="432"/>
      <c r="AX211" s="432"/>
      <c r="AY211" s="432"/>
      <c r="AZ211" s="432"/>
      <c r="BA211" s="432"/>
      <c r="BB211" s="432"/>
      <c r="BC211" s="432"/>
      <c r="BD211" s="432"/>
      <c r="BE211" s="432"/>
      <c r="BF211" s="432"/>
      <c r="BG211" s="432"/>
      <c r="BH211" s="432"/>
      <c r="BI211" s="432"/>
      <c r="BJ211" s="432"/>
      <c r="BK211" s="432"/>
      <c r="BL211" s="432"/>
      <c r="BM211" s="432"/>
      <c r="BN211" s="432"/>
      <c r="BO211" s="432"/>
      <c r="BP211" s="432"/>
      <c r="BQ211" s="432"/>
      <c r="BR211" s="432"/>
      <c r="BS211" s="432"/>
      <c r="BT211" s="432"/>
      <c r="BU211" s="432"/>
      <c r="BV211" s="432"/>
      <c r="BW211" s="432"/>
      <c r="BX211" s="432"/>
      <c r="BY211" s="432"/>
      <c r="BZ211" s="432"/>
      <c r="CA211" s="432"/>
      <c r="CB211" s="432"/>
      <c r="CC211" s="432"/>
      <c r="CD211" s="432"/>
      <c r="CE211" s="432"/>
      <c r="CF211" s="432"/>
      <c r="CG211" s="432"/>
      <c r="CH211" s="432"/>
      <c r="CI211" s="432"/>
      <c r="CJ211" s="432"/>
      <c r="CK211" s="432"/>
      <c r="CL211" s="432"/>
      <c r="CM211" s="432"/>
      <c r="CN211" s="432"/>
      <c r="CO211" s="432"/>
      <c r="CP211" s="432"/>
      <c r="CQ211" s="432"/>
      <c r="CR211" s="432"/>
      <c r="CS211" s="432"/>
      <c r="CT211" s="432"/>
      <c r="CU211" s="432"/>
      <c r="CV211" s="432"/>
      <c r="CW211" s="432"/>
      <c r="CX211" s="432"/>
      <c r="CY211" s="432"/>
      <c r="CZ211" s="432"/>
      <c r="DA211" s="432"/>
      <c r="DB211" s="234"/>
      <c r="DC211" s="184"/>
    </row>
    <row r="212" spans="1:16384" s="182" customFormat="1" ht="10.199999999999999" customHeight="1" x14ac:dyDescent="0.25">
      <c r="A212" s="721" t="s">
        <v>46</v>
      </c>
      <c r="B212" s="721"/>
      <c r="C212" s="721"/>
      <c r="D212" s="721"/>
      <c r="E212" s="721"/>
      <c r="F212" s="721"/>
      <c r="G212" s="721"/>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694" t="s">
        <v>485</v>
      </c>
      <c r="AQ212" s="694"/>
      <c r="AR212" s="694"/>
      <c r="AS212" s="694"/>
      <c r="AT212" s="694"/>
      <c r="AU212" s="694"/>
      <c r="AV212" s="694"/>
      <c r="AW212" s="694"/>
      <c r="AX212" s="694"/>
      <c r="AY212" s="694"/>
      <c r="AZ212" s="694"/>
      <c r="BA212" s="694"/>
      <c r="BB212" s="694"/>
      <c r="BC212" s="694"/>
      <c r="BD212" s="694"/>
      <c r="BE212" s="694"/>
      <c r="BF212" s="694"/>
      <c r="BG212" s="694"/>
      <c r="BH212" s="694"/>
      <c r="BI212" s="694"/>
      <c r="BJ212" s="694"/>
      <c r="BK212" s="694"/>
      <c r="BL212" s="694"/>
      <c r="BM212" s="694"/>
      <c r="BN212" s="694"/>
      <c r="BO212" s="694"/>
      <c r="BP212" s="694"/>
      <c r="BQ212" s="694"/>
      <c r="BR212" s="694"/>
      <c r="BS212" s="694"/>
      <c r="BT212" s="694"/>
      <c r="BU212" s="694"/>
      <c r="BV212" s="694"/>
      <c r="BW212" s="694"/>
      <c r="BX212" s="694"/>
      <c r="BY212" s="694"/>
      <c r="BZ212" s="694"/>
      <c r="CA212" s="694"/>
      <c r="CB212" s="694"/>
      <c r="CC212" s="694"/>
      <c r="CD212" s="694"/>
      <c r="CE212" s="694"/>
      <c r="CF212" s="694"/>
      <c r="CG212" s="694"/>
      <c r="CH212" s="694"/>
      <c r="CI212" s="694"/>
      <c r="CJ212" s="694"/>
      <c r="CK212" s="694"/>
      <c r="CL212" s="694"/>
      <c r="CM212" s="694"/>
      <c r="CN212" s="694"/>
      <c r="CO212" s="694"/>
      <c r="CP212" s="694"/>
      <c r="CQ212" s="694"/>
      <c r="CR212" s="694"/>
      <c r="CS212" s="694"/>
      <c r="CT212" s="694"/>
      <c r="CU212" s="694"/>
      <c r="CV212" s="694"/>
      <c r="CW212" s="694"/>
      <c r="CX212" s="694"/>
      <c r="CY212" s="694"/>
      <c r="CZ212" s="694"/>
      <c r="DA212" s="694"/>
      <c r="DB212" s="234"/>
      <c r="DC212" s="184"/>
    </row>
    <row r="213" spans="1:16384" s="182" customFormat="1" ht="12.6" customHeight="1" x14ac:dyDescent="0.25">
      <c r="A213" s="433" t="s">
        <v>45</v>
      </c>
      <c r="B213" s="433"/>
      <c r="C213" s="433"/>
      <c r="D213" s="433"/>
      <c r="E213" s="433"/>
      <c r="F213" s="433"/>
      <c r="G213" s="433"/>
      <c r="H213" s="433"/>
      <c r="I213" s="433"/>
      <c r="J213" s="433"/>
      <c r="K213" s="433"/>
      <c r="L213" s="433"/>
      <c r="M213" s="433"/>
      <c r="N213" s="433"/>
      <c r="O213" s="433"/>
      <c r="P213" s="433"/>
      <c r="Q213" s="433"/>
      <c r="R213" s="433"/>
      <c r="S213" s="433"/>
      <c r="T213" s="433"/>
      <c r="U213" s="433"/>
      <c r="V213" s="433"/>
      <c r="W213" s="433"/>
      <c r="X213" s="720" t="s">
        <v>487</v>
      </c>
      <c r="Y213" s="720"/>
      <c r="Z213" s="720"/>
      <c r="AA213" s="720"/>
      <c r="AB213" s="720"/>
      <c r="AC213" s="720"/>
      <c r="AD213" s="720"/>
      <c r="AE213" s="720"/>
      <c r="AF213" s="720"/>
      <c r="AG213" s="720"/>
      <c r="AH213" s="720"/>
      <c r="AI213" s="720"/>
      <c r="AJ213" s="720"/>
      <c r="AK213" s="720"/>
      <c r="AL213" s="720"/>
      <c r="AM213" s="720"/>
      <c r="AN213" s="720"/>
      <c r="AO213" s="720"/>
      <c r="AP213" s="720"/>
      <c r="AQ213" s="720"/>
      <c r="AR213" s="720"/>
      <c r="AS213" s="720"/>
      <c r="AT213" s="720"/>
      <c r="AU213" s="720"/>
      <c r="AV213" s="720"/>
      <c r="AW213" s="720"/>
      <c r="AX213" s="720"/>
      <c r="AY213" s="720"/>
      <c r="AZ213" s="720"/>
      <c r="BA213" s="720"/>
      <c r="BB213" s="720"/>
      <c r="BC213" s="720"/>
      <c r="BD213" s="720"/>
      <c r="BE213" s="720"/>
      <c r="BF213" s="720"/>
      <c r="BG213" s="720"/>
      <c r="BH213" s="720"/>
      <c r="BI213" s="720"/>
      <c r="BJ213" s="720"/>
      <c r="BK213" s="720"/>
      <c r="BL213" s="720"/>
      <c r="BM213" s="720"/>
      <c r="BN213" s="720"/>
      <c r="BO213" s="720"/>
      <c r="BP213" s="720"/>
      <c r="BQ213" s="720"/>
      <c r="BR213" s="720"/>
      <c r="BS213" s="720"/>
      <c r="BT213" s="720"/>
      <c r="BU213" s="720"/>
      <c r="BV213" s="720"/>
      <c r="BW213" s="720"/>
      <c r="BX213" s="720"/>
      <c r="BY213" s="720"/>
      <c r="BZ213" s="720"/>
      <c r="CA213" s="720"/>
      <c r="CB213" s="720"/>
      <c r="CC213" s="720"/>
      <c r="CD213" s="720"/>
      <c r="CE213" s="720"/>
      <c r="CF213" s="720"/>
      <c r="CG213" s="720"/>
      <c r="CH213" s="720"/>
      <c r="CI213" s="720"/>
      <c r="CJ213" s="720"/>
      <c r="CK213" s="720"/>
      <c r="CL213" s="720"/>
      <c r="CM213" s="720"/>
      <c r="CN213" s="720"/>
      <c r="CO213" s="720"/>
      <c r="CP213" s="720"/>
      <c r="CQ213" s="720"/>
      <c r="CR213" s="720"/>
      <c r="CS213" s="720"/>
      <c r="CT213" s="720"/>
      <c r="CU213" s="720"/>
      <c r="CV213" s="720"/>
      <c r="CW213" s="720"/>
      <c r="CX213" s="720"/>
      <c r="CY213" s="720"/>
      <c r="CZ213" s="720"/>
      <c r="DA213" s="720"/>
      <c r="DB213" s="234"/>
      <c r="DC213" s="184"/>
    </row>
    <row r="214" spans="1:16384" s="182" customFormat="1" ht="6" customHeight="1" x14ac:dyDescent="0.25">
      <c r="A214" s="433"/>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3"/>
      <c r="AY214" s="433"/>
      <c r="AZ214" s="433"/>
      <c r="BA214" s="433"/>
      <c r="BB214" s="433"/>
      <c r="BC214" s="433"/>
      <c r="BD214" s="433"/>
      <c r="BE214" s="433"/>
      <c r="BF214" s="433"/>
      <c r="BG214" s="433"/>
      <c r="BH214" s="433"/>
      <c r="BI214" s="433"/>
      <c r="BJ214" s="433"/>
      <c r="BK214" s="433"/>
      <c r="BL214" s="433"/>
      <c r="BM214" s="433"/>
      <c r="BN214" s="433"/>
      <c r="BO214" s="433"/>
      <c r="BP214" s="433"/>
      <c r="BQ214" s="433"/>
      <c r="BR214" s="433"/>
      <c r="BS214" s="433"/>
      <c r="BT214" s="433"/>
      <c r="BU214" s="433"/>
      <c r="BV214" s="433"/>
      <c r="BW214" s="433"/>
      <c r="BX214" s="433"/>
      <c r="BY214" s="433"/>
      <c r="BZ214" s="433"/>
      <c r="CA214" s="433"/>
      <c r="CB214" s="433"/>
      <c r="CC214" s="433"/>
      <c r="CD214" s="433"/>
      <c r="CE214" s="433"/>
      <c r="CF214" s="433"/>
      <c r="CG214" s="433"/>
      <c r="CH214" s="433"/>
      <c r="CI214" s="433"/>
      <c r="CJ214" s="433"/>
      <c r="CK214" s="433"/>
      <c r="CL214" s="433"/>
      <c r="CM214" s="433"/>
      <c r="CN214" s="433"/>
      <c r="CO214" s="433"/>
      <c r="CP214" s="433"/>
      <c r="CQ214" s="433"/>
      <c r="CR214" s="433"/>
      <c r="CS214" s="433"/>
      <c r="CT214" s="433"/>
      <c r="CU214" s="433"/>
      <c r="CV214" s="433"/>
      <c r="CW214" s="433"/>
      <c r="CX214" s="433"/>
      <c r="CY214" s="433"/>
      <c r="CZ214" s="433"/>
      <c r="DA214" s="433"/>
      <c r="DB214" s="234"/>
      <c r="DC214" s="184"/>
    </row>
    <row r="215" spans="1:16384" s="269" customFormat="1" ht="10.199999999999999" customHeight="1" x14ac:dyDescent="0.25">
      <c r="A215" s="531" t="s">
        <v>47</v>
      </c>
      <c r="B215" s="531"/>
      <c r="C215" s="531"/>
      <c r="D215" s="531"/>
      <c r="E215" s="531"/>
      <c r="F215" s="531"/>
      <c r="G215" s="531"/>
      <c r="H215" s="531" t="s">
        <v>0</v>
      </c>
      <c r="I215" s="531"/>
      <c r="J215" s="531"/>
      <c r="K215" s="531"/>
      <c r="L215" s="531"/>
      <c r="M215" s="531"/>
      <c r="N215" s="531"/>
      <c r="O215" s="531"/>
      <c r="P215" s="531"/>
      <c r="Q215" s="531"/>
      <c r="R215" s="531"/>
      <c r="S215" s="531"/>
      <c r="T215" s="531"/>
      <c r="U215" s="531"/>
      <c r="V215" s="531"/>
      <c r="W215" s="531"/>
      <c r="X215" s="531"/>
      <c r="Y215" s="531"/>
      <c r="Z215" s="531"/>
      <c r="AA215" s="531"/>
      <c r="AB215" s="531"/>
      <c r="AC215" s="531"/>
      <c r="AD215" s="531"/>
      <c r="AE215" s="531"/>
      <c r="AF215" s="531"/>
      <c r="AG215" s="531"/>
      <c r="AH215" s="531"/>
      <c r="AI215" s="531"/>
      <c r="AJ215" s="531"/>
      <c r="AK215" s="531"/>
      <c r="AL215" s="531"/>
      <c r="AM215" s="531"/>
      <c r="AN215" s="531"/>
      <c r="AO215" s="531"/>
      <c r="AP215" s="531" t="s">
        <v>82</v>
      </c>
      <c r="AQ215" s="531"/>
      <c r="AR215" s="531"/>
      <c r="AS215" s="531"/>
      <c r="AT215" s="531"/>
      <c r="AU215" s="531"/>
      <c r="AV215" s="531"/>
      <c r="AW215" s="531"/>
      <c r="AX215" s="531"/>
      <c r="AY215" s="531"/>
      <c r="AZ215" s="531"/>
      <c r="BA215" s="531"/>
      <c r="BB215" s="531"/>
      <c r="BC215" s="531"/>
      <c r="BD215" s="531"/>
      <c r="BE215" s="531"/>
      <c r="BF215" s="531" t="s">
        <v>83</v>
      </c>
      <c r="BG215" s="531"/>
      <c r="BH215" s="531"/>
      <c r="BI215" s="531"/>
      <c r="BJ215" s="531"/>
      <c r="BK215" s="531"/>
      <c r="BL215" s="531"/>
      <c r="BM215" s="531"/>
      <c r="BN215" s="531"/>
      <c r="BO215" s="531"/>
      <c r="BP215" s="531"/>
      <c r="BQ215" s="531"/>
      <c r="BR215" s="531"/>
      <c r="BS215" s="531"/>
      <c r="BT215" s="531"/>
      <c r="BU215" s="531"/>
      <c r="BV215" s="531" t="s">
        <v>84</v>
      </c>
      <c r="BW215" s="531"/>
      <c r="BX215" s="531"/>
      <c r="BY215" s="531"/>
      <c r="BZ215" s="531"/>
      <c r="CA215" s="531"/>
      <c r="CB215" s="531"/>
      <c r="CC215" s="531"/>
      <c r="CD215" s="531"/>
      <c r="CE215" s="531"/>
      <c r="CF215" s="531"/>
      <c r="CG215" s="531"/>
      <c r="CH215" s="531"/>
      <c r="CI215" s="531"/>
      <c r="CJ215" s="531"/>
      <c r="CK215" s="531"/>
      <c r="CL215" s="531" t="s">
        <v>492</v>
      </c>
      <c r="CM215" s="531"/>
      <c r="CN215" s="531"/>
      <c r="CO215" s="531"/>
      <c r="CP215" s="531"/>
      <c r="CQ215" s="531"/>
      <c r="CR215" s="531"/>
      <c r="CS215" s="531"/>
      <c r="CT215" s="531"/>
      <c r="CU215" s="531"/>
      <c r="CV215" s="531"/>
      <c r="CW215" s="531"/>
      <c r="CX215" s="531"/>
      <c r="CY215" s="531"/>
      <c r="CZ215" s="531"/>
      <c r="DA215" s="531"/>
      <c r="DB215" s="779"/>
      <c r="DC215" s="779"/>
      <c r="DD215" s="779"/>
      <c r="DE215" s="779"/>
      <c r="DF215" s="779"/>
      <c r="DG215" s="779"/>
      <c r="DH215" s="779"/>
      <c r="DI215" s="779"/>
      <c r="DJ215" s="779"/>
      <c r="DK215" s="779"/>
      <c r="DL215" s="779"/>
      <c r="DM215" s="779"/>
      <c r="DN215" s="779"/>
      <c r="DO215" s="779"/>
      <c r="DP215" s="779"/>
      <c r="DQ215" s="779"/>
      <c r="DR215" s="779"/>
      <c r="DS215" s="779"/>
      <c r="DT215" s="779"/>
      <c r="DU215" s="779"/>
      <c r="DV215" s="779"/>
      <c r="DW215" s="779"/>
      <c r="DX215" s="779"/>
      <c r="DY215" s="779"/>
      <c r="DZ215" s="779"/>
      <c r="EA215" s="779"/>
      <c r="EB215" s="779"/>
      <c r="EC215" s="779"/>
      <c r="ED215" s="779"/>
      <c r="EE215" s="779"/>
      <c r="EF215" s="779"/>
      <c r="EG215" s="779"/>
      <c r="EH215" s="779"/>
      <c r="EI215" s="779"/>
      <c r="EJ215" s="779"/>
      <c r="EK215" s="779"/>
      <c r="EL215" s="779"/>
      <c r="EM215" s="779"/>
      <c r="EN215" s="779"/>
      <c r="EO215" s="779"/>
      <c r="EP215" s="779"/>
      <c r="EQ215" s="779"/>
      <c r="ER215" s="779"/>
      <c r="ES215" s="779"/>
      <c r="ET215" s="779"/>
      <c r="EU215" s="779"/>
      <c r="EV215" s="779"/>
      <c r="EW215" s="779"/>
      <c r="EX215" s="779"/>
      <c r="EY215" s="779"/>
      <c r="EZ215" s="779"/>
      <c r="FA215" s="779"/>
      <c r="FB215" s="779"/>
      <c r="FC215" s="779"/>
      <c r="FD215" s="779"/>
      <c r="FE215" s="779"/>
      <c r="FF215" s="779"/>
      <c r="FG215" s="779"/>
      <c r="FH215" s="779"/>
      <c r="FI215" s="779"/>
      <c r="FJ215" s="779"/>
      <c r="FK215" s="779"/>
      <c r="FL215" s="779"/>
      <c r="FM215" s="779"/>
      <c r="FN215" s="779"/>
      <c r="FO215" s="779"/>
      <c r="FP215" s="779"/>
      <c r="FQ215" s="779"/>
      <c r="FR215" s="779"/>
      <c r="FS215" s="779"/>
      <c r="FT215" s="779"/>
      <c r="FU215" s="779"/>
      <c r="FV215" s="779"/>
      <c r="FW215" s="779"/>
      <c r="FX215" s="779"/>
      <c r="FY215" s="779"/>
      <c r="FZ215" s="779"/>
      <c r="GA215" s="779"/>
      <c r="GB215" s="779"/>
      <c r="GC215" s="779"/>
      <c r="GD215" s="779"/>
      <c r="GE215" s="779"/>
      <c r="GF215" s="779"/>
      <c r="GG215" s="779"/>
      <c r="GH215" s="779"/>
      <c r="GI215" s="779"/>
      <c r="GJ215" s="779"/>
      <c r="GK215" s="779"/>
      <c r="GL215" s="779"/>
      <c r="GM215" s="779"/>
      <c r="GN215" s="779"/>
      <c r="GO215" s="779"/>
      <c r="GP215" s="779"/>
      <c r="GQ215" s="779"/>
      <c r="GR215" s="779"/>
      <c r="GS215" s="779"/>
      <c r="GT215" s="779"/>
      <c r="GU215" s="779"/>
      <c r="GV215" s="779"/>
      <c r="GW215" s="779"/>
      <c r="GX215" s="779"/>
      <c r="GY215" s="779"/>
      <c r="GZ215" s="779"/>
      <c r="HA215" s="779"/>
      <c r="HB215" s="779"/>
      <c r="HC215" s="779"/>
      <c r="HD215" s="779"/>
      <c r="HE215" s="779"/>
      <c r="HF215" s="779"/>
      <c r="HG215" s="779"/>
      <c r="HH215" s="779"/>
      <c r="HI215" s="779"/>
      <c r="HJ215" s="779"/>
      <c r="HK215" s="779"/>
      <c r="HL215" s="779"/>
      <c r="HM215" s="779"/>
      <c r="HN215" s="779"/>
      <c r="HO215" s="779"/>
      <c r="HP215" s="779"/>
      <c r="HQ215" s="779"/>
      <c r="HR215" s="779"/>
      <c r="HS215" s="779"/>
      <c r="HT215" s="779"/>
      <c r="HU215" s="779"/>
      <c r="HV215" s="779"/>
      <c r="HW215" s="779"/>
      <c r="HX215" s="779"/>
      <c r="HY215" s="779"/>
      <c r="HZ215" s="779"/>
      <c r="IA215" s="779"/>
      <c r="IB215" s="779"/>
      <c r="IC215" s="779"/>
      <c r="ID215" s="779"/>
      <c r="IE215" s="779"/>
      <c r="IF215" s="779"/>
      <c r="IG215" s="779"/>
      <c r="IH215" s="779"/>
      <c r="II215" s="779"/>
      <c r="IJ215" s="779"/>
      <c r="IK215" s="779"/>
      <c r="IL215" s="779"/>
      <c r="IM215" s="779"/>
      <c r="IN215" s="779"/>
      <c r="IO215" s="779"/>
      <c r="IP215" s="779"/>
      <c r="IQ215" s="779"/>
      <c r="IR215" s="779"/>
      <c r="IS215" s="779"/>
      <c r="IT215" s="779"/>
      <c r="IU215" s="779"/>
      <c r="IV215" s="779"/>
      <c r="IW215" s="779"/>
      <c r="IX215" s="779"/>
      <c r="IY215" s="779"/>
      <c r="IZ215" s="779"/>
      <c r="JA215" s="779"/>
      <c r="JB215" s="779"/>
      <c r="JC215" s="779"/>
      <c r="JD215" s="779"/>
      <c r="JE215" s="779"/>
      <c r="JF215" s="779"/>
      <c r="JG215" s="779"/>
      <c r="JH215" s="779"/>
      <c r="JI215" s="779"/>
      <c r="JJ215" s="779"/>
      <c r="JK215" s="779"/>
      <c r="JL215" s="779"/>
      <c r="JM215" s="779"/>
      <c r="JN215" s="779"/>
      <c r="JO215" s="779"/>
      <c r="JP215" s="779"/>
      <c r="JQ215" s="779"/>
      <c r="JR215" s="779"/>
      <c r="JS215" s="779"/>
      <c r="JT215" s="779"/>
      <c r="JU215" s="779"/>
      <c r="JV215" s="779"/>
      <c r="JW215" s="779"/>
      <c r="JX215" s="779"/>
      <c r="JY215" s="779"/>
      <c r="JZ215" s="779"/>
      <c r="KA215" s="779"/>
      <c r="KB215" s="779"/>
      <c r="KC215" s="779"/>
      <c r="KD215" s="779"/>
      <c r="KE215" s="779"/>
      <c r="KF215" s="779"/>
      <c r="KG215" s="779"/>
      <c r="KH215" s="779"/>
      <c r="KI215" s="779"/>
      <c r="KJ215" s="779"/>
      <c r="KK215" s="779"/>
      <c r="KL215" s="779"/>
      <c r="KM215" s="779"/>
      <c r="KN215" s="779"/>
      <c r="KO215" s="779"/>
      <c r="KP215" s="779"/>
      <c r="KQ215" s="779"/>
      <c r="KR215" s="779"/>
      <c r="KS215" s="779"/>
      <c r="KT215" s="779"/>
      <c r="KU215" s="779"/>
      <c r="KV215" s="779"/>
      <c r="KW215" s="779"/>
      <c r="KX215" s="779"/>
      <c r="KY215" s="779"/>
      <c r="KZ215" s="779"/>
      <c r="LA215" s="779"/>
      <c r="LB215" s="779"/>
      <c r="LC215" s="779"/>
      <c r="LD215" s="779"/>
      <c r="LE215" s="779"/>
      <c r="LF215" s="779"/>
      <c r="LG215" s="779"/>
      <c r="LH215" s="779"/>
      <c r="LI215" s="779"/>
      <c r="LJ215" s="779"/>
      <c r="LK215" s="779"/>
      <c r="LL215" s="779"/>
      <c r="LM215" s="779"/>
      <c r="LN215" s="779"/>
      <c r="LO215" s="779"/>
      <c r="LP215" s="779"/>
      <c r="LQ215" s="779"/>
      <c r="LR215" s="779"/>
      <c r="LS215" s="779"/>
      <c r="LT215" s="779"/>
      <c r="LU215" s="779"/>
      <c r="LV215" s="779"/>
      <c r="LW215" s="779"/>
      <c r="LX215" s="779"/>
      <c r="LY215" s="779"/>
      <c r="LZ215" s="779"/>
      <c r="MA215" s="779"/>
      <c r="MB215" s="779"/>
      <c r="MC215" s="779"/>
      <c r="MD215" s="779"/>
      <c r="ME215" s="779"/>
      <c r="MF215" s="779"/>
      <c r="MG215" s="779"/>
      <c r="MH215" s="779"/>
      <c r="MI215" s="779"/>
      <c r="MJ215" s="779"/>
      <c r="MK215" s="779"/>
      <c r="ML215" s="779"/>
      <c r="MM215" s="779"/>
      <c r="MN215" s="779"/>
      <c r="MO215" s="779"/>
      <c r="MP215" s="779"/>
      <c r="MQ215" s="779"/>
      <c r="MR215" s="779"/>
      <c r="MS215" s="779"/>
      <c r="MT215" s="779"/>
      <c r="MU215" s="779"/>
      <c r="MV215" s="779"/>
      <c r="MW215" s="779"/>
      <c r="MX215" s="779"/>
      <c r="MY215" s="779"/>
      <c r="MZ215" s="779"/>
      <c r="NA215" s="779"/>
      <c r="NB215" s="779"/>
      <c r="NC215" s="779"/>
      <c r="ND215" s="779"/>
      <c r="NE215" s="779"/>
      <c r="NF215" s="779"/>
      <c r="NG215" s="779"/>
      <c r="NH215" s="779"/>
      <c r="NI215" s="779"/>
      <c r="NJ215" s="779"/>
      <c r="NK215" s="779"/>
      <c r="NL215" s="779"/>
      <c r="NM215" s="779"/>
      <c r="NN215" s="779"/>
      <c r="NO215" s="779"/>
      <c r="NP215" s="779"/>
      <c r="NQ215" s="779"/>
      <c r="NR215" s="779"/>
      <c r="NS215" s="779"/>
      <c r="NT215" s="779"/>
      <c r="NU215" s="779"/>
      <c r="NV215" s="779"/>
      <c r="NW215" s="779"/>
      <c r="NX215" s="779"/>
      <c r="NY215" s="779"/>
      <c r="NZ215" s="779"/>
      <c r="OA215" s="779"/>
      <c r="OB215" s="779"/>
      <c r="OC215" s="779"/>
      <c r="OD215" s="779"/>
      <c r="OE215" s="779"/>
      <c r="OF215" s="779"/>
      <c r="OG215" s="779"/>
      <c r="OH215" s="779"/>
      <c r="OI215" s="779"/>
      <c r="OJ215" s="779"/>
      <c r="OK215" s="779"/>
      <c r="OL215" s="779"/>
      <c r="OM215" s="779"/>
      <c r="ON215" s="779"/>
      <c r="OO215" s="779"/>
      <c r="OP215" s="779"/>
      <c r="OQ215" s="779"/>
      <c r="OR215" s="779"/>
      <c r="OS215" s="779"/>
      <c r="OT215" s="779"/>
      <c r="OU215" s="779"/>
      <c r="OV215" s="779"/>
      <c r="OW215" s="779"/>
      <c r="OX215" s="779"/>
      <c r="OY215" s="779"/>
      <c r="OZ215" s="779"/>
      <c r="PA215" s="779"/>
      <c r="PB215" s="779"/>
      <c r="PC215" s="779"/>
      <c r="PD215" s="779"/>
      <c r="PE215" s="779"/>
      <c r="PF215" s="779"/>
      <c r="PG215" s="779"/>
      <c r="PH215" s="779"/>
      <c r="PI215" s="779"/>
      <c r="PJ215" s="779"/>
      <c r="PK215" s="779"/>
      <c r="PL215" s="779"/>
      <c r="PM215" s="779"/>
      <c r="PN215" s="779"/>
      <c r="PO215" s="779"/>
      <c r="PP215" s="779"/>
      <c r="PQ215" s="779"/>
      <c r="PR215" s="779"/>
      <c r="PS215" s="779"/>
      <c r="PT215" s="779"/>
      <c r="PU215" s="779"/>
      <c r="PV215" s="779"/>
      <c r="PW215" s="779"/>
      <c r="PX215" s="779"/>
      <c r="PY215" s="779"/>
      <c r="PZ215" s="779"/>
      <c r="QA215" s="779"/>
      <c r="QB215" s="779"/>
      <c r="QC215" s="779"/>
      <c r="QD215" s="779"/>
      <c r="QE215" s="779"/>
      <c r="QF215" s="779"/>
      <c r="QG215" s="779"/>
      <c r="QH215" s="779"/>
      <c r="QI215" s="779"/>
      <c r="QJ215" s="779"/>
      <c r="QK215" s="779"/>
      <c r="QL215" s="779"/>
      <c r="QM215" s="779"/>
      <c r="QN215" s="779"/>
      <c r="QO215" s="779"/>
      <c r="QP215" s="779"/>
      <c r="QQ215" s="779"/>
      <c r="QR215" s="779"/>
      <c r="QS215" s="779"/>
      <c r="QT215" s="779"/>
      <c r="QU215" s="779"/>
      <c r="QV215" s="779"/>
      <c r="QW215" s="779"/>
      <c r="QX215" s="779"/>
      <c r="QY215" s="779"/>
      <c r="QZ215" s="779"/>
      <c r="RA215" s="779"/>
      <c r="RB215" s="779"/>
      <c r="RC215" s="779"/>
      <c r="RD215" s="779"/>
      <c r="RE215" s="779"/>
      <c r="RF215" s="779"/>
      <c r="RG215" s="779"/>
      <c r="RH215" s="779"/>
      <c r="RI215" s="779"/>
      <c r="RJ215" s="779"/>
      <c r="RK215" s="779"/>
      <c r="RL215" s="779"/>
      <c r="RM215" s="779"/>
      <c r="RN215" s="779"/>
      <c r="RO215" s="779"/>
      <c r="RP215" s="779"/>
      <c r="RQ215" s="779"/>
      <c r="RR215" s="779"/>
      <c r="RS215" s="779"/>
      <c r="RT215" s="779"/>
      <c r="RU215" s="779"/>
      <c r="RV215" s="779"/>
      <c r="RW215" s="779"/>
      <c r="RX215" s="779"/>
      <c r="RY215" s="779"/>
      <c r="RZ215" s="779"/>
      <c r="SA215" s="779"/>
      <c r="SB215" s="779"/>
      <c r="SC215" s="779"/>
      <c r="SD215" s="779"/>
      <c r="SE215" s="779"/>
      <c r="SF215" s="779"/>
      <c r="SG215" s="779"/>
      <c r="SH215" s="779"/>
      <c r="SI215" s="779"/>
      <c r="SJ215" s="779"/>
      <c r="SK215" s="779"/>
      <c r="SL215" s="779"/>
      <c r="SM215" s="779"/>
      <c r="SN215" s="779"/>
      <c r="SO215" s="779"/>
      <c r="SP215" s="779"/>
      <c r="SQ215" s="779"/>
      <c r="SR215" s="779"/>
      <c r="SS215" s="779"/>
      <c r="ST215" s="779"/>
      <c r="SU215" s="779"/>
      <c r="SV215" s="779"/>
      <c r="SW215" s="779"/>
      <c r="SX215" s="779"/>
      <c r="SY215" s="779"/>
      <c r="SZ215" s="779"/>
      <c r="TA215" s="779"/>
      <c r="TB215" s="779"/>
      <c r="TC215" s="779"/>
      <c r="TD215" s="779"/>
      <c r="TE215" s="779"/>
      <c r="TF215" s="779"/>
      <c r="TG215" s="779"/>
      <c r="TH215" s="779"/>
      <c r="TI215" s="779"/>
      <c r="TJ215" s="779"/>
      <c r="TK215" s="779"/>
      <c r="TL215" s="779"/>
      <c r="TM215" s="779"/>
      <c r="TN215" s="779"/>
      <c r="TO215" s="779"/>
      <c r="TP215" s="779"/>
      <c r="TQ215" s="779"/>
      <c r="TR215" s="779"/>
      <c r="TS215" s="779"/>
      <c r="TT215" s="779"/>
      <c r="TU215" s="779"/>
      <c r="TV215" s="779"/>
      <c r="TW215" s="779"/>
      <c r="TX215" s="779"/>
      <c r="TY215" s="779"/>
      <c r="TZ215" s="779"/>
      <c r="UA215" s="779"/>
      <c r="UB215" s="779"/>
      <c r="UC215" s="779"/>
      <c r="UD215" s="779"/>
      <c r="UE215" s="779"/>
      <c r="UF215" s="779"/>
      <c r="UG215" s="779"/>
      <c r="UH215" s="779"/>
      <c r="UI215" s="779"/>
      <c r="UJ215" s="779"/>
      <c r="UK215" s="779"/>
      <c r="UL215" s="779"/>
      <c r="UM215" s="779"/>
      <c r="UN215" s="779"/>
      <c r="UO215" s="779"/>
      <c r="UP215" s="779"/>
      <c r="UQ215" s="779"/>
      <c r="UR215" s="779"/>
      <c r="US215" s="779"/>
      <c r="UT215" s="779"/>
      <c r="UU215" s="779"/>
      <c r="UV215" s="779"/>
      <c r="UW215" s="779"/>
      <c r="UX215" s="779"/>
      <c r="UY215" s="779"/>
      <c r="UZ215" s="779"/>
      <c r="VA215" s="779"/>
      <c r="VB215" s="779"/>
      <c r="VC215" s="779"/>
      <c r="VD215" s="779"/>
      <c r="VE215" s="779"/>
      <c r="VF215" s="779"/>
      <c r="VG215" s="779"/>
      <c r="VH215" s="779"/>
      <c r="VI215" s="779"/>
      <c r="VJ215" s="779"/>
      <c r="VK215" s="779"/>
      <c r="VL215" s="779"/>
      <c r="VM215" s="779"/>
      <c r="VN215" s="779"/>
      <c r="VO215" s="779"/>
      <c r="VP215" s="779"/>
      <c r="VQ215" s="779"/>
      <c r="VR215" s="779"/>
      <c r="VS215" s="779"/>
      <c r="VT215" s="779"/>
      <c r="VU215" s="779"/>
      <c r="VV215" s="779"/>
      <c r="VW215" s="779"/>
      <c r="VX215" s="779"/>
      <c r="VY215" s="779"/>
      <c r="VZ215" s="779"/>
      <c r="WA215" s="779"/>
      <c r="WB215" s="779"/>
      <c r="WC215" s="779"/>
      <c r="WD215" s="779"/>
      <c r="WE215" s="779"/>
      <c r="WF215" s="779"/>
      <c r="WG215" s="779"/>
      <c r="WH215" s="779"/>
      <c r="WI215" s="779"/>
      <c r="WJ215" s="779"/>
      <c r="WK215" s="779"/>
      <c r="WL215" s="779"/>
      <c r="WM215" s="779"/>
      <c r="WN215" s="779"/>
      <c r="WO215" s="779"/>
      <c r="WP215" s="779"/>
      <c r="WQ215" s="779"/>
      <c r="WR215" s="779"/>
      <c r="WS215" s="779"/>
      <c r="WT215" s="779"/>
      <c r="WU215" s="779"/>
      <c r="WV215" s="779"/>
      <c r="WW215" s="779"/>
      <c r="WX215" s="779"/>
      <c r="WY215" s="779"/>
      <c r="WZ215" s="779"/>
      <c r="XA215" s="779"/>
      <c r="XB215" s="779"/>
      <c r="XC215" s="779"/>
      <c r="XD215" s="779"/>
      <c r="XE215" s="779"/>
      <c r="XF215" s="779"/>
      <c r="XG215" s="779"/>
      <c r="XH215" s="779"/>
      <c r="XI215" s="779"/>
      <c r="XJ215" s="779"/>
      <c r="XK215" s="779"/>
      <c r="XL215" s="779"/>
      <c r="XM215" s="779"/>
      <c r="XN215" s="779"/>
      <c r="XO215" s="779"/>
      <c r="XP215" s="779"/>
      <c r="XQ215" s="779"/>
      <c r="XR215" s="779"/>
      <c r="XS215" s="779"/>
      <c r="XT215" s="779"/>
      <c r="XU215" s="779"/>
      <c r="XV215" s="779"/>
      <c r="XW215" s="779"/>
      <c r="XX215" s="779"/>
      <c r="XY215" s="779"/>
      <c r="XZ215" s="779"/>
      <c r="YA215" s="779"/>
      <c r="YB215" s="779"/>
      <c r="YC215" s="779"/>
      <c r="YD215" s="779"/>
      <c r="YE215" s="779"/>
      <c r="YF215" s="779"/>
      <c r="YG215" s="779"/>
      <c r="YH215" s="779"/>
      <c r="YI215" s="779"/>
      <c r="YJ215" s="779"/>
      <c r="YK215" s="779"/>
      <c r="YL215" s="779"/>
      <c r="YM215" s="779"/>
      <c r="YN215" s="779"/>
      <c r="YO215" s="779"/>
      <c r="YP215" s="779"/>
      <c r="YQ215" s="779"/>
      <c r="YR215" s="779"/>
      <c r="YS215" s="779"/>
      <c r="YT215" s="779"/>
      <c r="YU215" s="779"/>
      <c r="YV215" s="779"/>
      <c r="YW215" s="779"/>
      <c r="YX215" s="779"/>
      <c r="YY215" s="779"/>
      <c r="YZ215" s="779"/>
      <c r="ZA215" s="779"/>
      <c r="ZB215" s="779"/>
      <c r="ZC215" s="779"/>
      <c r="ZD215" s="779"/>
      <c r="ZE215" s="779"/>
      <c r="ZF215" s="779"/>
      <c r="ZG215" s="779"/>
      <c r="ZH215" s="779"/>
      <c r="ZI215" s="779"/>
      <c r="ZJ215" s="779"/>
      <c r="ZK215" s="779"/>
      <c r="ZL215" s="779"/>
      <c r="ZM215" s="779"/>
      <c r="ZN215" s="779"/>
      <c r="ZO215" s="779"/>
      <c r="ZP215" s="779"/>
      <c r="ZQ215" s="779"/>
      <c r="ZR215" s="779"/>
      <c r="ZS215" s="779"/>
      <c r="ZT215" s="779"/>
      <c r="ZU215" s="779"/>
      <c r="ZV215" s="779"/>
      <c r="ZW215" s="779"/>
      <c r="ZX215" s="779"/>
      <c r="ZY215" s="779"/>
      <c r="ZZ215" s="779"/>
      <c r="AAA215" s="779"/>
      <c r="AAB215" s="779"/>
      <c r="AAC215" s="779"/>
      <c r="AAD215" s="779"/>
      <c r="AAE215" s="779"/>
      <c r="AAF215" s="779"/>
      <c r="AAG215" s="779"/>
      <c r="AAH215" s="779"/>
      <c r="AAI215" s="779"/>
      <c r="AAJ215" s="779"/>
      <c r="AAK215" s="779"/>
      <c r="AAL215" s="779"/>
      <c r="AAM215" s="779"/>
      <c r="AAN215" s="779"/>
      <c r="AAO215" s="779"/>
      <c r="AAP215" s="779"/>
      <c r="AAQ215" s="779"/>
      <c r="AAR215" s="779"/>
      <c r="AAS215" s="779"/>
      <c r="AAT215" s="779"/>
      <c r="AAU215" s="779"/>
      <c r="AAV215" s="779"/>
      <c r="AAW215" s="779"/>
      <c r="AAX215" s="779"/>
      <c r="AAY215" s="779"/>
      <c r="AAZ215" s="779"/>
      <c r="ABA215" s="779"/>
      <c r="ABB215" s="779"/>
      <c r="ABC215" s="779"/>
      <c r="ABD215" s="779"/>
      <c r="ABE215" s="779"/>
      <c r="ABF215" s="779"/>
      <c r="ABG215" s="779"/>
      <c r="ABH215" s="779"/>
      <c r="ABI215" s="779"/>
      <c r="ABJ215" s="779"/>
      <c r="ABK215" s="779"/>
      <c r="ABL215" s="779"/>
      <c r="ABM215" s="779"/>
      <c r="ABN215" s="779"/>
      <c r="ABO215" s="779"/>
      <c r="ABP215" s="779"/>
      <c r="ABQ215" s="779"/>
      <c r="ABR215" s="779"/>
      <c r="ABS215" s="779"/>
      <c r="ABT215" s="779"/>
      <c r="ABU215" s="779"/>
      <c r="ABV215" s="779"/>
      <c r="ABW215" s="779"/>
      <c r="ABX215" s="779"/>
      <c r="ABY215" s="779"/>
      <c r="ABZ215" s="779"/>
      <c r="ACA215" s="779"/>
      <c r="ACB215" s="779"/>
      <c r="ACC215" s="779"/>
      <c r="ACD215" s="779"/>
      <c r="ACE215" s="779"/>
      <c r="ACF215" s="779"/>
      <c r="ACG215" s="779"/>
      <c r="ACH215" s="779"/>
      <c r="ACI215" s="779"/>
      <c r="ACJ215" s="779"/>
      <c r="ACK215" s="779"/>
      <c r="ACL215" s="779"/>
      <c r="ACM215" s="779"/>
      <c r="ACN215" s="779"/>
      <c r="ACO215" s="779"/>
      <c r="ACP215" s="779"/>
      <c r="ACQ215" s="779"/>
      <c r="ACR215" s="779"/>
      <c r="ACS215" s="779"/>
      <c r="ACT215" s="779"/>
      <c r="ACU215" s="779"/>
      <c r="ACV215" s="779"/>
      <c r="ACW215" s="779"/>
      <c r="ACX215" s="779"/>
      <c r="ACY215" s="779"/>
      <c r="ACZ215" s="779"/>
      <c r="ADA215" s="779"/>
      <c r="ADB215" s="779"/>
      <c r="ADC215" s="779"/>
      <c r="ADD215" s="779"/>
      <c r="ADE215" s="779"/>
      <c r="ADF215" s="779"/>
      <c r="ADG215" s="779"/>
      <c r="ADH215" s="779"/>
      <c r="ADI215" s="779"/>
      <c r="ADJ215" s="779"/>
      <c r="ADK215" s="779"/>
      <c r="ADL215" s="779"/>
      <c r="ADM215" s="779"/>
      <c r="ADN215" s="779"/>
      <c r="ADO215" s="779"/>
      <c r="ADP215" s="779"/>
      <c r="ADQ215" s="779"/>
      <c r="ADR215" s="779"/>
      <c r="ADS215" s="779"/>
      <c r="ADT215" s="779"/>
      <c r="ADU215" s="779"/>
      <c r="ADV215" s="779"/>
      <c r="ADW215" s="779"/>
      <c r="ADX215" s="779"/>
      <c r="ADY215" s="779"/>
      <c r="ADZ215" s="779"/>
      <c r="AEA215" s="779"/>
      <c r="AEB215" s="779"/>
      <c r="AEC215" s="779"/>
      <c r="AED215" s="779"/>
      <c r="AEE215" s="779"/>
      <c r="AEF215" s="779"/>
      <c r="AEG215" s="779"/>
      <c r="AEH215" s="779"/>
      <c r="AEI215" s="779"/>
      <c r="AEJ215" s="779"/>
      <c r="AEK215" s="779"/>
      <c r="AEL215" s="779"/>
      <c r="AEM215" s="779"/>
      <c r="AEN215" s="779"/>
      <c r="AEO215" s="779"/>
      <c r="AEP215" s="779"/>
      <c r="AEQ215" s="779"/>
      <c r="AER215" s="779"/>
      <c r="AES215" s="779"/>
      <c r="AET215" s="779"/>
      <c r="AEU215" s="779"/>
      <c r="AEV215" s="779"/>
      <c r="AEW215" s="779"/>
      <c r="AEX215" s="779"/>
      <c r="AEY215" s="779"/>
      <c r="AEZ215" s="779"/>
      <c r="AFA215" s="779"/>
      <c r="AFB215" s="779"/>
      <c r="AFC215" s="779"/>
      <c r="AFD215" s="779"/>
      <c r="AFE215" s="779"/>
      <c r="AFF215" s="779"/>
      <c r="AFG215" s="779"/>
      <c r="AFH215" s="779"/>
      <c r="AFI215" s="779"/>
      <c r="AFJ215" s="779"/>
      <c r="AFK215" s="779"/>
      <c r="AFL215" s="779"/>
      <c r="AFM215" s="779"/>
      <c r="AFN215" s="779"/>
      <c r="AFO215" s="779"/>
      <c r="AFP215" s="779"/>
      <c r="AFQ215" s="779"/>
      <c r="AFR215" s="779"/>
      <c r="AFS215" s="779"/>
      <c r="AFT215" s="779"/>
      <c r="AFU215" s="779"/>
      <c r="AFV215" s="779"/>
      <c r="AFW215" s="779"/>
      <c r="AFX215" s="779"/>
      <c r="AFY215" s="779"/>
      <c r="AFZ215" s="779"/>
      <c r="AGA215" s="779"/>
      <c r="AGB215" s="779"/>
      <c r="AGC215" s="779"/>
      <c r="AGD215" s="779"/>
      <c r="AGE215" s="779"/>
      <c r="AGF215" s="779"/>
      <c r="AGG215" s="779"/>
      <c r="AGH215" s="779"/>
      <c r="AGI215" s="779"/>
      <c r="AGJ215" s="779"/>
      <c r="AGK215" s="779"/>
      <c r="AGL215" s="779"/>
      <c r="AGM215" s="779"/>
      <c r="AGN215" s="779"/>
      <c r="AGO215" s="779"/>
      <c r="AGP215" s="779"/>
      <c r="AGQ215" s="779"/>
      <c r="AGR215" s="779"/>
      <c r="AGS215" s="779"/>
      <c r="AGT215" s="779"/>
      <c r="AGU215" s="779"/>
      <c r="AGV215" s="779"/>
      <c r="AGW215" s="779"/>
      <c r="AGX215" s="779"/>
      <c r="AGY215" s="779"/>
      <c r="AGZ215" s="779"/>
      <c r="AHA215" s="779"/>
      <c r="AHB215" s="779"/>
      <c r="AHC215" s="779"/>
      <c r="AHD215" s="779"/>
      <c r="AHE215" s="779"/>
      <c r="AHF215" s="779"/>
      <c r="AHG215" s="779"/>
      <c r="AHH215" s="779"/>
      <c r="AHI215" s="779"/>
      <c r="AHJ215" s="779"/>
      <c r="AHK215" s="779"/>
      <c r="AHL215" s="779"/>
      <c r="AHM215" s="779"/>
      <c r="AHN215" s="779"/>
      <c r="AHO215" s="779"/>
      <c r="AHP215" s="779"/>
      <c r="AHQ215" s="779"/>
      <c r="AHR215" s="779"/>
      <c r="AHS215" s="779"/>
      <c r="AHT215" s="779"/>
      <c r="AHU215" s="779"/>
      <c r="AHV215" s="779"/>
      <c r="AHW215" s="779"/>
      <c r="AHX215" s="779"/>
      <c r="AHY215" s="779"/>
      <c r="AHZ215" s="779"/>
      <c r="AIA215" s="779"/>
      <c r="AIB215" s="779"/>
      <c r="AIC215" s="779"/>
      <c r="AID215" s="779"/>
      <c r="AIE215" s="779"/>
      <c r="AIF215" s="779"/>
      <c r="AIG215" s="779"/>
      <c r="AIH215" s="779"/>
      <c r="AII215" s="779"/>
      <c r="AIJ215" s="779"/>
      <c r="AIK215" s="779"/>
      <c r="AIL215" s="779"/>
      <c r="AIM215" s="779"/>
      <c r="AIN215" s="779"/>
      <c r="AIO215" s="779"/>
      <c r="AIP215" s="779"/>
      <c r="AIQ215" s="779"/>
      <c r="AIR215" s="779"/>
      <c r="AIS215" s="779"/>
      <c r="AIT215" s="779"/>
      <c r="AIU215" s="779"/>
      <c r="AIV215" s="779"/>
      <c r="AIW215" s="779"/>
      <c r="AIX215" s="779"/>
      <c r="AIY215" s="779"/>
      <c r="AIZ215" s="779"/>
      <c r="AJA215" s="779"/>
      <c r="AJB215" s="779"/>
      <c r="AJC215" s="779"/>
      <c r="AJD215" s="779"/>
      <c r="AJE215" s="779"/>
      <c r="AJF215" s="779"/>
      <c r="AJG215" s="779"/>
      <c r="AJH215" s="779"/>
      <c r="AJI215" s="779"/>
      <c r="AJJ215" s="779"/>
      <c r="AJK215" s="779"/>
      <c r="AJL215" s="779"/>
      <c r="AJM215" s="779"/>
      <c r="AJN215" s="779"/>
      <c r="AJO215" s="779"/>
      <c r="AJP215" s="779"/>
      <c r="AJQ215" s="779"/>
      <c r="AJR215" s="779"/>
      <c r="AJS215" s="779"/>
      <c r="AJT215" s="779"/>
      <c r="AJU215" s="779"/>
      <c r="AJV215" s="779"/>
      <c r="AJW215" s="779"/>
      <c r="AJX215" s="779"/>
      <c r="AJY215" s="779"/>
      <c r="AJZ215" s="779"/>
      <c r="AKA215" s="779"/>
      <c r="AKB215" s="779"/>
      <c r="AKC215" s="779"/>
      <c r="AKD215" s="779"/>
      <c r="AKE215" s="779"/>
      <c r="AKF215" s="779"/>
      <c r="AKG215" s="779"/>
      <c r="AKH215" s="779"/>
      <c r="AKI215" s="779"/>
      <c r="AKJ215" s="779"/>
      <c r="AKK215" s="779"/>
      <c r="AKL215" s="779"/>
      <c r="AKM215" s="779"/>
      <c r="AKN215" s="779"/>
      <c r="AKO215" s="779"/>
      <c r="AKP215" s="779"/>
      <c r="AKQ215" s="779"/>
      <c r="AKR215" s="779"/>
      <c r="AKS215" s="779"/>
      <c r="AKT215" s="779"/>
      <c r="AKU215" s="779"/>
      <c r="AKV215" s="779"/>
      <c r="AKW215" s="779"/>
      <c r="AKX215" s="779"/>
      <c r="AKY215" s="779"/>
      <c r="AKZ215" s="779"/>
      <c r="ALA215" s="779"/>
      <c r="ALB215" s="779"/>
      <c r="ALC215" s="779"/>
      <c r="ALD215" s="779"/>
      <c r="ALE215" s="779"/>
      <c r="ALF215" s="779"/>
      <c r="ALG215" s="779"/>
      <c r="ALH215" s="779"/>
      <c r="ALI215" s="779"/>
      <c r="ALJ215" s="779"/>
      <c r="ALK215" s="779"/>
      <c r="ALL215" s="779"/>
      <c r="ALM215" s="779"/>
      <c r="ALN215" s="779"/>
      <c r="ALO215" s="779"/>
      <c r="ALP215" s="779"/>
      <c r="ALQ215" s="779"/>
      <c r="ALR215" s="779"/>
      <c r="ALS215" s="779"/>
      <c r="ALT215" s="779"/>
      <c r="ALU215" s="779"/>
      <c r="ALV215" s="779"/>
      <c r="ALW215" s="779"/>
      <c r="ALX215" s="779"/>
      <c r="ALY215" s="779"/>
      <c r="ALZ215" s="779"/>
      <c r="AMA215" s="779"/>
      <c r="AMB215" s="779"/>
      <c r="AMC215" s="779"/>
      <c r="AMD215" s="779"/>
      <c r="AME215" s="779"/>
      <c r="AMF215" s="779"/>
      <c r="AMG215" s="779"/>
      <c r="AMH215" s="779"/>
      <c r="AMI215" s="779"/>
      <c r="AMJ215" s="779"/>
      <c r="AMK215" s="779"/>
      <c r="AML215" s="779"/>
      <c r="AMM215" s="779"/>
      <c r="AMN215" s="779"/>
      <c r="AMO215" s="779"/>
      <c r="AMP215" s="779"/>
      <c r="AMQ215" s="779"/>
      <c r="AMR215" s="779"/>
      <c r="AMS215" s="779"/>
      <c r="AMT215" s="779"/>
      <c r="AMU215" s="779"/>
      <c r="AMV215" s="779"/>
      <c r="AMW215" s="779"/>
      <c r="AMX215" s="779"/>
      <c r="AMY215" s="779"/>
      <c r="AMZ215" s="779"/>
      <c r="ANA215" s="779"/>
      <c r="ANB215" s="779"/>
      <c r="ANC215" s="779"/>
      <c r="AND215" s="779"/>
      <c r="ANE215" s="779"/>
      <c r="ANF215" s="779"/>
      <c r="ANG215" s="779"/>
      <c r="ANH215" s="779"/>
      <c r="ANI215" s="779"/>
      <c r="ANJ215" s="779"/>
      <c r="ANK215" s="779"/>
      <c r="ANL215" s="779"/>
      <c r="ANM215" s="779"/>
      <c r="ANN215" s="779"/>
      <c r="ANO215" s="779"/>
      <c r="ANP215" s="779"/>
      <c r="ANQ215" s="779"/>
      <c r="ANR215" s="779"/>
      <c r="ANS215" s="779"/>
      <c r="ANT215" s="779"/>
      <c r="ANU215" s="779"/>
      <c r="ANV215" s="779"/>
      <c r="ANW215" s="779"/>
      <c r="ANX215" s="779"/>
      <c r="ANY215" s="779"/>
      <c r="ANZ215" s="779"/>
      <c r="AOA215" s="779"/>
      <c r="AOB215" s="779"/>
      <c r="AOC215" s="779"/>
      <c r="AOD215" s="779"/>
      <c r="AOE215" s="779"/>
      <c r="AOF215" s="779"/>
      <c r="AOG215" s="779"/>
      <c r="AOH215" s="779"/>
      <c r="AOI215" s="779"/>
      <c r="AOJ215" s="779"/>
      <c r="AOK215" s="779"/>
      <c r="AOL215" s="779"/>
      <c r="AOM215" s="779"/>
      <c r="AON215" s="779"/>
      <c r="AOO215" s="779"/>
      <c r="AOP215" s="779"/>
      <c r="AOQ215" s="779"/>
      <c r="AOR215" s="779"/>
      <c r="AOS215" s="779"/>
      <c r="AOT215" s="779"/>
      <c r="AOU215" s="779"/>
      <c r="AOV215" s="779"/>
      <c r="AOW215" s="779"/>
      <c r="AOX215" s="779"/>
      <c r="AOY215" s="779"/>
      <c r="AOZ215" s="779"/>
      <c r="APA215" s="779"/>
      <c r="APB215" s="779"/>
      <c r="APC215" s="779"/>
      <c r="APD215" s="779"/>
      <c r="APE215" s="779"/>
      <c r="APF215" s="779"/>
      <c r="APG215" s="779"/>
      <c r="APH215" s="779"/>
      <c r="API215" s="779"/>
      <c r="APJ215" s="779"/>
      <c r="APK215" s="779"/>
      <c r="APL215" s="779"/>
      <c r="APM215" s="779"/>
      <c r="APN215" s="779"/>
      <c r="APO215" s="779"/>
      <c r="APP215" s="779"/>
      <c r="APQ215" s="779"/>
      <c r="APR215" s="779"/>
      <c r="APS215" s="779"/>
      <c r="APT215" s="779"/>
      <c r="APU215" s="779"/>
      <c r="APV215" s="779"/>
      <c r="APW215" s="779"/>
      <c r="APX215" s="779"/>
      <c r="APY215" s="779"/>
      <c r="APZ215" s="779"/>
      <c r="AQA215" s="779"/>
      <c r="AQB215" s="779"/>
      <c r="AQC215" s="779"/>
      <c r="AQD215" s="779"/>
      <c r="AQE215" s="779"/>
      <c r="AQF215" s="779"/>
      <c r="AQG215" s="779"/>
      <c r="AQH215" s="779"/>
      <c r="AQI215" s="779"/>
      <c r="AQJ215" s="779"/>
      <c r="AQK215" s="779"/>
      <c r="AQL215" s="779"/>
      <c r="AQM215" s="779"/>
      <c r="AQN215" s="779"/>
      <c r="AQO215" s="779"/>
      <c r="AQP215" s="779"/>
      <c r="AQQ215" s="779"/>
      <c r="AQR215" s="779"/>
      <c r="AQS215" s="779"/>
      <c r="AQT215" s="779"/>
      <c r="AQU215" s="779"/>
      <c r="AQV215" s="779"/>
      <c r="AQW215" s="779"/>
      <c r="AQX215" s="779"/>
      <c r="AQY215" s="779"/>
      <c r="AQZ215" s="779"/>
      <c r="ARA215" s="779"/>
      <c r="ARB215" s="779"/>
      <c r="ARC215" s="779"/>
      <c r="ARD215" s="779"/>
      <c r="ARE215" s="779"/>
      <c r="ARF215" s="779"/>
      <c r="ARG215" s="779"/>
      <c r="ARH215" s="779"/>
      <c r="ARI215" s="779"/>
      <c r="ARJ215" s="779"/>
      <c r="ARK215" s="779"/>
      <c r="ARL215" s="779"/>
      <c r="ARM215" s="779"/>
      <c r="ARN215" s="779"/>
      <c r="ARO215" s="779"/>
      <c r="ARP215" s="779"/>
      <c r="ARQ215" s="779"/>
      <c r="ARR215" s="779"/>
      <c r="ARS215" s="779"/>
      <c r="ART215" s="779"/>
      <c r="ARU215" s="779"/>
      <c r="ARV215" s="779"/>
      <c r="ARW215" s="779"/>
      <c r="ARX215" s="779"/>
      <c r="ARY215" s="779"/>
      <c r="ARZ215" s="779"/>
      <c r="ASA215" s="779"/>
      <c r="ASB215" s="779"/>
      <c r="ASC215" s="779"/>
      <c r="ASD215" s="779"/>
      <c r="ASE215" s="779"/>
      <c r="ASF215" s="779"/>
      <c r="ASG215" s="779"/>
      <c r="ASH215" s="779"/>
      <c r="ASI215" s="779"/>
      <c r="ASJ215" s="779"/>
      <c r="ASK215" s="779"/>
      <c r="ASL215" s="779"/>
      <c r="ASM215" s="779"/>
      <c r="ASN215" s="779"/>
      <c r="ASO215" s="779"/>
      <c r="ASP215" s="779"/>
      <c r="ASQ215" s="779"/>
      <c r="ASR215" s="779"/>
      <c r="ASS215" s="779"/>
      <c r="AST215" s="779"/>
      <c r="ASU215" s="779"/>
      <c r="ASV215" s="779"/>
      <c r="ASW215" s="779"/>
      <c r="ASX215" s="779"/>
      <c r="ASY215" s="779"/>
      <c r="ASZ215" s="779"/>
      <c r="ATA215" s="779"/>
      <c r="ATB215" s="779"/>
      <c r="ATC215" s="779"/>
      <c r="ATD215" s="779"/>
      <c r="ATE215" s="779"/>
      <c r="ATF215" s="779"/>
      <c r="ATG215" s="779"/>
      <c r="ATH215" s="779"/>
      <c r="ATI215" s="779"/>
      <c r="ATJ215" s="779"/>
      <c r="ATK215" s="779"/>
      <c r="ATL215" s="779"/>
      <c r="ATM215" s="779"/>
      <c r="ATN215" s="779"/>
      <c r="ATO215" s="779"/>
      <c r="ATP215" s="779"/>
      <c r="ATQ215" s="779"/>
      <c r="ATR215" s="779"/>
      <c r="ATS215" s="779"/>
      <c r="ATT215" s="779"/>
      <c r="ATU215" s="779"/>
      <c r="ATV215" s="779"/>
      <c r="ATW215" s="779"/>
      <c r="ATX215" s="779"/>
      <c r="ATY215" s="779"/>
      <c r="ATZ215" s="779"/>
      <c r="AUA215" s="779"/>
      <c r="AUB215" s="779"/>
      <c r="AUC215" s="779"/>
      <c r="AUD215" s="779"/>
      <c r="AUE215" s="779"/>
      <c r="AUF215" s="779"/>
      <c r="AUG215" s="779"/>
      <c r="AUH215" s="779"/>
      <c r="AUI215" s="779"/>
      <c r="AUJ215" s="779"/>
      <c r="AUK215" s="779"/>
      <c r="AUL215" s="779"/>
      <c r="AUM215" s="779"/>
      <c r="AUN215" s="779"/>
      <c r="AUO215" s="779"/>
      <c r="AUP215" s="779"/>
      <c r="AUQ215" s="779"/>
      <c r="AUR215" s="779"/>
      <c r="AUS215" s="779"/>
      <c r="AUT215" s="779"/>
      <c r="AUU215" s="779"/>
      <c r="AUV215" s="779"/>
      <c r="AUW215" s="779"/>
      <c r="AUX215" s="779"/>
      <c r="AUY215" s="779"/>
      <c r="AUZ215" s="779"/>
      <c r="AVA215" s="779"/>
      <c r="AVB215" s="779"/>
      <c r="AVC215" s="779"/>
      <c r="AVD215" s="779"/>
      <c r="AVE215" s="779"/>
      <c r="AVF215" s="779"/>
      <c r="AVG215" s="779"/>
      <c r="AVH215" s="779"/>
      <c r="AVI215" s="779"/>
      <c r="AVJ215" s="779"/>
      <c r="AVK215" s="779"/>
      <c r="AVL215" s="779"/>
      <c r="AVM215" s="779"/>
      <c r="AVN215" s="779"/>
      <c r="AVO215" s="779"/>
      <c r="AVP215" s="779"/>
      <c r="AVQ215" s="779"/>
      <c r="AVR215" s="779"/>
      <c r="AVS215" s="779"/>
      <c r="AVT215" s="779"/>
      <c r="AVU215" s="779"/>
      <c r="AVV215" s="779"/>
      <c r="AVW215" s="779"/>
      <c r="AVX215" s="779"/>
      <c r="AVY215" s="779"/>
      <c r="AVZ215" s="779"/>
      <c r="AWA215" s="779"/>
      <c r="AWB215" s="779"/>
      <c r="AWC215" s="779"/>
      <c r="AWD215" s="779"/>
      <c r="AWE215" s="779"/>
      <c r="AWF215" s="779"/>
      <c r="AWG215" s="779"/>
      <c r="AWH215" s="779"/>
      <c r="AWI215" s="779"/>
      <c r="AWJ215" s="779"/>
      <c r="AWK215" s="779"/>
      <c r="AWL215" s="779"/>
      <c r="AWM215" s="779"/>
      <c r="AWN215" s="779"/>
      <c r="AWO215" s="779"/>
      <c r="AWP215" s="779"/>
      <c r="AWQ215" s="779"/>
      <c r="AWR215" s="779"/>
      <c r="AWS215" s="779"/>
      <c r="AWT215" s="779"/>
      <c r="AWU215" s="779"/>
      <c r="AWV215" s="779"/>
      <c r="AWW215" s="779"/>
      <c r="AWX215" s="779"/>
      <c r="AWY215" s="779"/>
      <c r="AWZ215" s="779"/>
      <c r="AXA215" s="779"/>
      <c r="AXB215" s="779"/>
      <c r="AXC215" s="779"/>
      <c r="AXD215" s="779"/>
      <c r="AXE215" s="779"/>
      <c r="AXF215" s="779"/>
      <c r="AXG215" s="779"/>
      <c r="AXH215" s="779"/>
      <c r="AXI215" s="779"/>
      <c r="AXJ215" s="779"/>
      <c r="AXK215" s="779"/>
      <c r="AXL215" s="779"/>
      <c r="AXM215" s="779"/>
      <c r="AXN215" s="779"/>
      <c r="AXO215" s="779"/>
      <c r="AXP215" s="779"/>
      <c r="AXQ215" s="779"/>
      <c r="AXR215" s="779"/>
      <c r="AXS215" s="779"/>
      <c r="AXT215" s="779"/>
      <c r="AXU215" s="779"/>
      <c r="AXV215" s="779"/>
      <c r="AXW215" s="779"/>
      <c r="AXX215" s="779"/>
      <c r="AXY215" s="779"/>
      <c r="AXZ215" s="779"/>
      <c r="AYA215" s="779"/>
      <c r="AYB215" s="779"/>
      <c r="AYC215" s="779"/>
      <c r="AYD215" s="779"/>
      <c r="AYE215" s="779"/>
      <c r="AYF215" s="779"/>
      <c r="AYG215" s="779"/>
      <c r="AYH215" s="779"/>
      <c r="AYI215" s="779"/>
      <c r="AYJ215" s="779"/>
      <c r="AYK215" s="779"/>
      <c r="AYL215" s="779"/>
      <c r="AYM215" s="779"/>
      <c r="AYN215" s="779"/>
      <c r="AYO215" s="779"/>
      <c r="AYP215" s="779"/>
      <c r="AYQ215" s="779"/>
      <c r="AYR215" s="779"/>
      <c r="AYS215" s="779"/>
      <c r="AYT215" s="779"/>
      <c r="AYU215" s="779"/>
      <c r="AYV215" s="779"/>
      <c r="AYW215" s="779"/>
      <c r="AYX215" s="779"/>
      <c r="AYY215" s="779"/>
      <c r="AYZ215" s="779"/>
      <c r="AZA215" s="779"/>
      <c r="AZB215" s="779"/>
      <c r="AZC215" s="779"/>
      <c r="AZD215" s="779"/>
      <c r="AZE215" s="779"/>
      <c r="AZF215" s="779"/>
      <c r="AZG215" s="779"/>
      <c r="AZH215" s="779"/>
      <c r="AZI215" s="779"/>
      <c r="AZJ215" s="779"/>
      <c r="AZK215" s="779"/>
      <c r="AZL215" s="779"/>
      <c r="AZM215" s="779"/>
      <c r="AZN215" s="779"/>
      <c r="AZO215" s="779"/>
      <c r="AZP215" s="779"/>
      <c r="AZQ215" s="779"/>
      <c r="AZR215" s="779"/>
      <c r="AZS215" s="779"/>
      <c r="AZT215" s="779"/>
      <c r="AZU215" s="779"/>
      <c r="AZV215" s="779"/>
      <c r="AZW215" s="779"/>
      <c r="AZX215" s="779"/>
      <c r="AZY215" s="779"/>
      <c r="AZZ215" s="779"/>
      <c r="BAA215" s="779"/>
      <c r="BAB215" s="779"/>
      <c r="BAC215" s="779"/>
      <c r="BAD215" s="779"/>
      <c r="BAE215" s="779"/>
      <c r="BAF215" s="779"/>
      <c r="BAG215" s="779"/>
      <c r="BAH215" s="779"/>
      <c r="BAI215" s="779"/>
      <c r="BAJ215" s="779"/>
      <c r="BAK215" s="779"/>
      <c r="BAL215" s="779"/>
      <c r="BAM215" s="779"/>
      <c r="BAN215" s="779"/>
      <c r="BAO215" s="779"/>
      <c r="BAP215" s="779"/>
      <c r="BAQ215" s="779"/>
      <c r="BAR215" s="779"/>
      <c r="BAS215" s="779"/>
      <c r="BAT215" s="779"/>
      <c r="BAU215" s="779"/>
      <c r="BAV215" s="779"/>
      <c r="BAW215" s="779"/>
      <c r="BAX215" s="779"/>
      <c r="BAY215" s="779"/>
      <c r="BAZ215" s="779"/>
      <c r="BBA215" s="779"/>
      <c r="BBB215" s="779"/>
      <c r="BBC215" s="779"/>
      <c r="BBD215" s="779"/>
      <c r="BBE215" s="779"/>
      <c r="BBF215" s="779"/>
      <c r="BBG215" s="779"/>
      <c r="BBH215" s="779"/>
      <c r="BBI215" s="779"/>
      <c r="BBJ215" s="779"/>
      <c r="BBK215" s="779"/>
      <c r="BBL215" s="779"/>
      <c r="BBM215" s="779"/>
      <c r="BBN215" s="779"/>
      <c r="BBO215" s="779"/>
      <c r="BBP215" s="779"/>
      <c r="BBQ215" s="779"/>
      <c r="BBR215" s="779"/>
      <c r="BBS215" s="779"/>
      <c r="BBT215" s="779"/>
      <c r="BBU215" s="779"/>
      <c r="BBV215" s="779"/>
      <c r="BBW215" s="779"/>
      <c r="BBX215" s="779"/>
      <c r="BBY215" s="779"/>
      <c r="BBZ215" s="779"/>
      <c r="BCA215" s="779"/>
      <c r="BCB215" s="779"/>
      <c r="BCC215" s="779"/>
      <c r="BCD215" s="779"/>
      <c r="BCE215" s="779"/>
      <c r="BCF215" s="779"/>
      <c r="BCG215" s="779"/>
      <c r="BCH215" s="779"/>
      <c r="BCI215" s="779"/>
      <c r="BCJ215" s="779"/>
      <c r="BCK215" s="779"/>
      <c r="BCL215" s="779"/>
      <c r="BCM215" s="779"/>
      <c r="BCN215" s="779"/>
      <c r="BCO215" s="779"/>
      <c r="BCP215" s="779"/>
      <c r="BCQ215" s="779"/>
      <c r="BCR215" s="779"/>
      <c r="BCS215" s="779"/>
      <c r="BCT215" s="779"/>
      <c r="BCU215" s="779"/>
      <c r="BCV215" s="779"/>
      <c r="BCW215" s="779"/>
      <c r="BCX215" s="779"/>
      <c r="BCY215" s="779"/>
      <c r="BCZ215" s="779"/>
      <c r="BDA215" s="779"/>
      <c r="BDB215" s="779"/>
      <c r="BDC215" s="779"/>
      <c r="BDD215" s="779"/>
      <c r="BDE215" s="779"/>
      <c r="BDF215" s="779"/>
      <c r="BDG215" s="779"/>
      <c r="BDH215" s="779"/>
      <c r="BDI215" s="779"/>
      <c r="BDJ215" s="779"/>
      <c r="BDK215" s="779"/>
      <c r="BDL215" s="779"/>
      <c r="BDM215" s="779"/>
      <c r="BDN215" s="779"/>
      <c r="BDO215" s="779"/>
      <c r="BDP215" s="779"/>
      <c r="BDQ215" s="779"/>
      <c r="BDR215" s="779"/>
      <c r="BDS215" s="779"/>
      <c r="BDT215" s="779"/>
      <c r="BDU215" s="779"/>
      <c r="BDV215" s="779"/>
      <c r="BDW215" s="779"/>
      <c r="BDX215" s="779"/>
      <c r="BDY215" s="779"/>
      <c r="BDZ215" s="779"/>
      <c r="BEA215" s="779"/>
      <c r="BEB215" s="779"/>
      <c r="BEC215" s="779"/>
      <c r="BED215" s="779"/>
      <c r="BEE215" s="779"/>
      <c r="BEF215" s="779"/>
      <c r="BEG215" s="779"/>
      <c r="BEH215" s="779"/>
      <c r="BEI215" s="779"/>
      <c r="BEJ215" s="779"/>
      <c r="BEK215" s="779"/>
      <c r="BEL215" s="779"/>
      <c r="BEM215" s="779"/>
      <c r="BEN215" s="779"/>
      <c r="BEO215" s="779"/>
      <c r="BEP215" s="779"/>
      <c r="BEQ215" s="779"/>
      <c r="BER215" s="779"/>
      <c r="BES215" s="779"/>
      <c r="BET215" s="779"/>
      <c r="BEU215" s="779"/>
      <c r="BEV215" s="779"/>
      <c r="BEW215" s="779"/>
      <c r="BEX215" s="779"/>
      <c r="BEY215" s="779"/>
      <c r="BEZ215" s="779"/>
      <c r="BFA215" s="779"/>
      <c r="BFB215" s="779"/>
      <c r="BFC215" s="779"/>
      <c r="BFD215" s="779"/>
      <c r="BFE215" s="779"/>
      <c r="BFF215" s="779"/>
      <c r="BFG215" s="779"/>
      <c r="BFH215" s="779"/>
      <c r="BFI215" s="779"/>
      <c r="BFJ215" s="779"/>
      <c r="BFK215" s="779"/>
      <c r="BFL215" s="779"/>
      <c r="BFM215" s="779"/>
      <c r="BFN215" s="779"/>
      <c r="BFO215" s="779"/>
      <c r="BFP215" s="779"/>
      <c r="BFQ215" s="779"/>
      <c r="BFR215" s="779"/>
      <c r="BFS215" s="779"/>
      <c r="BFT215" s="779"/>
      <c r="BFU215" s="779"/>
      <c r="BFV215" s="779"/>
      <c r="BFW215" s="779"/>
      <c r="BFX215" s="779"/>
      <c r="BFY215" s="779"/>
      <c r="BFZ215" s="779"/>
      <c r="BGA215" s="779"/>
      <c r="BGB215" s="779"/>
      <c r="BGC215" s="779"/>
      <c r="BGD215" s="779"/>
      <c r="BGE215" s="779"/>
      <c r="BGF215" s="779"/>
      <c r="BGG215" s="779"/>
      <c r="BGH215" s="779"/>
      <c r="BGI215" s="779"/>
      <c r="BGJ215" s="779"/>
      <c r="BGK215" s="779"/>
      <c r="BGL215" s="779"/>
      <c r="BGM215" s="779"/>
      <c r="BGN215" s="779"/>
      <c r="BGO215" s="779"/>
      <c r="BGP215" s="779"/>
      <c r="BGQ215" s="779"/>
      <c r="BGR215" s="779"/>
      <c r="BGS215" s="779"/>
      <c r="BGT215" s="779"/>
      <c r="BGU215" s="779"/>
      <c r="BGV215" s="779"/>
      <c r="BGW215" s="779"/>
      <c r="BGX215" s="779"/>
      <c r="BGY215" s="779"/>
      <c r="BGZ215" s="779"/>
      <c r="BHA215" s="779"/>
      <c r="BHB215" s="779"/>
      <c r="BHC215" s="779"/>
      <c r="BHD215" s="779"/>
      <c r="BHE215" s="779"/>
      <c r="BHF215" s="779"/>
      <c r="BHG215" s="779"/>
      <c r="BHH215" s="779"/>
      <c r="BHI215" s="779"/>
      <c r="BHJ215" s="779"/>
      <c r="BHK215" s="779"/>
      <c r="BHL215" s="779"/>
      <c r="BHM215" s="779"/>
      <c r="BHN215" s="779"/>
      <c r="BHO215" s="779"/>
      <c r="BHP215" s="779"/>
      <c r="BHQ215" s="779"/>
      <c r="BHR215" s="779"/>
      <c r="BHS215" s="779"/>
      <c r="BHT215" s="779"/>
      <c r="BHU215" s="779"/>
      <c r="BHV215" s="779"/>
      <c r="BHW215" s="779"/>
      <c r="BHX215" s="779"/>
      <c r="BHY215" s="779"/>
      <c r="BHZ215" s="779"/>
      <c r="BIA215" s="779"/>
      <c r="BIB215" s="779"/>
      <c r="BIC215" s="779"/>
      <c r="BID215" s="779"/>
      <c r="BIE215" s="779"/>
      <c r="BIF215" s="779"/>
      <c r="BIG215" s="779"/>
      <c r="BIH215" s="779"/>
      <c r="BII215" s="779"/>
      <c r="BIJ215" s="779"/>
      <c r="BIK215" s="779"/>
      <c r="BIL215" s="779"/>
      <c r="BIM215" s="779"/>
      <c r="BIN215" s="779"/>
      <c r="BIO215" s="779"/>
      <c r="BIP215" s="779"/>
      <c r="BIQ215" s="779"/>
      <c r="BIR215" s="779"/>
      <c r="BIS215" s="779"/>
      <c r="BIT215" s="779"/>
      <c r="BIU215" s="779"/>
      <c r="BIV215" s="779"/>
      <c r="BIW215" s="779"/>
      <c r="BIX215" s="779"/>
      <c r="BIY215" s="779"/>
      <c r="BIZ215" s="779"/>
      <c r="BJA215" s="779"/>
      <c r="BJB215" s="779"/>
      <c r="BJC215" s="779"/>
      <c r="BJD215" s="779"/>
      <c r="BJE215" s="779"/>
      <c r="BJF215" s="779"/>
      <c r="BJG215" s="779"/>
      <c r="BJH215" s="779"/>
      <c r="BJI215" s="779"/>
      <c r="BJJ215" s="779"/>
      <c r="BJK215" s="779"/>
      <c r="BJL215" s="779"/>
      <c r="BJM215" s="779"/>
      <c r="BJN215" s="779"/>
      <c r="BJO215" s="779"/>
      <c r="BJP215" s="779"/>
      <c r="BJQ215" s="779"/>
      <c r="BJR215" s="779"/>
      <c r="BJS215" s="779"/>
      <c r="BJT215" s="779"/>
      <c r="BJU215" s="779"/>
      <c r="BJV215" s="779"/>
      <c r="BJW215" s="779"/>
      <c r="BJX215" s="779"/>
      <c r="BJY215" s="779"/>
      <c r="BJZ215" s="779"/>
      <c r="BKA215" s="779"/>
      <c r="BKB215" s="779"/>
      <c r="BKC215" s="779"/>
      <c r="BKD215" s="779"/>
      <c r="BKE215" s="779"/>
      <c r="BKF215" s="779"/>
      <c r="BKG215" s="779"/>
      <c r="BKH215" s="779"/>
      <c r="BKI215" s="779"/>
      <c r="BKJ215" s="779"/>
      <c r="BKK215" s="779"/>
      <c r="BKL215" s="779"/>
      <c r="BKM215" s="779"/>
      <c r="BKN215" s="779"/>
      <c r="BKO215" s="779"/>
      <c r="BKP215" s="779"/>
      <c r="BKQ215" s="779"/>
      <c r="BKR215" s="779"/>
      <c r="BKS215" s="779"/>
      <c r="BKT215" s="779"/>
      <c r="BKU215" s="779"/>
      <c r="BKV215" s="779"/>
      <c r="BKW215" s="779"/>
      <c r="BKX215" s="779"/>
      <c r="BKY215" s="779"/>
      <c r="BKZ215" s="779"/>
      <c r="BLA215" s="779"/>
      <c r="BLB215" s="779"/>
      <c r="BLC215" s="779"/>
      <c r="BLD215" s="779"/>
      <c r="BLE215" s="779"/>
      <c r="BLF215" s="779"/>
      <c r="BLG215" s="779"/>
      <c r="BLH215" s="779"/>
      <c r="BLI215" s="779"/>
      <c r="BLJ215" s="779"/>
      <c r="BLK215" s="779"/>
      <c r="BLL215" s="779"/>
      <c r="BLM215" s="779"/>
      <c r="BLN215" s="779"/>
      <c r="BLO215" s="779"/>
      <c r="BLP215" s="779"/>
      <c r="BLQ215" s="779"/>
      <c r="BLR215" s="779"/>
      <c r="BLS215" s="779"/>
      <c r="BLT215" s="779"/>
      <c r="BLU215" s="779"/>
      <c r="BLV215" s="779"/>
      <c r="BLW215" s="779"/>
      <c r="BLX215" s="779"/>
      <c r="BLY215" s="779"/>
      <c r="BLZ215" s="779"/>
      <c r="BMA215" s="779"/>
      <c r="BMB215" s="779"/>
      <c r="BMC215" s="779"/>
      <c r="BMD215" s="779"/>
      <c r="BME215" s="779"/>
      <c r="BMF215" s="779"/>
      <c r="BMG215" s="779"/>
      <c r="BMH215" s="779"/>
      <c r="BMI215" s="779"/>
      <c r="BMJ215" s="779"/>
      <c r="BMK215" s="779"/>
      <c r="BML215" s="779"/>
      <c r="BMM215" s="779"/>
      <c r="BMN215" s="779"/>
      <c r="BMO215" s="779"/>
      <c r="BMP215" s="779"/>
      <c r="BMQ215" s="779"/>
      <c r="BMR215" s="779"/>
      <c r="BMS215" s="779"/>
      <c r="BMT215" s="779"/>
      <c r="BMU215" s="779"/>
      <c r="BMV215" s="779"/>
      <c r="BMW215" s="779"/>
      <c r="BMX215" s="779"/>
      <c r="BMY215" s="779"/>
      <c r="BMZ215" s="779"/>
      <c r="BNA215" s="779"/>
      <c r="BNB215" s="779"/>
      <c r="BNC215" s="779"/>
      <c r="BND215" s="779"/>
      <c r="BNE215" s="779"/>
      <c r="BNF215" s="779"/>
      <c r="BNG215" s="779"/>
      <c r="BNH215" s="779"/>
      <c r="BNI215" s="779"/>
      <c r="BNJ215" s="779"/>
      <c r="BNK215" s="779"/>
      <c r="BNL215" s="779"/>
      <c r="BNM215" s="779"/>
      <c r="BNN215" s="779"/>
      <c r="BNO215" s="779"/>
      <c r="BNP215" s="779"/>
      <c r="BNQ215" s="779"/>
      <c r="BNR215" s="779"/>
      <c r="BNS215" s="779"/>
      <c r="BNT215" s="779"/>
      <c r="BNU215" s="779"/>
      <c r="BNV215" s="779"/>
      <c r="BNW215" s="779"/>
      <c r="BNX215" s="779"/>
      <c r="BNY215" s="779"/>
      <c r="BNZ215" s="779"/>
      <c r="BOA215" s="779"/>
      <c r="BOB215" s="779"/>
      <c r="BOC215" s="779"/>
      <c r="BOD215" s="779"/>
      <c r="BOE215" s="779"/>
      <c r="BOF215" s="779"/>
      <c r="BOG215" s="779"/>
      <c r="BOH215" s="779"/>
      <c r="BOI215" s="779"/>
      <c r="BOJ215" s="779"/>
      <c r="BOK215" s="779"/>
      <c r="BOL215" s="779"/>
      <c r="BOM215" s="779"/>
      <c r="BON215" s="779"/>
      <c r="BOO215" s="779"/>
      <c r="BOP215" s="779"/>
      <c r="BOQ215" s="779"/>
      <c r="BOR215" s="779"/>
      <c r="BOS215" s="779"/>
      <c r="BOT215" s="779"/>
      <c r="BOU215" s="779"/>
      <c r="BOV215" s="779"/>
      <c r="BOW215" s="779"/>
      <c r="BOX215" s="779"/>
      <c r="BOY215" s="779"/>
      <c r="BOZ215" s="779"/>
      <c r="BPA215" s="779"/>
      <c r="BPB215" s="779"/>
      <c r="BPC215" s="779"/>
      <c r="BPD215" s="779"/>
      <c r="BPE215" s="779"/>
      <c r="BPF215" s="779"/>
      <c r="BPG215" s="779"/>
      <c r="BPH215" s="779"/>
      <c r="BPI215" s="779"/>
      <c r="BPJ215" s="779"/>
      <c r="BPK215" s="779"/>
      <c r="BPL215" s="779"/>
      <c r="BPM215" s="779"/>
      <c r="BPN215" s="779"/>
      <c r="BPO215" s="779"/>
      <c r="BPP215" s="779"/>
      <c r="BPQ215" s="779"/>
      <c r="BPR215" s="779"/>
      <c r="BPS215" s="779"/>
      <c r="BPT215" s="779"/>
      <c r="BPU215" s="779"/>
      <c r="BPV215" s="779"/>
      <c r="BPW215" s="779"/>
      <c r="BPX215" s="779"/>
      <c r="BPY215" s="779"/>
      <c r="BPZ215" s="779"/>
      <c r="BQA215" s="779"/>
      <c r="BQB215" s="779"/>
      <c r="BQC215" s="779"/>
      <c r="BQD215" s="779"/>
      <c r="BQE215" s="779"/>
      <c r="BQF215" s="779"/>
      <c r="BQG215" s="779"/>
      <c r="BQH215" s="779"/>
      <c r="BQI215" s="779"/>
      <c r="BQJ215" s="779"/>
      <c r="BQK215" s="779"/>
      <c r="BQL215" s="779"/>
      <c r="BQM215" s="779"/>
      <c r="BQN215" s="779"/>
      <c r="BQO215" s="779"/>
      <c r="BQP215" s="779"/>
      <c r="BQQ215" s="779"/>
      <c r="BQR215" s="779"/>
      <c r="BQS215" s="779"/>
      <c r="BQT215" s="779"/>
      <c r="BQU215" s="779"/>
      <c r="BQV215" s="779"/>
      <c r="BQW215" s="779"/>
      <c r="BQX215" s="779"/>
      <c r="BQY215" s="779"/>
      <c r="BQZ215" s="779"/>
      <c r="BRA215" s="779"/>
      <c r="BRB215" s="779"/>
      <c r="BRC215" s="779"/>
      <c r="BRD215" s="779"/>
      <c r="BRE215" s="779"/>
      <c r="BRF215" s="779"/>
      <c r="BRG215" s="779"/>
      <c r="BRH215" s="779"/>
      <c r="BRI215" s="779"/>
      <c r="BRJ215" s="779"/>
      <c r="BRK215" s="779"/>
      <c r="BRL215" s="779"/>
      <c r="BRM215" s="779"/>
      <c r="BRN215" s="779"/>
      <c r="BRO215" s="779"/>
      <c r="BRP215" s="779"/>
      <c r="BRQ215" s="779"/>
      <c r="BRR215" s="779"/>
      <c r="BRS215" s="779"/>
      <c r="BRT215" s="779"/>
      <c r="BRU215" s="779"/>
      <c r="BRV215" s="779"/>
      <c r="BRW215" s="779"/>
      <c r="BRX215" s="779"/>
      <c r="BRY215" s="779"/>
      <c r="BRZ215" s="779"/>
      <c r="BSA215" s="779"/>
      <c r="BSB215" s="779"/>
      <c r="BSC215" s="779"/>
      <c r="BSD215" s="779"/>
      <c r="BSE215" s="779"/>
      <c r="BSF215" s="779"/>
      <c r="BSG215" s="779"/>
      <c r="BSH215" s="779"/>
      <c r="BSI215" s="779"/>
      <c r="BSJ215" s="779"/>
      <c r="BSK215" s="779"/>
      <c r="BSL215" s="779"/>
      <c r="BSM215" s="779"/>
      <c r="BSN215" s="779"/>
      <c r="BSO215" s="779"/>
      <c r="BSP215" s="779"/>
      <c r="BSQ215" s="779"/>
      <c r="BSR215" s="779"/>
      <c r="BSS215" s="779"/>
      <c r="BST215" s="779"/>
      <c r="BSU215" s="779"/>
      <c r="BSV215" s="779"/>
      <c r="BSW215" s="779"/>
      <c r="BSX215" s="779"/>
      <c r="BSY215" s="779"/>
      <c r="BSZ215" s="779"/>
      <c r="BTA215" s="779"/>
      <c r="BTB215" s="779"/>
      <c r="BTC215" s="779"/>
      <c r="BTD215" s="779"/>
      <c r="BTE215" s="779"/>
      <c r="BTF215" s="779"/>
      <c r="BTG215" s="779"/>
      <c r="BTH215" s="779"/>
      <c r="BTI215" s="779"/>
      <c r="BTJ215" s="779"/>
      <c r="BTK215" s="779"/>
      <c r="BTL215" s="779"/>
      <c r="BTM215" s="779"/>
      <c r="BTN215" s="779"/>
      <c r="BTO215" s="779"/>
      <c r="BTP215" s="779"/>
      <c r="BTQ215" s="779"/>
      <c r="BTR215" s="779"/>
      <c r="BTS215" s="779"/>
      <c r="BTT215" s="779"/>
      <c r="BTU215" s="779"/>
      <c r="BTV215" s="779"/>
      <c r="BTW215" s="779"/>
      <c r="BTX215" s="779"/>
      <c r="BTY215" s="779"/>
      <c r="BTZ215" s="779"/>
      <c r="BUA215" s="779"/>
      <c r="BUB215" s="779"/>
      <c r="BUC215" s="779"/>
      <c r="BUD215" s="779"/>
      <c r="BUE215" s="779"/>
      <c r="BUF215" s="779"/>
      <c r="BUG215" s="779"/>
      <c r="BUH215" s="779"/>
      <c r="BUI215" s="779"/>
      <c r="BUJ215" s="779"/>
      <c r="BUK215" s="779"/>
      <c r="BUL215" s="779"/>
      <c r="BUM215" s="779"/>
      <c r="BUN215" s="779"/>
      <c r="BUO215" s="779"/>
      <c r="BUP215" s="779"/>
      <c r="BUQ215" s="779"/>
      <c r="BUR215" s="779"/>
      <c r="BUS215" s="779"/>
      <c r="BUT215" s="779"/>
      <c r="BUU215" s="779"/>
      <c r="BUV215" s="779"/>
      <c r="BUW215" s="779"/>
      <c r="BUX215" s="779"/>
      <c r="BUY215" s="779"/>
      <c r="BUZ215" s="779"/>
      <c r="BVA215" s="779"/>
      <c r="BVB215" s="779"/>
      <c r="BVC215" s="779"/>
      <c r="BVD215" s="779"/>
      <c r="BVE215" s="779"/>
      <c r="BVF215" s="779"/>
      <c r="BVG215" s="779"/>
      <c r="BVH215" s="779"/>
      <c r="BVI215" s="779"/>
      <c r="BVJ215" s="779"/>
      <c r="BVK215" s="779"/>
      <c r="BVL215" s="779"/>
      <c r="BVM215" s="779"/>
      <c r="BVN215" s="779"/>
      <c r="BVO215" s="779"/>
      <c r="BVP215" s="779"/>
      <c r="BVQ215" s="779"/>
      <c r="BVR215" s="779"/>
      <c r="BVS215" s="779"/>
      <c r="BVT215" s="779"/>
      <c r="BVU215" s="779"/>
      <c r="BVV215" s="779"/>
      <c r="BVW215" s="779"/>
      <c r="BVX215" s="779"/>
      <c r="BVY215" s="779"/>
      <c r="BVZ215" s="779"/>
      <c r="BWA215" s="779"/>
      <c r="BWB215" s="779"/>
      <c r="BWC215" s="779"/>
      <c r="BWD215" s="779"/>
      <c r="BWE215" s="779"/>
      <c r="BWF215" s="779"/>
      <c r="BWG215" s="779"/>
      <c r="BWH215" s="779"/>
      <c r="BWI215" s="779"/>
      <c r="BWJ215" s="779"/>
      <c r="BWK215" s="779"/>
      <c r="BWL215" s="779"/>
      <c r="BWM215" s="779"/>
      <c r="BWN215" s="779"/>
      <c r="BWO215" s="779"/>
      <c r="BWP215" s="779"/>
      <c r="BWQ215" s="779"/>
      <c r="BWR215" s="779"/>
      <c r="BWS215" s="779"/>
      <c r="BWT215" s="779"/>
      <c r="BWU215" s="779"/>
      <c r="BWV215" s="779"/>
      <c r="BWW215" s="779"/>
      <c r="BWX215" s="779"/>
      <c r="BWY215" s="779"/>
      <c r="BWZ215" s="779"/>
      <c r="BXA215" s="779"/>
      <c r="BXB215" s="779"/>
      <c r="BXC215" s="779"/>
      <c r="BXD215" s="779"/>
      <c r="BXE215" s="779"/>
      <c r="BXF215" s="779"/>
      <c r="BXG215" s="779"/>
      <c r="BXH215" s="779"/>
      <c r="BXI215" s="779"/>
      <c r="BXJ215" s="779"/>
      <c r="BXK215" s="779"/>
      <c r="BXL215" s="779"/>
      <c r="BXM215" s="779"/>
      <c r="BXN215" s="779"/>
      <c r="BXO215" s="779"/>
      <c r="BXP215" s="779"/>
      <c r="BXQ215" s="779"/>
      <c r="BXR215" s="779"/>
      <c r="BXS215" s="779"/>
      <c r="BXT215" s="779"/>
      <c r="BXU215" s="779"/>
      <c r="BXV215" s="779"/>
      <c r="BXW215" s="779"/>
      <c r="BXX215" s="779"/>
      <c r="BXY215" s="779"/>
      <c r="BXZ215" s="779"/>
      <c r="BYA215" s="779"/>
      <c r="BYB215" s="779"/>
      <c r="BYC215" s="779"/>
      <c r="BYD215" s="779"/>
      <c r="BYE215" s="779"/>
      <c r="BYF215" s="779"/>
      <c r="BYG215" s="779"/>
      <c r="BYH215" s="779"/>
      <c r="BYI215" s="779"/>
      <c r="BYJ215" s="779"/>
      <c r="BYK215" s="779"/>
      <c r="BYL215" s="779"/>
      <c r="BYM215" s="779"/>
      <c r="BYN215" s="779"/>
      <c r="BYO215" s="779"/>
      <c r="BYP215" s="779"/>
      <c r="BYQ215" s="779"/>
      <c r="BYR215" s="779"/>
      <c r="BYS215" s="779"/>
      <c r="BYT215" s="779"/>
      <c r="BYU215" s="779"/>
      <c r="BYV215" s="779"/>
      <c r="BYW215" s="779"/>
      <c r="BYX215" s="779"/>
      <c r="BYY215" s="779"/>
      <c r="BYZ215" s="779"/>
      <c r="BZA215" s="779"/>
      <c r="BZB215" s="779"/>
      <c r="BZC215" s="779"/>
      <c r="BZD215" s="779"/>
      <c r="BZE215" s="779"/>
      <c r="BZF215" s="779"/>
      <c r="BZG215" s="779"/>
      <c r="BZH215" s="779"/>
      <c r="BZI215" s="779"/>
      <c r="BZJ215" s="779"/>
      <c r="BZK215" s="779"/>
      <c r="BZL215" s="779"/>
      <c r="BZM215" s="779"/>
      <c r="BZN215" s="779"/>
      <c r="BZO215" s="779"/>
      <c r="BZP215" s="779"/>
      <c r="BZQ215" s="779"/>
      <c r="BZR215" s="779"/>
      <c r="BZS215" s="779"/>
      <c r="BZT215" s="779"/>
      <c r="BZU215" s="779"/>
      <c r="BZV215" s="779"/>
      <c r="BZW215" s="779"/>
      <c r="BZX215" s="779"/>
      <c r="BZY215" s="779"/>
      <c r="BZZ215" s="779"/>
      <c r="CAA215" s="779"/>
      <c r="CAB215" s="779"/>
      <c r="CAC215" s="779"/>
      <c r="CAD215" s="779"/>
      <c r="CAE215" s="779"/>
      <c r="CAF215" s="779"/>
      <c r="CAG215" s="779"/>
      <c r="CAH215" s="779"/>
      <c r="CAI215" s="779"/>
      <c r="CAJ215" s="779"/>
      <c r="CAK215" s="779"/>
      <c r="CAL215" s="779"/>
      <c r="CAM215" s="779"/>
      <c r="CAN215" s="779"/>
      <c r="CAO215" s="779"/>
      <c r="CAP215" s="779"/>
      <c r="CAQ215" s="779"/>
      <c r="CAR215" s="779"/>
      <c r="CAS215" s="779"/>
      <c r="CAT215" s="779"/>
      <c r="CAU215" s="779"/>
      <c r="CAV215" s="779"/>
      <c r="CAW215" s="779"/>
      <c r="CAX215" s="779"/>
      <c r="CAY215" s="779"/>
      <c r="CAZ215" s="779"/>
      <c r="CBA215" s="779"/>
      <c r="CBB215" s="779"/>
      <c r="CBC215" s="779"/>
      <c r="CBD215" s="779"/>
      <c r="CBE215" s="779"/>
      <c r="CBF215" s="779"/>
      <c r="CBG215" s="779"/>
      <c r="CBH215" s="779"/>
      <c r="CBI215" s="779"/>
      <c r="CBJ215" s="779"/>
      <c r="CBK215" s="779"/>
      <c r="CBL215" s="779"/>
      <c r="CBM215" s="779"/>
      <c r="CBN215" s="779"/>
      <c r="CBO215" s="779"/>
      <c r="CBP215" s="779"/>
      <c r="CBQ215" s="779"/>
      <c r="CBR215" s="779"/>
      <c r="CBS215" s="779"/>
      <c r="CBT215" s="779"/>
      <c r="CBU215" s="779"/>
      <c r="CBV215" s="779"/>
      <c r="CBW215" s="779"/>
      <c r="CBX215" s="779"/>
      <c r="CBY215" s="779"/>
      <c r="CBZ215" s="779"/>
      <c r="CCA215" s="779"/>
      <c r="CCB215" s="779"/>
      <c r="CCC215" s="779"/>
      <c r="CCD215" s="779"/>
      <c r="CCE215" s="779"/>
      <c r="CCF215" s="779"/>
      <c r="CCG215" s="779"/>
      <c r="CCH215" s="779"/>
      <c r="CCI215" s="779"/>
      <c r="CCJ215" s="779"/>
      <c r="CCK215" s="779"/>
      <c r="CCL215" s="779"/>
      <c r="CCM215" s="779"/>
      <c r="CCN215" s="779"/>
      <c r="CCO215" s="779"/>
      <c r="CCP215" s="779"/>
      <c r="CCQ215" s="779"/>
      <c r="CCR215" s="779"/>
      <c r="CCS215" s="779"/>
      <c r="CCT215" s="779"/>
      <c r="CCU215" s="779"/>
      <c r="CCV215" s="779"/>
      <c r="CCW215" s="779"/>
      <c r="CCX215" s="779"/>
      <c r="CCY215" s="779"/>
      <c r="CCZ215" s="779"/>
      <c r="CDA215" s="779"/>
      <c r="CDB215" s="779"/>
      <c r="CDC215" s="779"/>
      <c r="CDD215" s="779"/>
      <c r="CDE215" s="779"/>
      <c r="CDF215" s="779"/>
      <c r="CDG215" s="779"/>
      <c r="CDH215" s="779"/>
      <c r="CDI215" s="779"/>
      <c r="CDJ215" s="779"/>
      <c r="CDK215" s="779"/>
      <c r="CDL215" s="779"/>
      <c r="CDM215" s="779"/>
      <c r="CDN215" s="779"/>
      <c r="CDO215" s="779"/>
      <c r="CDP215" s="779"/>
      <c r="CDQ215" s="779"/>
      <c r="CDR215" s="779"/>
      <c r="CDS215" s="779"/>
      <c r="CDT215" s="779"/>
      <c r="CDU215" s="779"/>
      <c r="CDV215" s="779"/>
      <c r="CDW215" s="779"/>
      <c r="CDX215" s="779"/>
      <c r="CDY215" s="779"/>
      <c r="CDZ215" s="779"/>
      <c r="CEA215" s="779"/>
      <c r="CEB215" s="779"/>
      <c r="CEC215" s="779"/>
      <c r="CED215" s="779"/>
      <c r="CEE215" s="779"/>
      <c r="CEF215" s="779"/>
      <c r="CEG215" s="779"/>
      <c r="CEH215" s="779"/>
      <c r="CEI215" s="779"/>
      <c r="CEJ215" s="779"/>
      <c r="CEK215" s="779"/>
      <c r="CEL215" s="779"/>
      <c r="CEM215" s="779"/>
      <c r="CEN215" s="779"/>
      <c r="CEO215" s="779"/>
      <c r="CEP215" s="779"/>
      <c r="CEQ215" s="779"/>
      <c r="CER215" s="779"/>
      <c r="CES215" s="779"/>
      <c r="CET215" s="779"/>
      <c r="CEU215" s="779"/>
      <c r="CEV215" s="779"/>
      <c r="CEW215" s="779"/>
      <c r="CEX215" s="779"/>
      <c r="CEY215" s="779"/>
      <c r="CEZ215" s="779"/>
      <c r="CFA215" s="779"/>
      <c r="CFB215" s="779"/>
      <c r="CFC215" s="779"/>
      <c r="CFD215" s="779"/>
      <c r="CFE215" s="779"/>
      <c r="CFF215" s="779"/>
      <c r="CFG215" s="779"/>
      <c r="CFH215" s="779"/>
      <c r="CFI215" s="779"/>
      <c r="CFJ215" s="779"/>
      <c r="CFK215" s="779"/>
      <c r="CFL215" s="779"/>
      <c r="CFM215" s="779"/>
      <c r="CFN215" s="779"/>
      <c r="CFO215" s="779"/>
      <c r="CFP215" s="779"/>
      <c r="CFQ215" s="779"/>
      <c r="CFR215" s="779"/>
      <c r="CFS215" s="779"/>
      <c r="CFT215" s="779"/>
      <c r="CFU215" s="779"/>
      <c r="CFV215" s="779"/>
      <c r="CFW215" s="779"/>
      <c r="CFX215" s="779"/>
      <c r="CFY215" s="779"/>
      <c r="CFZ215" s="779"/>
      <c r="CGA215" s="779"/>
      <c r="CGB215" s="779"/>
      <c r="CGC215" s="779"/>
      <c r="CGD215" s="779"/>
      <c r="CGE215" s="779"/>
      <c r="CGF215" s="779"/>
      <c r="CGG215" s="779"/>
      <c r="CGH215" s="779"/>
      <c r="CGI215" s="779"/>
      <c r="CGJ215" s="779"/>
      <c r="CGK215" s="779"/>
      <c r="CGL215" s="779"/>
      <c r="CGM215" s="779"/>
      <c r="CGN215" s="779"/>
      <c r="CGO215" s="779"/>
      <c r="CGP215" s="779"/>
      <c r="CGQ215" s="779"/>
      <c r="CGR215" s="779"/>
      <c r="CGS215" s="779"/>
      <c r="CGT215" s="779"/>
      <c r="CGU215" s="779"/>
      <c r="CGV215" s="779"/>
      <c r="CGW215" s="779"/>
      <c r="CGX215" s="779"/>
      <c r="CGY215" s="779"/>
      <c r="CGZ215" s="779"/>
      <c r="CHA215" s="779"/>
      <c r="CHB215" s="779"/>
      <c r="CHC215" s="779"/>
      <c r="CHD215" s="779"/>
      <c r="CHE215" s="779"/>
      <c r="CHF215" s="779"/>
      <c r="CHG215" s="779"/>
      <c r="CHH215" s="779"/>
      <c r="CHI215" s="779"/>
      <c r="CHJ215" s="779"/>
      <c r="CHK215" s="779"/>
      <c r="CHL215" s="779"/>
      <c r="CHM215" s="779"/>
      <c r="CHN215" s="779"/>
      <c r="CHO215" s="779"/>
      <c r="CHP215" s="779"/>
      <c r="CHQ215" s="779"/>
      <c r="CHR215" s="779"/>
      <c r="CHS215" s="779"/>
      <c r="CHT215" s="779"/>
      <c r="CHU215" s="779"/>
      <c r="CHV215" s="779"/>
      <c r="CHW215" s="779"/>
      <c r="CHX215" s="779"/>
      <c r="CHY215" s="779"/>
      <c r="CHZ215" s="779"/>
      <c r="CIA215" s="779"/>
      <c r="CIB215" s="779"/>
      <c r="CIC215" s="779"/>
      <c r="CID215" s="779"/>
      <c r="CIE215" s="779"/>
      <c r="CIF215" s="779"/>
      <c r="CIG215" s="779"/>
      <c r="CIH215" s="779"/>
      <c r="CII215" s="779"/>
      <c r="CIJ215" s="779"/>
      <c r="CIK215" s="779"/>
      <c r="CIL215" s="779"/>
      <c r="CIM215" s="779"/>
      <c r="CIN215" s="779"/>
      <c r="CIO215" s="779"/>
      <c r="CIP215" s="779"/>
      <c r="CIQ215" s="779"/>
      <c r="CIR215" s="779"/>
      <c r="CIS215" s="779"/>
      <c r="CIT215" s="779"/>
      <c r="CIU215" s="779"/>
      <c r="CIV215" s="779"/>
      <c r="CIW215" s="779"/>
      <c r="CIX215" s="779"/>
      <c r="CIY215" s="779"/>
      <c r="CIZ215" s="779"/>
      <c r="CJA215" s="779"/>
      <c r="CJB215" s="779"/>
      <c r="CJC215" s="779"/>
      <c r="CJD215" s="779"/>
      <c r="CJE215" s="779"/>
      <c r="CJF215" s="779"/>
      <c r="CJG215" s="779"/>
      <c r="CJH215" s="779"/>
      <c r="CJI215" s="779"/>
      <c r="CJJ215" s="779"/>
      <c r="CJK215" s="779"/>
      <c r="CJL215" s="779"/>
      <c r="CJM215" s="779"/>
      <c r="CJN215" s="779"/>
      <c r="CJO215" s="779"/>
      <c r="CJP215" s="779"/>
      <c r="CJQ215" s="779"/>
      <c r="CJR215" s="779"/>
      <c r="CJS215" s="779"/>
      <c r="CJT215" s="779"/>
      <c r="CJU215" s="779"/>
      <c r="CJV215" s="779"/>
      <c r="CJW215" s="779"/>
      <c r="CJX215" s="779"/>
      <c r="CJY215" s="779"/>
      <c r="CJZ215" s="779"/>
      <c r="CKA215" s="779"/>
      <c r="CKB215" s="779"/>
      <c r="CKC215" s="779"/>
      <c r="CKD215" s="779"/>
      <c r="CKE215" s="779"/>
      <c r="CKF215" s="779"/>
      <c r="CKG215" s="779"/>
      <c r="CKH215" s="779"/>
      <c r="CKI215" s="779"/>
      <c r="CKJ215" s="779"/>
      <c r="CKK215" s="779"/>
      <c r="CKL215" s="779"/>
      <c r="CKM215" s="779"/>
      <c r="CKN215" s="779"/>
      <c r="CKO215" s="779"/>
      <c r="CKP215" s="779"/>
      <c r="CKQ215" s="779"/>
      <c r="CKR215" s="779"/>
      <c r="CKS215" s="779"/>
      <c r="CKT215" s="779"/>
      <c r="CKU215" s="779"/>
      <c r="CKV215" s="779"/>
      <c r="CKW215" s="779"/>
      <c r="CKX215" s="779"/>
      <c r="CKY215" s="779"/>
      <c r="CKZ215" s="779"/>
      <c r="CLA215" s="779"/>
      <c r="CLB215" s="779"/>
      <c r="CLC215" s="779"/>
      <c r="CLD215" s="779"/>
      <c r="CLE215" s="779"/>
      <c r="CLF215" s="779"/>
      <c r="CLG215" s="779"/>
      <c r="CLH215" s="779"/>
      <c r="CLI215" s="779"/>
      <c r="CLJ215" s="779"/>
      <c r="CLK215" s="779"/>
      <c r="CLL215" s="779"/>
      <c r="CLM215" s="779"/>
      <c r="CLN215" s="779"/>
      <c r="CLO215" s="779"/>
      <c r="CLP215" s="779"/>
      <c r="CLQ215" s="779"/>
      <c r="CLR215" s="779"/>
      <c r="CLS215" s="779"/>
      <c r="CLT215" s="779"/>
      <c r="CLU215" s="779"/>
      <c r="CLV215" s="779"/>
      <c r="CLW215" s="779"/>
      <c r="CLX215" s="779"/>
      <c r="CLY215" s="779"/>
      <c r="CLZ215" s="779"/>
      <c r="CMA215" s="779"/>
      <c r="CMB215" s="779"/>
      <c r="CMC215" s="779"/>
      <c r="CMD215" s="779"/>
      <c r="CME215" s="779"/>
      <c r="CMF215" s="779"/>
      <c r="CMG215" s="779"/>
      <c r="CMH215" s="779"/>
      <c r="CMI215" s="779"/>
      <c r="CMJ215" s="779"/>
      <c r="CMK215" s="779"/>
      <c r="CML215" s="779"/>
      <c r="CMM215" s="779"/>
      <c r="CMN215" s="779"/>
      <c r="CMO215" s="779"/>
      <c r="CMP215" s="779"/>
      <c r="CMQ215" s="779"/>
      <c r="CMR215" s="779"/>
      <c r="CMS215" s="779"/>
      <c r="CMT215" s="779"/>
      <c r="CMU215" s="779"/>
      <c r="CMV215" s="779"/>
      <c r="CMW215" s="779"/>
      <c r="CMX215" s="779"/>
      <c r="CMY215" s="779"/>
      <c r="CMZ215" s="779"/>
      <c r="CNA215" s="779"/>
      <c r="CNB215" s="779"/>
      <c r="CNC215" s="779"/>
      <c r="CND215" s="779"/>
      <c r="CNE215" s="779"/>
      <c r="CNF215" s="779"/>
      <c r="CNG215" s="779"/>
      <c r="CNH215" s="779"/>
      <c r="CNI215" s="779"/>
      <c r="CNJ215" s="779"/>
      <c r="CNK215" s="779"/>
      <c r="CNL215" s="779"/>
      <c r="CNM215" s="779"/>
      <c r="CNN215" s="779"/>
      <c r="CNO215" s="779"/>
      <c r="CNP215" s="779"/>
      <c r="CNQ215" s="779"/>
      <c r="CNR215" s="779"/>
      <c r="CNS215" s="779"/>
      <c r="CNT215" s="779"/>
      <c r="CNU215" s="779"/>
      <c r="CNV215" s="779"/>
      <c r="CNW215" s="779"/>
      <c r="CNX215" s="779"/>
      <c r="CNY215" s="779"/>
      <c r="CNZ215" s="779"/>
      <c r="COA215" s="779"/>
      <c r="COB215" s="779"/>
      <c r="COC215" s="779"/>
      <c r="COD215" s="779"/>
      <c r="COE215" s="779"/>
      <c r="COF215" s="779"/>
      <c r="COG215" s="779"/>
      <c r="COH215" s="779"/>
      <c r="COI215" s="779"/>
      <c r="COJ215" s="779"/>
      <c r="COK215" s="779"/>
      <c r="COL215" s="779"/>
      <c r="COM215" s="779"/>
      <c r="CON215" s="779"/>
      <c r="COO215" s="779"/>
      <c r="COP215" s="779"/>
      <c r="COQ215" s="779"/>
      <c r="COR215" s="779"/>
      <c r="COS215" s="779"/>
      <c r="COT215" s="779"/>
      <c r="COU215" s="779"/>
      <c r="COV215" s="779"/>
      <c r="COW215" s="779"/>
      <c r="COX215" s="779"/>
      <c r="COY215" s="779"/>
      <c r="COZ215" s="779"/>
      <c r="CPA215" s="779"/>
      <c r="CPB215" s="779"/>
      <c r="CPC215" s="779"/>
      <c r="CPD215" s="779"/>
      <c r="CPE215" s="779"/>
      <c r="CPF215" s="779"/>
      <c r="CPG215" s="779"/>
      <c r="CPH215" s="779"/>
      <c r="CPI215" s="779"/>
      <c r="CPJ215" s="779"/>
      <c r="CPK215" s="779"/>
      <c r="CPL215" s="779"/>
      <c r="CPM215" s="779"/>
      <c r="CPN215" s="779"/>
      <c r="CPO215" s="779"/>
      <c r="CPP215" s="779"/>
      <c r="CPQ215" s="779"/>
      <c r="CPR215" s="779"/>
      <c r="CPS215" s="779"/>
      <c r="CPT215" s="779"/>
      <c r="CPU215" s="779"/>
      <c r="CPV215" s="779"/>
      <c r="CPW215" s="779"/>
      <c r="CPX215" s="779"/>
      <c r="CPY215" s="779"/>
      <c r="CPZ215" s="779"/>
      <c r="CQA215" s="779"/>
      <c r="CQB215" s="779"/>
      <c r="CQC215" s="779"/>
      <c r="CQD215" s="779"/>
      <c r="CQE215" s="779"/>
      <c r="CQF215" s="779"/>
      <c r="CQG215" s="779"/>
      <c r="CQH215" s="779"/>
      <c r="CQI215" s="779"/>
      <c r="CQJ215" s="779"/>
      <c r="CQK215" s="779"/>
      <c r="CQL215" s="779"/>
      <c r="CQM215" s="779"/>
      <c r="CQN215" s="779"/>
      <c r="CQO215" s="779"/>
      <c r="CQP215" s="779"/>
      <c r="CQQ215" s="779"/>
      <c r="CQR215" s="779"/>
      <c r="CQS215" s="779"/>
      <c r="CQT215" s="779"/>
      <c r="CQU215" s="779"/>
      <c r="CQV215" s="779"/>
      <c r="CQW215" s="779"/>
      <c r="CQX215" s="779"/>
      <c r="CQY215" s="779"/>
      <c r="CQZ215" s="779"/>
      <c r="CRA215" s="779"/>
      <c r="CRB215" s="779"/>
      <c r="CRC215" s="779"/>
      <c r="CRD215" s="779"/>
      <c r="CRE215" s="779"/>
      <c r="CRF215" s="779"/>
      <c r="CRG215" s="779"/>
      <c r="CRH215" s="779"/>
      <c r="CRI215" s="779"/>
      <c r="CRJ215" s="779"/>
      <c r="CRK215" s="779"/>
      <c r="CRL215" s="779"/>
      <c r="CRM215" s="779"/>
      <c r="CRN215" s="779"/>
      <c r="CRO215" s="779"/>
      <c r="CRP215" s="779"/>
      <c r="CRQ215" s="779"/>
      <c r="CRR215" s="779"/>
      <c r="CRS215" s="779"/>
      <c r="CRT215" s="779"/>
      <c r="CRU215" s="779"/>
      <c r="CRV215" s="779"/>
      <c r="CRW215" s="779"/>
      <c r="CRX215" s="779"/>
      <c r="CRY215" s="779"/>
      <c r="CRZ215" s="779"/>
      <c r="CSA215" s="779"/>
      <c r="CSB215" s="779"/>
      <c r="CSC215" s="779"/>
      <c r="CSD215" s="779"/>
      <c r="CSE215" s="779"/>
      <c r="CSF215" s="779"/>
      <c r="CSG215" s="779"/>
      <c r="CSH215" s="779"/>
      <c r="CSI215" s="779"/>
      <c r="CSJ215" s="779"/>
      <c r="CSK215" s="779"/>
      <c r="CSL215" s="779"/>
      <c r="CSM215" s="779"/>
      <c r="CSN215" s="779"/>
      <c r="CSO215" s="779"/>
      <c r="CSP215" s="779"/>
      <c r="CSQ215" s="779"/>
      <c r="CSR215" s="779"/>
      <c r="CSS215" s="779"/>
      <c r="CST215" s="779"/>
      <c r="CSU215" s="779"/>
      <c r="CSV215" s="779"/>
      <c r="CSW215" s="779"/>
      <c r="CSX215" s="779"/>
      <c r="CSY215" s="779"/>
      <c r="CSZ215" s="779"/>
      <c r="CTA215" s="779"/>
      <c r="CTB215" s="779"/>
      <c r="CTC215" s="779"/>
      <c r="CTD215" s="779"/>
      <c r="CTE215" s="779"/>
      <c r="CTF215" s="779"/>
      <c r="CTG215" s="779"/>
      <c r="CTH215" s="779"/>
      <c r="CTI215" s="779"/>
      <c r="CTJ215" s="779"/>
      <c r="CTK215" s="779"/>
      <c r="CTL215" s="779"/>
      <c r="CTM215" s="779"/>
      <c r="CTN215" s="779"/>
      <c r="CTO215" s="779"/>
      <c r="CTP215" s="779"/>
      <c r="CTQ215" s="779"/>
      <c r="CTR215" s="779"/>
      <c r="CTS215" s="779"/>
      <c r="CTT215" s="779"/>
      <c r="CTU215" s="779"/>
      <c r="CTV215" s="779"/>
      <c r="CTW215" s="779"/>
      <c r="CTX215" s="779"/>
      <c r="CTY215" s="779"/>
      <c r="CTZ215" s="779"/>
      <c r="CUA215" s="779"/>
      <c r="CUB215" s="779"/>
      <c r="CUC215" s="779"/>
      <c r="CUD215" s="779"/>
      <c r="CUE215" s="779"/>
      <c r="CUF215" s="779"/>
      <c r="CUG215" s="779"/>
      <c r="CUH215" s="779"/>
      <c r="CUI215" s="779"/>
      <c r="CUJ215" s="779"/>
      <c r="CUK215" s="779"/>
      <c r="CUL215" s="779"/>
      <c r="CUM215" s="779"/>
      <c r="CUN215" s="779"/>
      <c r="CUO215" s="779"/>
      <c r="CUP215" s="779"/>
      <c r="CUQ215" s="779"/>
      <c r="CUR215" s="779"/>
      <c r="CUS215" s="779"/>
      <c r="CUT215" s="779"/>
      <c r="CUU215" s="779"/>
      <c r="CUV215" s="779"/>
      <c r="CUW215" s="779"/>
      <c r="CUX215" s="779"/>
      <c r="CUY215" s="779"/>
      <c r="CUZ215" s="779"/>
      <c r="CVA215" s="779"/>
      <c r="CVB215" s="779"/>
      <c r="CVC215" s="779"/>
      <c r="CVD215" s="779"/>
      <c r="CVE215" s="779"/>
      <c r="CVF215" s="779"/>
      <c r="CVG215" s="779"/>
      <c r="CVH215" s="779"/>
      <c r="CVI215" s="779"/>
      <c r="CVJ215" s="779"/>
      <c r="CVK215" s="779"/>
      <c r="CVL215" s="779"/>
      <c r="CVM215" s="779"/>
      <c r="CVN215" s="779"/>
      <c r="CVO215" s="779"/>
      <c r="CVP215" s="779"/>
      <c r="CVQ215" s="779"/>
      <c r="CVR215" s="779"/>
      <c r="CVS215" s="779"/>
      <c r="CVT215" s="779"/>
      <c r="CVU215" s="779"/>
      <c r="CVV215" s="779"/>
      <c r="CVW215" s="779"/>
      <c r="CVX215" s="779"/>
      <c r="CVY215" s="779"/>
      <c r="CVZ215" s="779"/>
      <c r="CWA215" s="779"/>
      <c r="CWB215" s="779"/>
      <c r="CWC215" s="779"/>
      <c r="CWD215" s="779"/>
      <c r="CWE215" s="779"/>
      <c r="CWF215" s="779"/>
      <c r="CWG215" s="779"/>
      <c r="CWH215" s="779"/>
      <c r="CWI215" s="779"/>
      <c r="CWJ215" s="779"/>
      <c r="CWK215" s="779"/>
      <c r="CWL215" s="779"/>
      <c r="CWM215" s="779"/>
      <c r="CWN215" s="779"/>
      <c r="CWO215" s="779"/>
      <c r="CWP215" s="779"/>
      <c r="CWQ215" s="779"/>
      <c r="CWR215" s="779"/>
      <c r="CWS215" s="779"/>
      <c r="CWT215" s="779"/>
      <c r="CWU215" s="779"/>
      <c r="CWV215" s="779"/>
      <c r="CWW215" s="779"/>
      <c r="CWX215" s="779"/>
      <c r="CWY215" s="779"/>
      <c r="CWZ215" s="779"/>
      <c r="CXA215" s="779"/>
      <c r="CXB215" s="779"/>
      <c r="CXC215" s="779"/>
      <c r="CXD215" s="779"/>
      <c r="CXE215" s="779"/>
      <c r="CXF215" s="779"/>
      <c r="CXG215" s="779"/>
      <c r="CXH215" s="779"/>
      <c r="CXI215" s="779"/>
      <c r="CXJ215" s="779"/>
      <c r="CXK215" s="779"/>
      <c r="CXL215" s="779"/>
      <c r="CXM215" s="779"/>
      <c r="CXN215" s="779"/>
      <c r="CXO215" s="779"/>
      <c r="CXP215" s="779"/>
      <c r="CXQ215" s="779"/>
      <c r="CXR215" s="779"/>
      <c r="CXS215" s="779"/>
      <c r="CXT215" s="779"/>
      <c r="CXU215" s="779"/>
      <c r="CXV215" s="779"/>
      <c r="CXW215" s="779"/>
      <c r="CXX215" s="779"/>
      <c r="CXY215" s="779"/>
      <c r="CXZ215" s="779"/>
      <c r="CYA215" s="779"/>
      <c r="CYB215" s="779"/>
      <c r="CYC215" s="779"/>
      <c r="CYD215" s="779"/>
      <c r="CYE215" s="779"/>
      <c r="CYF215" s="779"/>
      <c r="CYG215" s="779"/>
      <c r="CYH215" s="779"/>
      <c r="CYI215" s="779"/>
      <c r="CYJ215" s="779"/>
      <c r="CYK215" s="779"/>
      <c r="CYL215" s="779"/>
      <c r="CYM215" s="779"/>
      <c r="CYN215" s="779"/>
      <c r="CYO215" s="779"/>
      <c r="CYP215" s="779"/>
      <c r="CYQ215" s="779"/>
      <c r="CYR215" s="779"/>
      <c r="CYS215" s="779"/>
      <c r="CYT215" s="779"/>
      <c r="CYU215" s="779"/>
      <c r="CYV215" s="779"/>
      <c r="CYW215" s="779"/>
      <c r="CYX215" s="779"/>
      <c r="CYY215" s="779"/>
      <c r="CYZ215" s="779"/>
      <c r="CZA215" s="779"/>
      <c r="CZB215" s="779"/>
      <c r="CZC215" s="779"/>
      <c r="CZD215" s="779"/>
      <c r="CZE215" s="779"/>
      <c r="CZF215" s="779"/>
      <c r="CZG215" s="779"/>
      <c r="CZH215" s="779"/>
      <c r="CZI215" s="779"/>
      <c r="CZJ215" s="779"/>
      <c r="CZK215" s="779"/>
      <c r="CZL215" s="779"/>
      <c r="CZM215" s="779"/>
      <c r="CZN215" s="779"/>
      <c r="CZO215" s="779"/>
      <c r="CZP215" s="779"/>
      <c r="CZQ215" s="779"/>
      <c r="CZR215" s="779"/>
      <c r="CZS215" s="779"/>
      <c r="CZT215" s="779"/>
      <c r="CZU215" s="779"/>
      <c r="CZV215" s="779"/>
      <c r="CZW215" s="779"/>
      <c r="CZX215" s="779"/>
      <c r="CZY215" s="779"/>
      <c r="CZZ215" s="779"/>
      <c r="DAA215" s="779"/>
      <c r="DAB215" s="779"/>
      <c r="DAC215" s="779"/>
      <c r="DAD215" s="779"/>
      <c r="DAE215" s="779"/>
      <c r="DAF215" s="779"/>
      <c r="DAG215" s="779"/>
      <c r="DAH215" s="779"/>
      <c r="DAI215" s="779"/>
      <c r="DAJ215" s="779"/>
      <c r="DAK215" s="779"/>
      <c r="DAL215" s="779"/>
      <c r="DAM215" s="779"/>
      <c r="DAN215" s="779"/>
      <c r="DAO215" s="779"/>
      <c r="DAP215" s="779"/>
      <c r="DAQ215" s="779"/>
      <c r="DAR215" s="779"/>
      <c r="DAS215" s="779"/>
      <c r="DAT215" s="779"/>
      <c r="DAU215" s="779"/>
      <c r="DAV215" s="779"/>
      <c r="DAW215" s="779"/>
      <c r="DAX215" s="779"/>
      <c r="DAY215" s="779"/>
      <c r="DAZ215" s="779"/>
      <c r="DBA215" s="779"/>
      <c r="DBB215" s="779"/>
      <c r="DBC215" s="779"/>
      <c r="DBD215" s="779"/>
      <c r="DBE215" s="779"/>
      <c r="DBF215" s="779"/>
      <c r="DBG215" s="779"/>
      <c r="DBH215" s="779"/>
      <c r="DBI215" s="779"/>
      <c r="DBJ215" s="779"/>
      <c r="DBK215" s="779"/>
      <c r="DBL215" s="779"/>
      <c r="DBM215" s="779"/>
      <c r="DBN215" s="779"/>
      <c r="DBO215" s="779"/>
      <c r="DBP215" s="779"/>
      <c r="DBQ215" s="779"/>
      <c r="DBR215" s="779"/>
      <c r="DBS215" s="779"/>
      <c r="DBT215" s="779"/>
      <c r="DBU215" s="779"/>
      <c r="DBV215" s="779"/>
      <c r="DBW215" s="779"/>
      <c r="DBX215" s="779"/>
      <c r="DBY215" s="779"/>
      <c r="DBZ215" s="779"/>
      <c r="DCA215" s="779"/>
      <c r="DCB215" s="779"/>
      <c r="DCC215" s="779"/>
      <c r="DCD215" s="779"/>
      <c r="DCE215" s="779"/>
      <c r="DCF215" s="779"/>
      <c r="DCG215" s="779"/>
      <c r="DCH215" s="779"/>
      <c r="DCI215" s="779"/>
      <c r="DCJ215" s="779"/>
      <c r="DCK215" s="779"/>
      <c r="DCL215" s="779"/>
      <c r="DCM215" s="779"/>
      <c r="DCN215" s="779"/>
      <c r="DCO215" s="779"/>
      <c r="DCP215" s="779"/>
      <c r="DCQ215" s="779"/>
      <c r="DCR215" s="779"/>
      <c r="DCS215" s="779"/>
      <c r="DCT215" s="779"/>
      <c r="DCU215" s="779"/>
      <c r="DCV215" s="779"/>
      <c r="DCW215" s="779"/>
      <c r="DCX215" s="779"/>
      <c r="DCY215" s="779"/>
      <c r="DCZ215" s="779"/>
      <c r="DDA215" s="779"/>
      <c r="DDB215" s="779"/>
      <c r="DDC215" s="779"/>
      <c r="DDD215" s="779"/>
      <c r="DDE215" s="779"/>
      <c r="DDF215" s="779"/>
      <c r="DDG215" s="779"/>
      <c r="DDH215" s="779"/>
      <c r="DDI215" s="779"/>
      <c r="DDJ215" s="779"/>
      <c r="DDK215" s="779"/>
      <c r="DDL215" s="779"/>
      <c r="DDM215" s="779"/>
      <c r="DDN215" s="779"/>
      <c r="DDO215" s="779"/>
      <c r="DDP215" s="779"/>
      <c r="DDQ215" s="779"/>
      <c r="DDR215" s="779"/>
      <c r="DDS215" s="779"/>
      <c r="DDT215" s="779"/>
      <c r="DDU215" s="779"/>
      <c r="DDV215" s="779"/>
      <c r="DDW215" s="779"/>
      <c r="DDX215" s="779"/>
      <c r="DDY215" s="779"/>
      <c r="DDZ215" s="779"/>
      <c r="DEA215" s="779"/>
      <c r="DEB215" s="779"/>
      <c r="DEC215" s="779"/>
      <c r="DED215" s="779"/>
      <c r="DEE215" s="779"/>
      <c r="DEF215" s="779"/>
      <c r="DEG215" s="779"/>
      <c r="DEH215" s="779"/>
      <c r="DEI215" s="779"/>
      <c r="DEJ215" s="779"/>
      <c r="DEK215" s="779"/>
      <c r="DEL215" s="779"/>
      <c r="DEM215" s="779"/>
      <c r="DEN215" s="779"/>
      <c r="DEO215" s="779"/>
      <c r="DEP215" s="779"/>
      <c r="DEQ215" s="779"/>
      <c r="DER215" s="779"/>
      <c r="DES215" s="779"/>
      <c r="DET215" s="779"/>
      <c r="DEU215" s="779"/>
      <c r="DEV215" s="779"/>
      <c r="DEW215" s="779"/>
      <c r="DEX215" s="779"/>
      <c r="DEY215" s="779"/>
      <c r="DEZ215" s="779"/>
      <c r="DFA215" s="779"/>
      <c r="DFB215" s="779"/>
      <c r="DFC215" s="779"/>
      <c r="DFD215" s="779"/>
      <c r="DFE215" s="779"/>
      <c r="DFF215" s="779"/>
      <c r="DFG215" s="779"/>
      <c r="DFH215" s="779"/>
      <c r="DFI215" s="779"/>
      <c r="DFJ215" s="779"/>
      <c r="DFK215" s="779"/>
      <c r="DFL215" s="779"/>
      <c r="DFM215" s="779"/>
      <c r="DFN215" s="779"/>
      <c r="DFO215" s="779"/>
      <c r="DFP215" s="779"/>
      <c r="DFQ215" s="779"/>
      <c r="DFR215" s="779"/>
      <c r="DFS215" s="779"/>
      <c r="DFT215" s="779"/>
      <c r="DFU215" s="779"/>
      <c r="DFV215" s="779"/>
      <c r="DFW215" s="779"/>
      <c r="DFX215" s="779"/>
      <c r="DFY215" s="779"/>
      <c r="DFZ215" s="779"/>
      <c r="DGA215" s="779"/>
      <c r="DGB215" s="779"/>
      <c r="DGC215" s="779"/>
      <c r="DGD215" s="779"/>
      <c r="DGE215" s="779"/>
      <c r="DGF215" s="779"/>
      <c r="DGG215" s="779"/>
      <c r="DGH215" s="779"/>
      <c r="DGI215" s="779"/>
      <c r="DGJ215" s="779"/>
      <c r="DGK215" s="779"/>
      <c r="DGL215" s="779"/>
      <c r="DGM215" s="779"/>
      <c r="DGN215" s="779"/>
      <c r="DGO215" s="779"/>
      <c r="DGP215" s="779"/>
      <c r="DGQ215" s="779"/>
      <c r="DGR215" s="779"/>
      <c r="DGS215" s="779"/>
      <c r="DGT215" s="779"/>
      <c r="DGU215" s="779"/>
      <c r="DGV215" s="779"/>
      <c r="DGW215" s="779"/>
      <c r="DGX215" s="779"/>
      <c r="DGY215" s="779"/>
      <c r="DGZ215" s="779"/>
      <c r="DHA215" s="779"/>
      <c r="DHB215" s="779"/>
      <c r="DHC215" s="779"/>
      <c r="DHD215" s="779"/>
      <c r="DHE215" s="779"/>
      <c r="DHF215" s="779"/>
      <c r="DHG215" s="779"/>
      <c r="DHH215" s="779"/>
      <c r="DHI215" s="779"/>
      <c r="DHJ215" s="779"/>
      <c r="DHK215" s="779"/>
      <c r="DHL215" s="779"/>
      <c r="DHM215" s="779"/>
      <c r="DHN215" s="779"/>
      <c r="DHO215" s="779"/>
      <c r="DHP215" s="779"/>
      <c r="DHQ215" s="779"/>
      <c r="DHR215" s="779"/>
      <c r="DHS215" s="779"/>
      <c r="DHT215" s="779"/>
      <c r="DHU215" s="779"/>
      <c r="DHV215" s="779"/>
      <c r="DHW215" s="779"/>
      <c r="DHX215" s="779"/>
      <c r="DHY215" s="779"/>
      <c r="DHZ215" s="779"/>
      <c r="DIA215" s="779"/>
      <c r="DIB215" s="779"/>
      <c r="DIC215" s="779"/>
      <c r="DID215" s="779"/>
      <c r="DIE215" s="779"/>
      <c r="DIF215" s="779"/>
      <c r="DIG215" s="779"/>
      <c r="DIH215" s="779"/>
      <c r="DII215" s="779"/>
      <c r="DIJ215" s="779"/>
      <c r="DIK215" s="779"/>
      <c r="DIL215" s="779"/>
      <c r="DIM215" s="779"/>
      <c r="DIN215" s="779"/>
      <c r="DIO215" s="779"/>
      <c r="DIP215" s="779"/>
      <c r="DIQ215" s="779"/>
      <c r="DIR215" s="779"/>
      <c r="DIS215" s="779"/>
      <c r="DIT215" s="779"/>
      <c r="DIU215" s="779"/>
      <c r="DIV215" s="779"/>
      <c r="DIW215" s="779"/>
      <c r="DIX215" s="779"/>
      <c r="DIY215" s="779"/>
      <c r="DIZ215" s="779"/>
      <c r="DJA215" s="779"/>
      <c r="DJB215" s="779"/>
      <c r="DJC215" s="779"/>
      <c r="DJD215" s="779"/>
      <c r="DJE215" s="779"/>
      <c r="DJF215" s="779"/>
      <c r="DJG215" s="779"/>
      <c r="DJH215" s="779"/>
      <c r="DJI215" s="779"/>
      <c r="DJJ215" s="779"/>
      <c r="DJK215" s="779"/>
      <c r="DJL215" s="779"/>
      <c r="DJM215" s="779"/>
      <c r="DJN215" s="779"/>
      <c r="DJO215" s="779"/>
      <c r="DJP215" s="779"/>
      <c r="DJQ215" s="779"/>
      <c r="DJR215" s="779"/>
      <c r="DJS215" s="779"/>
      <c r="DJT215" s="779"/>
      <c r="DJU215" s="779"/>
      <c r="DJV215" s="779"/>
      <c r="DJW215" s="779"/>
      <c r="DJX215" s="779"/>
      <c r="DJY215" s="779"/>
      <c r="DJZ215" s="779"/>
      <c r="DKA215" s="779"/>
      <c r="DKB215" s="779"/>
      <c r="DKC215" s="779"/>
      <c r="DKD215" s="779"/>
      <c r="DKE215" s="779"/>
      <c r="DKF215" s="779"/>
      <c r="DKG215" s="779"/>
      <c r="DKH215" s="779"/>
      <c r="DKI215" s="779"/>
      <c r="DKJ215" s="779"/>
      <c r="DKK215" s="779"/>
      <c r="DKL215" s="779"/>
      <c r="DKM215" s="779"/>
      <c r="DKN215" s="779"/>
      <c r="DKO215" s="779"/>
      <c r="DKP215" s="779"/>
      <c r="DKQ215" s="779"/>
      <c r="DKR215" s="779"/>
      <c r="DKS215" s="779"/>
      <c r="DKT215" s="779"/>
      <c r="DKU215" s="779"/>
      <c r="DKV215" s="779"/>
      <c r="DKW215" s="779"/>
      <c r="DKX215" s="779"/>
      <c r="DKY215" s="779"/>
      <c r="DKZ215" s="779"/>
      <c r="DLA215" s="779"/>
      <c r="DLB215" s="779"/>
      <c r="DLC215" s="779"/>
      <c r="DLD215" s="779"/>
      <c r="DLE215" s="779"/>
      <c r="DLF215" s="779"/>
      <c r="DLG215" s="779"/>
      <c r="DLH215" s="779"/>
      <c r="DLI215" s="779"/>
      <c r="DLJ215" s="779"/>
      <c r="DLK215" s="779"/>
      <c r="DLL215" s="779"/>
      <c r="DLM215" s="779"/>
      <c r="DLN215" s="779"/>
      <c r="DLO215" s="779"/>
      <c r="DLP215" s="779"/>
      <c r="DLQ215" s="779"/>
      <c r="DLR215" s="779"/>
      <c r="DLS215" s="779"/>
      <c r="DLT215" s="779"/>
      <c r="DLU215" s="779"/>
      <c r="DLV215" s="779"/>
      <c r="DLW215" s="779"/>
      <c r="DLX215" s="779"/>
      <c r="DLY215" s="779"/>
      <c r="DLZ215" s="779"/>
      <c r="DMA215" s="779"/>
      <c r="DMB215" s="779"/>
      <c r="DMC215" s="779"/>
      <c r="DMD215" s="779"/>
      <c r="DME215" s="779"/>
      <c r="DMF215" s="779"/>
      <c r="DMG215" s="779"/>
      <c r="DMH215" s="779"/>
      <c r="DMI215" s="779"/>
      <c r="DMJ215" s="779"/>
      <c r="DMK215" s="779"/>
      <c r="DML215" s="779"/>
      <c r="DMM215" s="779"/>
      <c r="DMN215" s="779"/>
      <c r="DMO215" s="779"/>
      <c r="DMP215" s="779"/>
      <c r="DMQ215" s="779"/>
      <c r="DMR215" s="779"/>
      <c r="DMS215" s="779"/>
      <c r="DMT215" s="779"/>
      <c r="DMU215" s="779"/>
      <c r="DMV215" s="779"/>
      <c r="DMW215" s="779"/>
      <c r="DMX215" s="779"/>
      <c r="DMY215" s="779"/>
      <c r="DMZ215" s="779"/>
      <c r="DNA215" s="779"/>
      <c r="DNB215" s="779"/>
      <c r="DNC215" s="779"/>
      <c r="DND215" s="779"/>
      <c r="DNE215" s="779"/>
      <c r="DNF215" s="779"/>
      <c r="DNG215" s="779"/>
      <c r="DNH215" s="779"/>
      <c r="DNI215" s="779"/>
      <c r="DNJ215" s="779"/>
      <c r="DNK215" s="779"/>
      <c r="DNL215" s="779"/>
      <c r="DNM215" s="779"/>
      <c r="DNN215" s="779"/>
      <c r="DNO215" s="779"/>
      <c r="DNP215" s="779"/>
      <c r="DNQ215" s="779"/>
      <c r="DNR215" s="779"/>
      <c r="DNS215" s="779"/>
      <c r="DNT215" s="779"/>
      <c r="DNU215" s="779"/>
      <c r="DNV215" s="779"/>
      <c r="DNW215" s="779"/>
      <c r="DNX215" s="779"/>
      <c r="DNY215" s="779"/>
      <c r="DNZ215" s="779"/>
      <c r="DOA215" s="779"/>
      <c r="DOB215" s="779"/>
      <c r="DOC215" s="779"/>
      <c r="DOD215" s="779"/>
      <c r="DOE215" s="779"/>
      <c r="DOF215" s="779"/>
      <c r="DOG215" s="779"/>
      <c r="DOH215" s="779"/>
      <c r="DOI215" s="779"/>
      <c r="DOJ215" s="779"/>
      <c r="DOK215" s="779"/>
      <c r="DOL215" s="779"/>
      <c r="DOM215" s="779"/>
      <c r="DON215" s="779"/>
      <c r="DOO215" s="779"/>
      <c r="DOP215" s="779"/>
      <c r="DOQ215" s="779"/>
      <c r="DOR215" s="779"/>
      <c r="DOS215" s="779"/>
      <c r="DOT215" s="779"/>
      <c r="DOU215" s="779"/>
      <c r="DOV215" s="779"/>
      <c r="DOW215" s="779"/>
      <c r="DOX215" s="779"/>
      <c r="DOY215" s="779"/>
      <c r="DOZ215" s="779"/>
      <c r="DPA215" s="779"/>
      <c r="DPB215" s="779"/>
      <c r="DPC215" s="779"/>
      <c r="DPD215" s="779"/>
      <c r="DPE215" s="779"/>
      <c r="DPF215" s="779"/>
      <c r="DPG215" s="779"/>
      <c r="DPH215" s="779"/>
      <c r="DPI215" s="779"/>
      <c r="DPJ215" s="779"/>
      <c r="DPK215" s="779"/>
      <c r="DPL215" s="779"/>
      <c r="DPM215" s="779"/>
      <c r="DPN215" s="779"/>
      <c r="DPO215" s="779"/>
      <c r="DPP215" s="779"/>
      <c r="DPQ215" s="779"/>
      <c r="DPR215" s="779"/>
      <c r="DPS215" s="779"/>
      <c r="DPT215" s="779"/>
      <c r="DPU215" s="779"/>
      <c r="DPV215" s="779"/>
      <c r="DPW215" s="779"/>
      <c r="DPX215" s="779"/>
      <c r="DPY215" s="779"/>
      <c r="DPZ215" s="779"/>
      <c r="DQA215" s="779"/>
      <c r="DQB215" s="779"/>
      <c r="DQC215" s="779"/>
      <c r="DQD215" s="779"/>
      <c r="DQE215" s="779"/>
      <c r="DQF215" s="779"/>
      <c r="DQG215" s="779"/>
      <c r="DQH215" s="779"/>
      <c r="DQI215" s="779"/>
      <c r="DQJ215" s="779"/>
      <c r="DQK215" s="779"/>
      <c r="DQL215" s="779"/>
      <c r="DQM215" s="779"/>
      <c r="DQN215" s="779"/>
      <c r="DQO215" s="779"/>
      <c r="DQP215" s="779"/>
      <c r="DQQ215" s="779"/>
      <c r="DQR215" s="779"/>
      <c r="DQS215" s="779"/>
      <c r="DQT215" s="779"/>
      <c r="DQU215" s="779"/>
      <c r="DQV215" s="779"/>
      <c r="DQW215" s="779"/>
      <c r="DQX215" s="779"/>
      <c r="DQY215" s="779"/>
      <c r="DQZ215" s="779"/>
      <c r="DRA215" s="779"/>
      <c r="DRB215" s="779"/>
      <c r="DRC215" s="779"/>
      <c r="DRD215" s="779"/>
      <c r="DRE215" s="779"/>
      <c r="DRF215" s="779"/>
      <c r="DRG215" s="779"/>
      <c r="DRH215" s="779"/>
      <c r="DRI215" s="779"/>
      <c r="DRJ215" s="779"/>
      <c r="DRK215" s="779"/>
      <c r="DRL215" s="779"/>
      <c r="DRM215" s="779"/>
      <c r="DRN215" s="779"/>
      <c r="DRO215" s="779"/>
      <c r="DRP215" s="779"/>
      <c r="DRQ215" s="779"/>
      <c r="DRR215" s="779"/>
      <c r="DRS215" s="779"/>
      <c r="DRT215" s="779"/>
      <c r="DRU215" s="779"/>
      <c r="DRV215" s="779"/>
      <c r="DRW215" s="779"/>
      <c r="DRX215" s="779"/>
      <c r="DRY215" s="779"/>
      <c r="DRZ215" s="779"/>
      <c r="DSA215" s="779"/>
      <c r="DSB215" s="779"/>
      <c r="DSC215" s="779"/>
      <c r="DSD215" s="779"/>
      <c r="DSE215" s="779"/>
      <c r="DSF215" s="779"/>
      <c r="DSG215" s="779"/>
      <c r="DSH215" s="779"/>
      <c r="DSI215" s="779"/>
      <c r="DSJ215" s="779"/>
      <c r="DSK215" s="779"/>
      <c r="DSL215" s="779"/>
      <c r="DSM215" s="779"/>
      <c r="DSN215" s="779"/>
      <c r="DSO215" s="779"/>
      <c r="DSP215" s="779"/>
      <c r="DSQ215" s="779"/>
      <c r="DSR215" s="779"/>
      <c r="DSS215" s="779"/>
      <c r="DST215" s="779"/>
      <c r="DSU215" s="779"/>
      <c r="DSV215" s="779"/>
      <c r="DSW215" s="779"/>
      <c r="DSX215" s="779"/>
      <c r="DSY215" s="779"/>
      <c r="DSZ215" s="779"/>
      <c r="DTA215" s="779"/>
      <c r="DTB215" s="779"/>
      <c r="DTC215" s="779"/>
      <c r="DTD215" s="779"/>
      <c r="DTE215" s="779"/>
      <c r="DTF215" s="779"/>
      <c r="DTG215" s="779"/>
      <c r="DTH215" s="779"/>
      <c r="DTI215" s="779"/>
      <c r="DTJ215" s="779"/>
      <c r="DTK215" s="779"/>
      <c r="DTL215" s="779"/>
      <c r="DTM215" s="779"/>
      <c r="DTN215" s="779"/>
      <c r="DTO215" s="779"/>
      <c r="DTP215" s="779"/>
      <c r="DTQ215" s="779"/>
      <c r="DTR215" s="779"/>
      <c r="DTS215" s="779"/>
      <c r="DTT215" s="779"/>
      <c r="DTU215" s="779"/>
      <c r="DTV215" s="779"/>
      <c r="DTW215" s="779"/>
      <c r="DTX215" s="779"/>
      <c r="DTY215" s="779"/>
      <c r="DTZ215" s="779"/>
      <c r="DUA215" s="779"/>
      <c r="DUB215" s="779"/>
      <c r="DUC215" s="779"/>
      <c r="DUD215" s="779"/>
      <c r="DUE215" s="779"/>
      <c r="DUF215" s="779"/>
      <c r="DUG215" s="779"/>
      <c r="DUH215" s="779"/>
      <c r="DUI215" s="779"/>
      <c r="DUJ215" s="779"/>
      <c r="DUK215" s="779"/>
      <c r="DUL215" s="779"/>
      <c r="DUM215" s="779"/>
      <c r="DUN215" s="779"/>
      <c r="DUO215" s="779"/>
      <c r="DUP215" s="779"/>
      <c r="DUQ215" s="779"/>
      <c r="DUR215" s="779"/>
      <c r="DUS215" s="779"/>
      <c r="DUT215" s="779"/>
      <c r="DUU215" s="779"/>
      <c r="DUV215" s="779"/>
      <c r="DUW215" s="779"/>
      <c r="DUX215" s="779"/>
      <c r="DUY215" s="779"/>
      <c r="DUZ215" s="779"/>
      <c r="DVA215" s="779"/>
      <c r="DVB215" s="779"/>
      <c r="DVC215" s="779"/>
      <c r="DVD215" s="779"/>
      <c r="DVE215" s="779"/>
      <c r="DVF215" s="779"/>
      <c r="DVG215" s="779"/>
      <c r="DVH215" s="779"/>
      <c r="DVI215" s="779"/>
      <c r="DVJ215" s="779"/>
      <c r="DVK215" s="779"/>
      <c r="DVL215" s="779"/>
      <c r="DVM215" s="779"/>
      <c r="DVN215" s="779"/>
      <c r="DVO215" s="779"/>
      <c r="DVP215" s="779"/>
      <c r="DVQ215" s="779"/>
      <c r="DVR215" s="779"/>
      <c r="DVS215" s="779"/>
      <c r="DVT215" s="779"/>
      <c r="DVU215" s="779"/>
      <c r="DVV215" s="779"/>
      <c r="DVW215" s="779"/>
      <c r="DVX215" s="779"/>
      <c r="DVY215" s="779"/>
      <c r="DVZ215" s="779"/>
      <c r="DWA215" s="779"/>
      <c r="DWB215" s="779"/>
      <c r="DWC215" s="779"/>
      <c r="DWD215" s="779"/>
      <c r="DWE215" s="779"/>
      <c r="DWF215" s="779"/>
      <c r="DWG215" s="779"/>
      <c r="DWH215" s="779"/>
      <c r="DWI215" s="779"/>
      <c r="DWJ215" s="779"/>
      <c r="DWK215" s="779"/>
      <c r="DWL215" s="779"/>
      <c r="DWM215" s="779"/>
      <c r="DWN215" s="779"/>
      <c r="DWO215" s="779"/>
      <c r="DWP215" s="779"/>
      <c r="DWQ215" s="779"/>
      <c r="DWR215" s="779"/>
      <c r="DWS215" s="779"/>
      <c r="DWT215" s="779"/>
      <c r="DWU215" s="779"/>
      <c r="DWV215" s="779"/>
      <c r="DWW215" s="779"/>
      <c r="DWX215" s="779"/>
      <c r="DWY215" s="779"/>
      <c r="DWZ215" s="779"/>
      <c r="DXA215" s="779"/>
      <c r="DXB215" s="779"/>
      <c r="DXC215" s="779"/>
      <c r="DXD215" s="779"/>
      <c r="DXE215" s="779"/>
      <c r="DXF215" s="779"/>
      <c r="DXG215" s="779"/>
      <c r="DXH215" s="779"/>
      <c r="DXI215" s="779"/>
      <c r="DXJ215" s="779"/>
      <c r="DXK215" s="779"/>
      <c r="DXL215" s="779"/>
      <c r="DXM215" s="779"/>
      <c r="DXN215" s="779"/>
      <c r="DXO215" s="779"/>
      <c r="DXP215" s="779"/>
      <c r="DXQ215" s="779"/>
      <c r="DXR215" s="779"/>
      <c r="DXS215" s="779"/>
      <c r="DXT215" s="779"/>
      <c r="DXU215" s="779"/>
      <c r="DXV215" s="779"/>
      <c r="DXW215" s="779"/>
      <c r="DXX215" s="779"/>
      <c r="DXY215" s="779"/>
      <c r="DXZ215" s="779"/>
      <c r="DYA215" s="779"/>
      <c r="DYB215" s="779"/>
      <c r="DYC215" s="779"/>
      <c r="DYD215" s="779"/>
      <c r="DYE215" s="779"/>
      <c r="DYF215" s="779"/>
      <c r="DYG215" s="779"/>
      <c r="DYH215" s="779"/>
      <c r="DYI215" s="779"/>
      <c r="DYJ215" s="779"/>
      <c r="DYK215" s="779"/>
      <c r="DYL215" s="779"/>
      <c r="DYM215" s="779"/>
      <c r="DYN215" s="779"/>
      <c r="DYO215" s="779"/>
      <c r="DYP215" s="779"/>
      <c r="DYQ215" s="779"/>
      <c r="DYR215" s="779"/>
      <c r="DYS215" s="779"/>
      <c r="DYT215" s="779"/>
      <c r="DYU215" s="779"/>
      <c r="DYV215" s="779"/>
      <c r="DYW215" s="779"/>
      <c r="DYX215" s="779"/>
      <c r="DYY215" s="779"/>
      <c r="DYZ215" s="779"/>
      <c r="DZA215" s="779"/>
      <c r="DZB215" s="779"/>
      <c r="DZC215" s="779"/>
      <c r="DZD215" s="779"/>
      <c r="DZE215" s="779"/>
      <c r="DZF215" s="779"/>
      <c r="DZG215" s="779"/>
      <c r="DZH215" s="779"/>
      <c r="DZI215" s="779"/>
      <c r="DZJ215" s="779"/>
      <c r="DZK215" s="779"/>
      <c r="DZL215" s="779"/>
      <c r="DZM215" s="779"/>
      <c r="DZN215" s="779"/>
      <c r="DZO215" s="779"/>
      <c r="DZP215" s="779"/>
      <c r="DZQ215" s="779"/>
      <c r="DZR215" s="779"/>
      <c r="DZS215" s="779"/>
      <c r="DZT215" s="779"/>
      <c r="DZU215" s="779"/>
      <c r="DZV215" s="779"/>
      <c r="DZW215" s="779"/>
      <c r="DZX215" s="779"/>
      <c r="DZY215" s="779"/>
      <c r="DZZ215" s="779"/>
      <c r="EAA215" s="779"/>
      <c r="EAB215" s="779"/>
      <c r="EAC215" s="779"/>
      <c r="EAD215" s="779"/>
      <c r="EAE215" s="779"/>
      <c r="EAF215" s="779"/>
      <c r="EAG215" s="779"/>
      <c r="EAH215" s="779"/>
      <c r="EAI215" s="779"/>
      <c r="EAJ215" s="779"/>
      <c r="EAK215" s="779"/>
      <c r="EAL215" s="779"/>
      <c r="EAM215" s="779"/>
      <c r="EAN215" s="779"/>
      <c r="EAO215" s="779"/>
      <c r="EAP215" s="779"/>
      <c r="EAQ215" s="779"/>
      <c r="EAR215" s="779"/>
      <c r="EAS215" s="779"/>
      <c r="EAT215" s="779"/>
      <c r="EAU215" s="779"/>
      <c r="EAV215" s="779"/>
      <c r="EAW215" s="779"/>
      <c r="EAX215" s="779"/>
      <c r="EAY215" s="779"/>
      <c r="EAZ215" s="779"/>
      <c r="EBA215" s="779"/>
      <c r="EBB215" s="779"/>
      <c r="EBC215" s="779"/>
      <c r="EBD215" s="779"/>
      <c r="EBE215" s="779"/>
      <c r="EBF215" s="779"/>
      <c r="EBG215" s="779"/>
      <c r="EBH215" s="779"/>
      <c r="EBI215" s="779"/>
      <c r="EBJ215" s="779"/>
      <c r="EBK215" s="779"/>
      <c r="EBL215" s="779"/>
      <c r="EBM215" s="779"/>
      <c r="EBN215" s="779"/>
      <c r="EBO215" s="779"/>
      <c r="EBP215" s="779"/>
      <c r="EBQ215" s="779"/>
      <c r="EBR215" s="779"/>
      <c r="EBS215" s="779"/>
      <c r="EBT215" s="779"/>
      <c r="EBU215" s="779"/>
      <c r="EBV215" s="779"/>
      <c r="EBW215" s="779"/>
      <c r="EBX215" s="779"/>
      <c r="EBY215" s="779"/>
      <c r="EBZ215" s="779"/>
      <c r="ECA215" s="779"/>
      <c r="ECB215" s="779"/>
      <c r="ECC215" s="779"/>
      <c r="ECD215" s="779"/>
      <c r="ECE215" s="779"/>
      <c r="ECF215" s="779"/>
      <c r="ECG215" s="779"/>
      <c r="ECH215" s="779"/>
      <c r="ECI215" s="779"/>
      <c r="ECJ215" s="779"/>
      <c r="ECK215" s="779"/>
      <c r="ECL215" s="779"/>
      <c r="ECM215" s="779"/>
      <c r="ECN215" s="779"/>
      <c r="ECO215" s="779"/>
      <c r="ECP215" s="779"/>
      <c r="ECQ215" s="779"/>
      <c r="ECR215" s="779"/>
      <c r="ECS215" s="779"/>
      <c r="ECT215" s="779"/>
      <c r="ECU215" s="779"/>
      <c r="ECV215" s="779"/>
      <c r="ECW215" s="779"/>
      <c r="ECX215" s="779"/>
      <c r="ECY215" s="779"/>
      <c r="ECZ215" s="779"/>
      <c r="EDA215" s="779"/>
      <c r="EDB215" s="779"/>
      <c r="EDC215" s="779"/>
      <c r="EDD215" s="779"/>
      <c r="EDE215" s="779"/>
      <c r="EDF215" s="779"/>
      <c r="EDG215" s="779"/>
      <c r="EDH215" s="779"/>
      <c r="EDI215" s="779"/>
      <c r="EDJ215" s="779"/>
      <c r="EDK215" s="779"/>
      <c r="EDL215" s="779"/>
      <c r="EDM215" s="779"/>
      <c r="EDN215" s="779"/>
      <c r="EDO215" s="779"/>
      <c r="EDP215" s="779"/>
      <c r="EDQ215" s="779"/>
      <c r="EDR215" s="779"/>
      <c r="EDS215" s="779"/>
      <c r="EDT215" s="779"/>
      <c r="EDU215" s="779"/>
      <c r="EDV215" s="779"/>
      <c r="EDW215" s="779"/>
      <c r="EDX215" s="779"/>
      <c r="EDY215" s="779"/>
      <c r="EDZ215" s="779"/>
      <c r="EEA215" s="779"/>
      <c r="EEB215" s="779"/>
      <c r="EEC215" s="779"/>
      <c r="EED215" s="779"/>
      <c r="EEE215" s="779"/>
      <c r="EEF215" s="779"/>
      <c r="EEG215" s="779"/>
      <c r="EEH215" s="779"/>
      <c r="EEI215" s="779"/>
      <c r="EEJ215" s="779"/>
      <c r="EEK215" s="779"/>
      <c r="EEL215" s="779"/>
      <c r="EEM215" s="779"/>
      <c r="EEN215" s="779"/>
      <c r="EEO215" s="779"/>
      <c r="EEP215" s="779"/>
      <c r="EEQ215" s="779"/>
      <c r="EER215" s="779"/>
      <c r="EES215" s="779"/>
      <c r="EET215" s="779"/>
      <c r="EEU215" s="779"/>
      <c r="EEV215" s="779"/>
      <c r="EEW215" s="779"/>
      <c r="EEX215" s="779"/>
      <c r="EEY215" s="779"/>
      <c r="EEZ215" s="779"/>
      <c r="EFA215" s="779"/>
      <c r="EFB215" s="779"/>
      <c r="EFC215" s="779"/>
      <c r="EFD215" s="779"/>
      <c r="EFE215" s="779"/>
      <c r="EFF215" s="779"/>
      <c r="EFG215" s="779"/>
      <c r="EFH215" s="779"/>
      <c r="EFI215" s="779"/>
      <c r="EFJ215" s="779"/>
      <c r="EFK215" s="779"/>
      <c r="EFL215" s="779"/>
      <c r="EFM215" s="779"/>
      <c r="EFN215" s="779"/>
      <c r="EFO215" s="779"/>
      <c r="EFP215" s="779"/>
      <c r="EFQ215" s="779"/>
      <c r="EFR215" s="779"/>
      <c r="EFS215" s="779"/>
      <c r="EFT215" s="779"/>
      <c r="EFU215" s="779"/>
      <c r="EFV215" s="779"/>
      <c r="EFW215" s="779"/>
      <c r="EFX215" s="779"/>
      <c r="EFY215" s="779"/>
      <c r="EFZ215" s="779"/>
      <c r="EGA215" s="779"/>
      <c r="EGB215" s="779"/>
      <c r="EGC215" s="779"/>
      <c r="EGD215" s="779"/>
      <c r="EGE215" s="779"/>
      <c r="EGF215" s="779"/>
      <c r="EGG215" s="779"/>
      <c r="EGH215" s="779"/>
      <c r="EGI215" s="779"/>
      <c r="EGJ215" s="779"/>
      <c r="EGK215" s="779"/>
      <c r="EGL215" s="779"/>
      <c r="EGM215" s="779"/>
      <c r="EGN215" s="779"/>
      <c r="EGO215" s="779"/>
      <c r="EGP215" s="779"/>
      <c r="EGQ215" s="779"/>
      <c r="EGR215" s="779"/>
      <c r="EGS215" s="779"/>
      <c r="EGT215" s="779"/>
      <c r="EGU215" s="779"/>
      <c r="EGV215" s="779"/>
      <c r="EGW215" s="779"/>
      <c r="EGX215" s="779"/>
      <c r="EGY215" s="779"/>
      <c r="EGZ215" s="779"/>
      <c r="EHA215" s="779"/>
      <c r="EHB215" s="779"/>
      <c r="EHC215" s="779"/>
      <c r="EHD215" s="779"/>
      <c r="EHE215" s="779"/>
      <c r="EHF215" s="779"/>
      <c r="EHG215" s="779"/>
      <c r="EHH215" s="779"/>
      <c r="EHI215" s="779"/>
      <c r="EHJ215" s="779"/>
      <c r="EHK215" s="779"/>
      <c r="EHL215" s="779"/>
      <c r="EHM215" s="779"/>
      <c r="EHN215" s="779"/>
      <c r="EHO215" s="779"/>
      <c r="EHP215" s="779"/>
      <c r="EHQ215" s="779"/>
      <c r="EHR215" s="779"/>
      <c r="EHS215" s="779"/>
      <c r="EHT215" s="779"/>
      <c r="EHU215" s="779"/>
      <c r="EHV215" s="779"/>
      <c r="EHW215" s="779"/>
      <c r="EHX215" s="779"/>
      <c r="EHY215" s="779"/>
      <c r="EHZ215" s="779"/>
      <c r="EIA215" s="779"/>
      <c r="EIB215" s="779"/>
      <c r="EIC215" s="779"/>
      <c r="EID215" s="779"/>
      <c r="EIE215" s="779"/>
      <c r="EIF215" s="779"/>
      <c r="EIG215" s="779"/>
      <c r="EIH215" s="779"/>
      <c r="EII215" s="779"/>
      <c r="EIJ215" s="779"/>
      <c r="EIK215" s="779"/>
      <c r="EIL215" s="779"/>
      <c r="EIM215" s="779"/>
      <c r="EIN215" s="779"/>
      <c r="EIO215" s="779"/>
      <c r="EIP215" s="779"/>
      <c r="EIQ215" s="779"/>
      <c r="EIR215" s="779"/>
      <c r="EIS215" s="779"/>
      <c r="EIT215" s="779"/>
      <c r="EIU215" s="779"/>
      <c r="EIV215" s="779"/>
      <c r="EIW215" s="779"/>
      <c r="EIX215" s="779"/>
      <c r="EIY215" s="779"/>
      <c r="EIZ215" s="779"/>
      <c r="EJA215" s="779"/>
      <c r="EJB215" s="779"/>
      <c r="EJC215" s="779"/>
      <c r="EJD215" s="779"/>
      <c r="EJE215" s="779"/>
      <c r="EJF215" s="779"/>
      <c r="EJG215" s="779"/>
      <c r="EJH215" s="779"/>
      <c r="EJI215" s="779"/>
      <c r="EJJ215" s="779"/>
      <c r="EJK215" s="779"/>
      <c r="EJL215" s="779"/>
      <c r="EJM215" s="779"/>
      <c r="EJN215" s="779"/>
      <c r="EJO215" s="779"/>
      <c r="EJP215" s="779"/>
      <c r="EJQ215" s="779"/>
      <c r="EJR215" s="779"/>
      <c r="EJS215" s="779"/>
      <c r="EJT215" s="779"/>
      <c r="EJU215" s="779"/>
      <c r="EJV215" s="779"/>
      <c r="EJW215" s="779"/>
      <c r="EJX215" s="779"/>
      <c r="EJY215" s="779"/>
      <c r="EJZ215" s="779"/>
      <c r="EKA215" s="779"/>
      <c r="EKB215" s="779"/>
      <c r="EKC215" s="779"/>
      <c r="EKD215" s="779"/>
      <c r="EKE215" s="779"/>
      <c r="EKF215" s="779"/>
      <c r="EKG215" s="779"/>
      <c r="EKH215" s="779"/>
      <c r="EKI215" s="779"/>
      <c r="EKJ215" s="779"/>
      <c r="EKK215" s="779"/>
      <c r="EKL215" s="779"/>
      <c r="EKM215" s="779"/>
      <c r="EKN215" s="779"/>
      <c r="EKO215" s="779"/>
      <c r="EKP215" s="779"/>
      <c r="EKQ215" s="779"/>
      <c r="EKR215" s="779"/>
      <c r="EKS215" s="779"/>
      <c r="EKT215" s="779"/>
      <c r="EKU215" s="779"/>
      <c r="EKV215" s="779"/>
      <c r="EKW215" s="779"/>
      <c r="EKX215" s="779"/>
      <c r="EKY215" s="779"/>
      <c r="EKZ215" s="779"/>
      <c r="ELA215" s="779"/>
      <c r="ELB215" s="779"/>
      <c r="ELC215" s="779"/>
      <c r="ELD215" s="779"/>
      <c r="ELE215" s="779"/>
      <c r="ELF215" s="779"/>
      <c r="ELG215" s="779"/>
      <c r="ELH215" s="779"/>
      <c r="ELI215" s="779"/>
      <c r="ELJ215" s="779"/>
      <c r="ELK215" s="779"/>
      <c r="ELL215" s="779"/>
      <c r="ELM215" s="779"/>
      <c r="ELN215" s="779"/>
      <c r="ELO215" s="779"/>
      <c r="ELP215" s="779"/>
      <c r="ELQ215" s="779"/>
      <c r="ELR215" s="779"/>
      <c r="ELS215" s="779"/>
      <c r="ELT215" s="779"/>
      <c r="ELU215" s="779"/>
      <c r="ELV215" s="779"/>
      <c r="ELW215" s="779"/>
      <c r="ELX215" s="779"/>
      <c r="ELY215" s="779"/>
      <c r="ELZ215" s="779"/>
      <c r="EMA215" s="779"/>
      <c r="EMB215" s="779"/>
      <c r="EMC215" s="779"/>
      <c r="EMD215" s="779"/>
      <c r="EME215" s="779"/>
      <c r="EMF215" s="779"/>
      <c r="EMG215" s="779"/>
      <c r="EMH215" s="779"/>
      <c r="EMI215" s="779"/>
      <c r="EMJ215" s="779"/>
      <c r="EMK215" s="779"/>
      <c r="EML215" s="779"/>
      <c r="EMM215" s="779"/>
      <c r="EMN215" s="779"/>
      <c r="EMO215" s="779"/>
      <c r="EMP215" s="779"/>
      <c r="EMQ215" s="779"/>
      <c r="EMR215" s="779"/>
      <c r="EMS215" s="779"/>
      <c r="EMT215" s="779"/>
      <c r="EMU215" s="779"/>
      <c r="EMV215" s="779"/>
      <c r="EMW215" s="779"/>
      <c r="EMX215" s="779"/>
      <c r="EMY215" s="779"/>
      <c r="EMZ215" s="779"/>
      <c r="ENA215" s="779"/>
      <c r="ENB215" s="779"/>
      <c r="ENC215" s="779"/>
      <c r="END215" s="779"/>
      <c r="ENE215" s="779"/>
      <c r="ENF215" s="779"/>
      <c r="ENG215" s="779"/>
      <c r="ENH215" s="779"/>
      <c r="ENI215" s="779"/>
      <c r="ENJ215" s="779"/>
      <c r="ENK215" s="779"/>
      <c r="ENL215" s="779"/>
      <c r="ENM215" s="779"/>
      <c r="ENN215" s="779"/>
      <c r="ENO215" s="779"/>
      <c r="ENP215" s="779"/>
      <c r="ENQ215" s="779"/>
      <c r="ENR215" s="779"/>
      <c r="ENS215" s="779"/>
      <c r="ENT215" s="779"/>
      <c r="ENU215" s="779"/>
      <c r="ENV215" s="779"/>
      <c r="ENW215" s="779"/>
      <c r="ENX215" s="779"/>
      <c r="ENY215" s="779"/>
      <c r="ENZ215" s="779"/>
      <c r="EOA215" s="779"/>
      <c r="EOB215" s="779"/>
      <c r="EOC215" s="779"/>
      <c r="EOD215" s="779"/>
      <c r="EOE215" s="779"/>
      <c r="EOF215" s="779"/>
      <c r="EOG215" s="779"/>
      <c r="EOH215" s="779"/>
      <c r="EOI215" s="779"/>
      <c r="EOJ215" s="779"/>
      <c r="EOK215" s="779"/>
      <c r="EOL215" s="779"/>
      <c r="EOM215" s="779"/>
      <c r="EON215" s="779"/>
      <c r="EOO215" s="779"/>
      <c r="EOP215" s="779"/>
      <c r="EOQ215" s="779"/>
      <c r="EOR215" s="779"/>
      <c r="EOS215" s="779"/>
      <c r="EOT215" s="779"/>
      <c r="EOU215" s="779"/>
      <c r="EOV215" s="779"/>
      <c r="EOW215" s="779"/>
      <c r="EOX215" s="779"/>
      <c r="EOY215" s="779"/>
      <c r="EOZ215" s="779"/>
      <c r="EPA215" s="779"/>
      <c r="EPB215" s="779"/>
      <c r="EPC215" s="779"/>
      <c r="EPD215" s="779"/>
      <c r="EPE215" s="779"/>
      <c r="EPF215" s="779"/>
      <c r="EPG215" s="779"/>
      <c r="EPH215" s="779"/>
      <c r="EPI215" s="779"/>
      <c r="EPJ215" s="779"/>
      <c r="EPK215" s="779"/>
      <c r="EPL215" s="779"/>
      <c r="EPM215" s="779"/>
      <c r="EPN215" s="779"/>
      <c r="EPO215" s="779"/>
      <c r="EPP215" s="779"/>
      <c r="EPQ215" s="779"/>
      <c r="EPR215" s="779"/>
      <c r="EPS215" s="779"/>
      <c r="EPT215" s="779"/>
      <c r="EPU215" s="779"/>
      <c r="EPV215" s="779"/>
      <c r="EPW215" s="779"/>
      <c r="EPX215" s="779"/>
      <c r="EPY215" s="779"/>
      <c r="EPZ215" s="779"/>
      <c r="EQA215" s="779"/>
      <c r="EQB215" s="779"/>
      <c r="EQC215" s="779"/>
      <c r="EQD215" s="779"/>
      <c r="EQE215" s="779"/>
      <c r="EQF215" s="779"/>
      <c r="EQG215" s="779"/>
      <c r="EQH215" s="779"/>
      <c r="EQI215" s="779"/>
      <c r="EQJ215" s="779"/>
      <c r="EQK215" s="779"/>
      <c r="EQL215" s="779"/>
      <c r="EQM215" s="779"/>
      <c r="EQN215" s="779"/>
      <c r="EQO215" s="779"/>
      <c r="EQP215" s="779"/>
      <c r="EQQ215" s="779"/>
      <c r="EQR215" s="779"/>
      <c r="EQS215" s="779"/>
      <c r="EQT215" s="779"/>
      <c r="EQU215" s="779"/>
      <c r="EQV215" s="779"/>
      <c r="EQW215" s="779"/>
      <c r="EQX215" s="779"/>
      <c r="EQY215" s="779"/>
      <c r="EQZ215" s="779"/>
      <c r="ERA215" s="779"/>
      <c r="ERB215" s="779"/>
      <c r="ERC215" s="779"/>
      <c r="ERD215" s="779"/>
      <c r="ERE215" s="779"/>
      <c r="ERF215" s="779"/>
      <c r="ERG215" s="779"/>
      <c r="ERH215" s="779"/>
      <c r="ERI215" s="779"/>
      <c r="ERJ215" s="779"/>
      <c r="ERK215" s="779"/>
      <c r="ERL215" s="779"/>
      <c r="ERM215" s="779"/>
      <c r="ERN215" s="779"/>
      <c r="ERO215" s="779"/>
      <c r="ERP215" s="779"/>
      <c r="ERQ215" s="779"/>
      <c r="ERR215" s="779"/>
      <c r="ERS215" s="779"/>
      <c r="ERT215" s="779"/>
      <c r="ERU215" s="779"/>
      <c r="ERV215" s="779"/>
      <c r="ERW215" s="779"/>
      <c r="ERX215" s="779"/>
      <c r="ERY215" s="779"/>
      <c r="ERZ215" s="779"/>
      <c r="ESA215" s="779"/>
      <c r="ESB215" s="779"/>
      <c r="ESC215" s="779"/>
      <c r="ESD215" s="779"/>
      <c r="ESE215" s="779"/>
      <c r="ESF215" s="779"/>
      <c r="ESG215" s="779"/>
      <c r="ESH215" s="779"/>
      <c r="ESI215" s="779"/>
      <c r="ESJ215" s="779"/>
      <c r="ESK215" s="779"/>
      <c r="ESL215" s="779"/>
      <c r="ESM215" s="779"/>
      <c r="ESN215" s="779"/>
      <c r="ESO215" s="779"/>
      <c r="ESP215" s="779"/>
      <c r="ESQ215" s="779"/>
      <c r="ESR215" s="779"/>
      <c r="ESS215" s="779"/>
      <c r="EST215" s="779"/>
      <c r="ESU215" s="779"/>
      <c r="ESV215" s="779"/>
      <c r="ESW215" s="779"/>
      <c r="ESX215" s="779"/>
      <c r="ESY215" s="779"/>
      <c r="ESZ215" s="779"/>
      <c r="ETA215" s="779"/>
      <c r="ETB215" s="779"/>
      <c r="ETC215" s="779"/>
      <c r="ETD215" s="779"/>
      <c r="ETE215" s="779"/>
      <c r="ETF215" s="779"/>
      <c r="ETG215" s="779"/>
      <c r="ETH215" s="779"/>
      <c r="ETI215" s="779"/>
      <c r="ETJ215" s="779"/>
      <c r="ETK215" s="779"/>
      <c r="ETL215" s="779"/>
      <c r="ETM215" s="779"/>
      <c r="ETN215" s="779"/>
      <c r="ETO215" s="779"/>
      <c r="ETP215" s="779"/>
      <c r="ETQ215" s="779"/>
      <c r="ETR215" s="779"/>
      <c r="ETS215" s="779"/>
      <c r="ETT215" s="779"/>
      <c r="ETU215" s="779"/>
      <c r="ETV215" s="779"/>
      <c r="ETW215" s="779"/>
      <c r="ETX215" s="779"/>
      <c r="ETY215" s="779"/>
      <c r="ETZ215" s="779"/>
      <c r="EUA215" s="779"/>
      <c r="EUB215" s="779"/>
      <c r="EUC215" s="779"/>
      <c r="EUD215" s="779"/>
      <c r="EUE215" s="779"/>
      <c r="EUF215" s="779"/>
      <c r="EUG215" s="779"/>
      <c r="EUH215" s="779"/>
      <c r="EUI215" s="779"/>
      <c r="EUJ215" s="779"/>
      <c r="EUK215" s="779"/>
      <c r="EUL215" s="779"/>
      <c r="EUM215" s="779"/>
      <c r="EUN215" s="779"/>
      <c r="EUO215" s="779"/>
      <c r="EUP215" s="779"/>
      <c r="EUQ215" s="779"/>
      <c r="EUR215" s="779"/>
      <c r="EUS215" s="779"/>
      <c r="EUT215" s="779"/>
      <c r="EUU215" s="779"/>
      <c r="EUV215" s="779"/>
      <c r="EUW215" s="779"/>
      <c r="EUX215" s="779"/>
      <c r="EUY215" s="779"/>
      <c r="EUZ215" s="779"/>
      <c r="EVA215" s="779"/>
      <c r="EVB215" s="779"/>
      <c r="EVC215" s="779"/>
      <c r="EVD215" s="779"/>
      <c r="EVE215" s="779"/>
      <c r="EVF215" s="779"/>
      <c r="EVG215" s="779"/>
      <c r="EVH215" s="779"/>
      <c r="EVI215" s="779"/>
      <c r="EVJ215" s="779"/>
      <c r="EVK215" s="779"/>
      <c r="EVL215" s="779"/>
      <c r="EVM215" s="779"/>
      <c r="EVN215" s="779"/>
      <c r="EVO215" s="779"/>
      <c r="EVP215" s="779"/>
      <c r="EVQ215" s="779"/>
      <c r="EVR215" s="779"/>
      <c r="EVS215" s="779"/>
      <c r="EVT215" s="779"/>
      <c r="EVU215" s="779"/>
      <c r="EVV215" s="779"/>
      <c r="EVW215" s="779"/>
      <c r="EVX215" s="779"/>
      <c r="EVY215" s="779"/>
      <c r="EVZ215" s="779"/>
      <c r="EWA215" s="779"/>
      <c r="EWB215" s="779"/>
      <c r="EWC215" s="779"/>
      <c r="EWD215" s="779"/>
      <c r="EWE215" s="779"/>
      <c r="EWF215" s="779"/>
      <c r="EWG215" s="779"/>
      <c r="EWH215" s="779"/>
      <c r="EWI215" s="779"/>
      <c r="EWJ215" s="779"/>
      <c r="EWK215" s="779"/>
      <c r="EWL215" s="779"/>
      <c r="EWM215" s="779"/>
      <c r="EWN215" s="779"/>
      <c r="EWO215" s="779"/>
      <c r="EWP215" s="779"/>
      <c r="EWQ215" s="779"/>
      <c r="EWR215" s="779"/>
      <c r="EWS215" s="779"/>
      <c r="EWT215" s="779"/>
      <c r="EWU215" s="779"/>
      <c r="EWV215" s="779"/>
      <c r="EWW215" s="779"/>
      <c r="EWX215" s="779"/>
      <c r="EWY215" s="779"/>
      <c r="EWZ215" s="779"/>
      <c r="EXA215" s="779"/>
      <c r="EXB215" s="779"/>
      <c r="EXC215" s="779"/>
      <c r="EXD215" s="779"/>
      <c r="EXE215" s="779"/>
      <c r="EXF215" s="779"/>
      <c r="EXG215" s="779"/>
      <c r="EXH215" s="779"/>
      <c r="EXI215" s="779"/>
      <c r="EXJ215" s="779"/>
      <c r="EXK215" s="779"/>
      <c r="EXL215" s="779"/>
      <c r="EXM215" s="779"/>
      <c r="EXN215" s="779"/>
      <c r="EXO215" s="779"/>
      <c r="EXP215" s="779"/>
      <c r="EXQ215" s="779"/>
      <c r="EXR215" s="779"/>
      <c r="EXS215" s="779"/>
      <c r="EXT215" s="779"/>
      <c r="EXU215" s="779"/>
      <c r="EXV215" s="779"/>
      <c r="EXW215" s="779"/>
      <c r="EXX215" s="779"/>
      <c r="EXY215" s="779"/>
      <c r="EXZ215" s="779"/>
      <c r="EYA215" s="779"/>
      <c r="EYB215" s="779"/>
      <c r="EYC215" s="779"/>
      <c r="EYD215" s="779"/>
      <c r="EYE215" s="779"/>
      <c r="EYF215" s="779"/>
      <c r="EYG215" s="779"/>
      <c r="EYH215" s="779"/>
      <c r="EYI215" s="779"/>
      <c r="EYJ215" s="779"/>
      <c r="EYK215" s="779"/>
      <c r="EYL215" s="779"/>
      <c r="EYM215" s="779"/>
      <c r="EYN215" s="779"/>
      <c r="EYO215" s="779"/>
      <c r="EYP215" s="779"/>
      <c r="EYQ215" s="779"/>
      <c r="EYR215" s="779"/>
      <c r="EYS215" s="779"/>
      <c r="EYT215" s="779"/>
      <c r="EYU215" s="779"/>
      <c r="EYV215" s="779"/>
      <c r="EYW215" s="779"/>
      <c r="EYX215" s="779"/>
      <c r="EYY215" s="779"/>
      <c r="EYZ215" s="779"/>
      <c r="EZA215" s="779"/>
      <c r="EZB215" s="779"/>
      <c r="EZC215" s="779"/>
      <c r="EZD215" s="779"/>
      <c r="EZE215" s="779"/>
      <c r="EZF215" s="779"/>
      <c r="EZG215" s="779"/>
      <c r="EZH215" s="779"/>
      <c r="EZI215" s="779"/>
      <c r="EZJ215" s="779"/>
      <c r="EZK215" s="779"/>
      <c r="EZL215" s="779"/>
      <c r="EZM215" s="779"/>
      <c r="EZN215" s="779"/>
      <c r="EZO215" s="779"/>
      <c r="EZP215" s="779"/>
      <c r="EZQ215" s="779"/>
      <c r="EZR215" s="779"/>
      <c r="EZS215" s="779"/>
      <c r="EZT215" s="779"/>
      <c r="EZU215" s="779"/>
      <c r="EZV215" s="779"/>
      <c r="EZW215" s="779"/>
      <c r="EZX215" s="779"/>
      <c r="EZY215" s="779"/>
      <c r="EZZ215" s="779"/>
      <c r="FAA215" s="779"/>
      <c r="FAB215" s="779"/>
      <c r="FAC215" s="779"/>
      <c r="FAD215" s="779"/>
      <c r="FAE215" s="779"/>
      <c r="FAF215" s="779"/>
      <c r="FAG215" s="779"/>
      <c r="FAH215" s="779"/>
      <c r="FAI215" s="779"/>
      <c r="FAJ215" s="779"/>
      <c r="FAK215" s="779"/>
      <c r="FAL215" s="779"/>
      <c r="FAM215" s="779"/>
      <c r="FAN215" s="779"/>
      <c r="FAO215" s="779"/>
      <c r="FAP215" s="779"/>
      <c r="FAQ215" s="779"/>
      <c r="FAR215" s="779"/>
      <c r="FAS215" s="779"/>
      <c r="FAT215" s="779"/>
      <c r="FAU215" s="779"/>
      <c r="FAV215" s="779"/>
      <c r="FAW215" s="779"/>
      <c r="FAX215" s="779"/>
      <c r="FAY215" s="779"/>
      <c r="FAZ215" s="779"/>
      <c r="FBA215" s="779"/>
      <c r="FBB215" s="779"/>
      <c r="FBC215" s="779"/>
      <c r="FBD215" s="779"/>
      <c r="FBE215" s="779"/>
      <c r="FBF215" s="779"/>
      <c r="FBG215" s="779"/>
      <c r="FBH215" s="779"/>
      <c r="FBI215" s="779"/>
      <c r="FBJ215" s="779"/>
      <c r="FBK215" s="779"/>
      <c r="FBL215" s="779"/>
      <c r="FBM215" s="779"/>
      <c r="FBN215" s="779"/>
      <c r="FBO215" s="779"/>
      <c r="FBP215" s="779"/>
      <c r="FBQ215" s="779"/>
      <c r="FBR215" s="779"/>
      <c r="FBS215" s="779"/>
      <c r="FBT215" s="779"/>
      <c r="FBU215" s="779"/>
      <c r="FBV215" s="779"/>
      <c r="FBW215" s="779"/>
      <c r="FBX215" s="779"/>
      <c r="FBY215" s="779"/>
      <c r="FBZ215" s="779"/>
      <c r="FCA215" s="779"/>
      <c r="FCB215" s="779"/>
      <c r="FCC215" s="779"/>
      <c r="FCD215" s="779"/>
      <c r="FCE215" s="779"/>
      <c r="FCF215" s="779"/>
      <c r="FCG215" s="779"/>
      <c r="FCH215" s="779"/>
      <c r="FCI215" s="779"/>
      <c r="FCJ215" s="779"/>
      <c r="FCK215" s="779"/>
      <c r="FCL215" s="779"/>
      <c r="FCM215" s="779"/>
      <c r="FCN215" s="779"/>
      <c r="FCO215" s="779"/>
      <c r="FCP215" s="779"/>
      <c r="FCQ215" s="779"/>
      <c r="FCR215" s="779"/>
      <c r="FCS215" s="779"/>
      <c r="FCT215" s="779"/>
      <c r="FCU215" s="779"/>
      <c r="FCV215" s="779"/>
      <c r="FCW215" s="779"/>
      <c r="FCX215" s="779"/>
      <c r="FCY215" s="779"/>
      <c r="FCZ215" s="779"/>
      <c r="FDA215" s="779"/>
      <c r="FDB215" s="779"/>
      <c r="FDC215" s="779"/>
      <c r="FDD215" s="779"/>
      <c r="FDE215" s="779"/>
      <c r="FDF215" s="779"/>
      <c r="FDG215" s="779"/>
      <c r="FDH215" s="779"/>
      <c r="FDI215" s="779"/>
      <c r="FDJ215" s="779"/>
      <c r="FDK215" s="779"/>
      <c r="FDL215" s="779"/>
      <c r="FDM215" s="779"/>
      <c r="FDN215" s="779"/>
      <c r="FDO215" s="779"/>
      <c r="FDP215" s="779"/>
      <c r="FDQ215" s="779"/>
      <c r="FDR215" s="779"/>
      <c r="FDS215" s="779"/>
      <c r="FDT215" s="779"/>
      <c r="FDU215" s="779"/>
      <c r="FDV215" s="779"/>
      <c r="FDW215" s="779"/>
      <c r="FDX215" s="779"/>
      <c r="FDY215" s="779"/>
      <c r="FDZ215" s="779"/>
      <c r="FEA215" s="779"/>
      <c r="FEB215" s="779"/>
      <c r="FEC215" s="779"/>
      <c r="FED215" s="779"/>
      <c r="FEE215" s="779"/>
      <c r="FEF215" s="779"/>
      <c r="FEG215" s="779"/>
      <c r="FEH215" s="779"/>
      <c r="FEI215" s="779"/>
      <c r="FEJ215" s="779"/>
      <c r="FEK215" s="779"/>
      <c r="FEL215" s="779"/>
      <c r="FEM215" s="779"/>
      <c r="FEN215" s="779"/>
      <c r="FEO215" s="779"/>
      <c r="FEP215" s="779"/>
      <c r="FEQ215" s="779"/>
      <c r="FER215" s="779"/>
      <c r="FES215" s="779"/>
      <c r="FET215" s="779"/>
      <c r="FEU215" s="779"/>
      <c r="FEV215" s="779"/>
      <c r="FEW215" s="779"/>
      <c r="FEX215" s="779"/>
      <c r="FEY215" s="779"/>
      <c r="FEZ215" s="779"/>
      <c r="FFA215" s="779"/>
      <c r="FFB215" s="779"/>
      <c r="FFC215" s="779"/>
      <c r="FFD215" s="779"/>
      <c r="FFE215" s="779"/>
      <c r="FFF215" s="779"/>
      <c r="FFG215" s="779"/>
      <c r="FFH215" s="779"/>
      <c r="FFI215" s="779"/>
      <c r="FFJ215" s="779"/>
      <c r="FFK215" s="779"/>
      <c r="FFL215" s="779"/>
      <c r="FFM215" s="779"/>
      <c r="FFN215" s="779"/>
      <c r="FFO215" s="779"/>
      <c r="FFP215" s="779"/>
      <c r="FFQ215" s="779"/>
      <c r="FFR215" s="779"/>
      <c r="FFS215" s="779"/>
      <c r="FFT215" s="779"/>
      <c r="FFU215" s="779"/>
      <c r="FFV215" s="779"/>
      <c r="FFW215" s="779"/>
      <c r="FFX215" s="779"/>
      <c r="FFY215" s="779"/>
      <c r="FFZ215" s="779"/>
      <c r="FGA215" s="779"/>
      <c r="FGB215" s="779"/>
      <c r="FGC215" s="779"/>
      <c r="FGD215" s="779"/>
      <c r="FGE215" s="779"/>
      <c r="FGF215" s="779"/>
      <c r="FGG215" s="779"/>
      <c r="FGH215" s="779"/>
      <c r="FGI215" s="779"/>
      <c r="FGJ215" s="779"/>
      <c r="FGK215" s="779"/>
      <c r="FGL215" s="779"/>
      <c r="FGM215" s="779"/>
      <c r="FGN215" s="779"/>
      <c r="FGO215" s="779"/>
      <c r="FGP215" s="779"/>
      <c r="FGQ215" s="779"/>
      <c r="FGR215" s="779"/>
      <c r="FGS215" s="779"/>
      <c r="FGT215" s="779"/>
      <c r="FGU215" s="779"/>
      <c r="FGV215" s="779"/>
      <c r="FGW215" s="779"/>
      <c r="FGX215" s="779"/>
      <c r="FGY215" s="779"/>
      <c r="FGZ215" s="779"/>
      <c r="FHA215" s="779"/>
      <c r="FHB215" s="779"/>
      <c r="FHC215" s="779"/>
      <c r="FHD215" s="779"/>
      <c r="FHE215" s="779"/>
      <c r="FHF215" s="779"/>
      <c r="FHG215" s="779"/>
      <c r="FHH215" s="779"/>
      <c r="FHI215" s="779"/>
      <c r="FHJ215" s="779"/>
      <c r="FHK215" s="779"/>
      <c r="FHL215" s="779"/>
      <c r="FHM215" s="779"/>
      <c r="FHN215" s="779"/>
      <c r="FHO215" s="779"/>
      <c r="FHP215" s="779"/>
      <c r="FHQ215" s="779"/>
      <c r="FHR215" s="779"/>
      <c r="FHS215" s="779"/>
      <c r="FHT215" s="779"/>
      <c r="FHU215" s="779"/>
      <c r="FHV215" s="779"/>
      <c r="FHW215" s="779"/>
      <c r="FHX215" s="779"/>
      <c r="FHY215" s="779"/>
      <c r="FHZ215" s="779"/>
      <c r="FIA215" s="779"/>
      <c r="FIB215" s="779"/>
      <c r="FIC215" s="779"/>
      <c r="FID215" s="779"/>
      <c r="FIE215" s="779"/>
      <c r="FIF215" s="779"/>
      <c r="FIG215" s="779"/>
      <c r="FIH215" s="779"/>
      <c r="FII215" s="779"/>
      <c r="FIJ215" s="779"/>
      <c r="FIK215" s="779"/>
      <c r="FIL215" s="779"/>
      <c r="FIM215" s="779"/>
      <c r="FIN215" s="779"/>
      <c r="FIO215" s="779"/>
      <c r="FIP215" s="779"/>
      <c r="FIQ215" s="779"/>
      <c r="FIR215" s="779"/>
      <c r="FIS215" s="779"/>
      <c r="FIT215" s="779"/>
      <c r="FIU215" s="779"/>
      <c r="FIV215" s="779"/>
      <c r="FIW215" s="779"/>
      <c r="FIX215" s="779"/>
      <c r="FIY215" s="779"/>
      <c r="FIZ215" s="779"/>
      <c r="FJA215" s="779"/>
      <c r="FJB215" s="779"/>
      <c r="FJC215" s="779"/>
      <c r="FJD215" s="779"/>
      <c r="FJE215" s="779"/>
      <c r="FJF215" s="779"/>
      <c r="FJG215" s="779"/>
      <c r="FJH215" s="779"/>
      <c r="FJI215" s="779"/>
      <c r="FJJ215" s="779"/>
      <c r="FJK215" s="779"/>
      <c r="FJL215" s="779"/>
      <c r="FJM215" s="779"/>
      <c r="FJN215" s="779"/>
      <c r="FJO215" s="779"/>
      <c r="FJP215" s="779"/>
      <c r="FJQ215" s="779"/>
      <c r="FJR215" s="779"/>
      <c r="FJS215" s="779"/>
      <c r="FJT215" s="779"/>
      <c r="FJU215" s="779"/>
      <c r="FJV215" s="779"/>
      <c r="FJW215" s="779"/>
      <c r="FJX215" s="779"/>
      <c r="FJY215" s="779"/>
      <c r="FJZ215" s="779"/>
      <c r="FKA215" s="779"/>
      <c r="FKB215" s="779"/>
      <c r="FKC215" s="779"/>
      <c r="FKD215" s="779"/>
      <c r="FKE215" s="779"/>
      <c r="FKF215" s="779"/>
      <c r="FKG215" s="779"/>
      <c r="FKH215" s="779"/>
      <c r="FKI215" s="779"/>
      <c r="FKJ215" s="779"/>
      <c r="FKK215" s="779"/>
      <c r="FKL215" s="779"/>
      <c r="FKM215" s="779"/>
      <c r="FKN215" s="779"/>
      <c r="FKO215" s="779"/>
      <c r="FKP215" s="779"/>
      <c r="FKQ215" s="779"/>
      <c r="FKR215" s="779"/>
      <c r="FKS215" s="779"/>
      <c r="FKT215" s="779"/>
      <c r="FKU215" s="779"/>
      <c r="FKV215" s="779"/>
      <c r="FKW215" s="779"/>
      <c r="FKX215" s="779"/>
      <c r="FKY215" s="779"/>
      <c r="FKZ215" s="779"/>
      <c r="FLA215" s="779"/>
      <c r="FLB215" s="779"/>
      <c r="FLC215" s="779"/>
      <c r="FLD215" s="779"/>
      <c r="FLE215" s="779"/>
      <c r="FLF215" s="779"/>
      <c r="FLG215" s="779"/>
      <c r="FLH215" s="779"/>
      <c r="FLI215" s="779"/>
      <c r="FLJ215" s="779"/>
      <c r="FLK215" s="779"/>
      <c r="FLL215" s="779"/>
      <c r="FLM215" s="779"/>
      <c r="FLN215" s="779"/>
      <c r="FLO215" s="779"/>
      <c r="FLP215" s="779"/>
      <c r="FLQ215" s="779"/>
      <c r="FLR215" s="779"/>
      <c r="FLS215" s="779"/>
      <c r="FLT215" s="779"/>
      <c r="FLU215" s="779"/>
      <c r="FLV215" s="779"/>
      <c r="FLW215" s="779"/>
      <c r="FLX215" s="779"/>
      <c r="FLY215" s="779"/>
      <c r="FLZ215" s="779"/>
      <c r="FMA215" s="779"/>
      <c r="FMB215" s="779"/>
      <c r="FMC215" s="779"/>
      <c r="FMD215" s="779"/>
      <c r="FME215" s="779"/>
      <c r="FMF215" s="779"/>
      <c r="FMG215" s="779"/>
      <c r="FMH215" s="779"/>
      <c r="FMI215" s="779"/>
      <c r="FMJ215" s="779"/>
      <c r="FMK215" s="779"/>
      <c r="FML215" s="779"/>
      <c r="FMM215" s="779"/>
      <c r="FMN215" s="779"/>
      <c r="FMO215" s="779"/>
      <c r="FMP215" s="779"/>
      <c r="FMQ215" s="779"/>
      <c r="FMR215" s="779"/>
      <c r="FMS215" s="779"/>
      <c r="FMT215" s="779"/>
      <c r="FMU215" s="779"/>
      <c r="FMV215" s="779"/>
      <c r="FMW215" s="779"/>
      <c r="FMX215" s="779"/>
      <c r="FMY215" s="779"/>
      <c r="FMZ215" s="779"/>
      <c r="FNA215" s="779"/>
      <c r="FNB215" s="779"/>
      <c r="FNC215" s="779"/>
      <c r="FND215" s="779"/>
      <c r="FNE215" s="779"/>
      <c r="FNF215" s="779"/>
      <c r="FNG215" s="779"/>
      <c r="FNH215" s="779"/>
      <c r="FNI215" s="779"/>
      <c r="FNJ215" s="779"/>
      <c r="FNK215" s="779"/>
      <c r="FNL215" s="779"/>
      <c r="FNM215" s="779"/>
      <c r="FNN215" s="779"/>
      <c r="FNO215" s="779"/>
      <c r="FNP215" s="779"/>
      <c r="FNQ215" s="779"/>
      <c r="FNR215" s="779"/>
      <c r="FNS215" s="779"/>
      <c r="FNT215" s="779"/>
      <c r="FNU215" s="779"/>
      <c r="FNV215" s="779"/>
      <c r="FNW215" s="779"/>
      <c r="FNX215" s="779"/>
      <c r="FNY215" s="779"/>
      <c r="FNZ215" s="779"/>
      <c r="FOA215" s="779"/>
      <c r="FOB215" s="779"/>
      <c r="FOC215" s="779"/>
      <c r="FOD215" s="779"/>
      <c r="FOE215" s="779"/>
      <c r="FOF215" s="779"/>
      <c r="FOG215" s="779"/>
      <c r="FOH215" s="779"/>
      <c r="FOI215" s="779"/>
      <c r="FOJ215" s="779"/>
      <c r="FOK215" s="779"/>
      <c r="FOL215" s="779"/>
      <c r="FOM215" s="779"/>
      <c r="FON215" s="779"/>
      <c r="FOO215" s="779"/>
      <c r="FOP215" s="779"/>
      <c r="FOQ215" s="779"/>
      <c r="FOR215" s="779"/>
      <c r="FOS215" s="779"/>
      <c r="FOT215" s="779"/>
      <c r="FOU215" s="779"/>
      <c r="FOV215" s="779"/>
      <c r="FOW215" s="779"/>
      <c r="FOX215" s="779"/>
      <c r="FOY215" s="779"/>
      <c r="FOZ215" s="779"/>
      <c r="FPA215" s="779"/>
      <c r="FPB215" s="779"/>
      <c r="FPC215" s="779"/>
      <c r="FPD215" s="779"/>
      <c r="FPE215" s="779"/>
      <c r="FPF215" s="779"/>
      <c r="FPG215" s="779"/>
      <c r="FPH215" s="779"/>
      <c r="FPI215" s="779"/>
      <c r="FPJ215" s="779"/>
      <c r="FPK215" s="779"/>
      <c r="FPL215" s="779"/>
      <c r="FPM215" s="779"/>
      <c r="FPN215" s="779"/>
      <c r="FPO215" s="779"/>
      <c r="FPP215" s="779"/>
      <c r="FPQ215" s="779"/>
      <c r="FPR215" s="779"/>
      <c r="FPS215" s="779"/>
      <c r="FPT215" s="779"/>
      <c r="FPU215" s="779"/>
      <c r="FPV215" s="779"/>
      <c r="FPW215" s="779"/>
      <c r="FPX215" s="779"/>
      <c r="FPY215" s="779"/>
      <c r="FPZ215" s="779"/>
      <c r="FQA215" s="779"/>
      <c r="FQB215" s="779"/>
      <c r="FQC215" s="779"/>
      <c r="FQD215" s="779"/>
      <c r="FQE215" s="779"/>
      <c r="FQF215" s="779"/>
      <c r="FQG215" s="779"/>
      <c r="FQH215" s="779"/>
      <c r="FQI215" s="779"/>
      <c r="FQJ215" s="779"/>
      <c r="FQK215" s="779"/>
      <c r="FQL215" s="779"/>
      <c r="FQM215" s="779"/>
      <c r="FQN215" s="779"/>
      <c r="FQO215" s="779"/>
      <c r="FQP215" s="779"/>
      <c r="FQQ215" s="779"/>
      <c r="FQR215" s="779"/>
      <c r="FQS215" s="779"/>
      <c r="FQT215" s="779"/>
      <c r="FQU215" s="779"/>
      <c r="FQV215" s="779"/>
      <c r="FQW215" s="779"/>
      <c r="FQX215" s="779"/>
      <c r="FQY215" s="779"/>
      <c r="FQZ215" s="779"/>
      <c r="FRA215" s="779"/>
      <c r="FRB215" s="779"/>
      <c r="FRC215" s="779"/>
      <c r="FRD215" s="779"/>
      <c r="FRE215" s="779"/>
      <c r="FRF215" s="779"/>
      <c r="FRG215" s="779"/>
      <c r="FRH215" s="779"/>
      <c r="FRI215" s="779"/>
      <c r="FRJ215" s="779"/>
      <c r="FRK215" s="779"/>
      <c r="FRL215" s="779"/>
      <c r="FRM215" s="779"/>
      <c r="FRN215" s="779"/>
      <c r="FRO215" s="779"/>
      <c r="FRP215" s="779"/>
      <c r="FRQ215" s="779"/>
      <c r="FRR215" s="779"/>
      <c r="FRS215" s="779"/>
      <c r="FRT215" s="779"/>
      <c r="FRU215" s="779"/>
      <c r="FRV215" s="779"/>
      <c r="FRW215" s="779"/>
      <c r="FRX215" s="779"/>
      <c r="FRY215" s="779"/>
      <c r="FRZ215" s="779"/>
      <c r="FSA215" s="779"/>
      <c r="FSB215" s="779"/>
      <c r="FSC215" s="779"/>
      <c r="FSD215" s="779"/>
      <c r="FSE215" s="779"/>
      <c r="FSF215" s="779"/>
      <c r="FSG215" s="779"/>
      <c r="FSH215" s="779"/>
      <c r="FSI215" s="779"/>
      <c r="FSJ215" s="779"/>
      <c r="FSK215" s="779"/>
      <c r="FSL215" s="779"/>
      <c r="FSM215" s="779"/>
      <c r="FSN215" s="779"/>
      <c r="FSO215" s="779"/>
      <c r="FSP215" s="779"/>
      <c r="FSQ215" s="779"/>
      <c r="FSR215" s="779"/>
      <c r="FSS215" s="779"/>
      <c r="FST215" s="779"/>
      <c r="FSU215" s="779"/>
      <c r="FSV215" s="779"/>
      <c r="FSW215" s="779"/>
      <c r="FSX215" s="779"/>
      <c r="FSY215" s="779"/>
      <c r="FSZ215" s="779"/>
      <c r="FTA215" s="779"/>
      <c r="FTB215" s="779"/>
      <c r="FTC215" s="779"/>
      <c r="FTD215" s="779"/>
      <c r="FTE215" s="779"/>
      <c r="FTF215" s="779"/>
      <c r="FTG215" s="779"/>
      <c r="FTH215" s="779"/>
      <c r="FTI215" s="779"/>
      <c r="FTJ215" s="779"/>
      <c r="FTK215" s="779"/>
      <c r="FTL215" s="779"/>
      <c r="FTM215" s="779"/>
      <c r="FTN215" s="779"/>
      <c r="FTO215" s="779"/>
      <c r="FTP215" s="779"/>
      <c r="FTQ215" s="779"/>
      <c r="FTR215" s="779"/>
      <c r="FTS215" s="779"/>
      <c r="FTT215" s="779"/>
      <c r="FTU215" s="779"/>
      <c r="FTV215" s="779"/>
      <c r="FTW215" s="779"/>
      <c r="FTX215" s="779"/>
      <c r="FTY215" s="779"/>
      <c r="FTZ215" s="779"/>
      <c r="FUA215" s="779"/>
      <c r="FUB215" s="779"/>
      <c r="FUC215" s="779"/>
      <c r="FUD215" s="779"/>
      <c r="FUE215" s="779"/>
      <c r="FUF215" s="779"/>
      <c r="FUG215" s="779"/>
      <c r="FUH215" s="779"/>
      <c r="FUI215" s="779"/>
      <c r="FUJ215" s="779"/>
      <c r="FUK215" s="779"/>
      <c r="FUL215" s="779"/>
      <c r="FUM215" s="779"/>
      <c r="FUN215" s="779"/>
      <c r="FUO215" s="779"/>
      <c r="FUP215" s="779"/>
      <c r="FUQ215" s="779"/>
      <c r="FUR215" s="779"/>
      <c r="FUS215" s="779"/>
      <c r="FUT215" s="779"/>
      <c r="FUU215" s="779"/>
      <c r="FUV215" s="779"/>
      <c r="FUW215" s="779"/>
      <c r="FUX215" s="779"/>
      <c r="FUY215" s="779"/>
      <c r="FUZ215" s="779"/>
      <c r="FVA215" s="779"/>
      <c r="FVB215" s="779"/>
      <c r="FVC215" s="779"/>
      <c r="FVD215" s="779"/>
      <c r="FVE215" s="779"/>
      <c r="FVF215" s="779"/>
      <c r="FVG215" s="779"/>
      <c r="FVH215" s="779"/>
      <c r="FVI215" s="779"/>
      <c r="FVJ215" s="779"/>
      <c r="FVK215" s="779"/>
      <c r="FVL215" s="779"/>
      <c r="FVM215" s="779"/>
      <c r="FVN215" s="779"/>
      <c r="FVO215" s="779"/>
      <c r="FVP215" s="779"/>
      <c r="FVQ215" s="779"/>
      <c r="FVR215" s="779"/>
      <c r="FVS215" s="779"/>
      <c r="FVT215" s="779"/>
      <c r="FVU215" s="779"/>
      <c r="FVV215" s="779"/>
      <c r="FVW215" s="779"/>
      <c r="FVX215" s="779"/>
      <c r="FVY215" s="779"/>
      <c r="FVZ215" s="779"/>
      <c r="FWA215" s="779"/>
      <c r="FWB215" s="779"/>
      <c r="FWC215" s="779"/>
      <c r="FWD215" s="779"/>
      <c r="FWE215" s="779"/>
      <c r="FWF215" s="779"/>
      <c r="FWG215" s="779"/>
      <c r="FWH215" s="779"/>
      <c r="FWI215" s="779"/>
      <c r="FWJ215" s="779"/>
      <c r="FWK215" s="779"/>
      <c r="FWL215" s="779"/>
      <c r="FWM215" s="779"/>
      <c r="FWN215" s="779"/>
      <c r="FWO215" s="779"/>
      <c r="FWP215" s="779"/>
      <c r="FWQ215" s="779"/>
      <c r="FWR215" s="779"/>
      <c r="FWS215" s="779"/>
      <c r="FWT215" s="779"/>
      <c r="FWU215" s="779"/>
      <c r="FWV215" s="779"/>
      <c r="FWW215" s="779"/>
      <c r="FWX215" s="779"/>
      <c r="FWY215" s="779"/>
      <c r="FWZ215" s="779"/>
      <c r="FXA215" s="779"/>
      <c r="FXB215" s="779"/>
      <c r="FXC215" s="779"/>
      <c r="FXD215" s="779"/>
      <c r="FXE215" s="779"/>
      <c r="FXF215" s="779"/>
      <c r="FXG215" s="779"/>
      <c r="FXH215" s="779"/>
      <c r="FXI215" s="779"/>
      <c r="FXJ215" s="779"/>
      <c r="FXK215" s="779"/>
      <c r="FXL215" s="779"/>
      <c r="FXM215" s="779"/>
      <c r="FXN215" s="779"/>
      <c r="FXO215" s="779"/>
      <c r="FXP215" s="779"/>
      <c r="FXQ215" s="779"/>
      <c r="FXR215" s="779"/>
      <c r="FXS215" s="779"/>
      <c r="FXT215" s="779"/>
      <c r="FXU215" s="779"/>
      <c r="FXV215" s="779"/>
      <c r="FXW215" s="779"/>
      <c r="FXX215" s="779"/>
      <c r="FXY215" s="779"/>
      <c r="FXZ215" s="779"/>
      <c r="FYA215" s="779"/>
      <c r="FYB215" s="779"/>
      <c r="FYC215" s="779"/>
      <c r="FYD215" s="779"/>
      <c r="FYE215" s="779"/>
      <c r="FYF215" s="779"/>
      <c r="FYG215" s="779"/>
      <c r="FYH215" s="779"/>
      <c r="FYI215" s="779"/>
      <c r="FYJ215" s="779"/>
      <c r="FYK215" s="779"/>
      <c r="FYL215" s="779"/>
      <c r="FYM215" s="779"/>
      <c r="FYN215" s="779"/>
      <c r="FYO215" s="779"/>
      <c r="FYP215" s="779"/>
      <c r="FYQ215" s="779"/>
      <c r="FYR215" s="779"/>
      <c r="FYS215" s="779"/>
      <c r="FYT215" s="779"/>
      <c r="FYU215" s="779"/>
      <c r="FYV215" s="779"/>
      <c r="FYW215" s="779"/>
      <c r="FYX215" s="779"/>
      <c r="FYY215" s="779"/>
      <c r="FYZ215" s="779"/>
      <c r="FZA215" s="779"/>
      <c r="FZB215" s="779"/>
      <c r="FZC215" s="779"/>
      <c r="FZD215" s="779"/>
      <c r="FZE215" s="779"/>
      <c r="FZF215" s="779"/>
      <c r="FZG215" s="779"/>
      <c r="FZH215" s="779"/>
      <c r="FZI215" s="779"/>
      <c r="FZJ215" s="779"/>
      <c r="FZK215" s="779"/>
      <c r="FZL215" s="779"/>
      <c r="FZM215" s="779"/>
      <c r="FZN215" s="779"/>
      <c r="FZO215" s="779"/>
      <c r="FZP215" s="779"/>
      <c r="FZQ215" s="779"/>
      <c r="FZR215" s="779"/>
      <c r="FZS215" s="779"/>
      <c r="FZT215" s="779"/>
      <c r="FZU215" s="779"/>
      <c r="FZV215" s="779"/>
      <c r="FZW215" s="779"/>
      <c r="FZX215" s="779"/>
      <c r="FZY215" s="779"/>
      <c r="FZZ215" s="779"/>
      <c r="GAA215" s="779"/>
      <c r="GAB215" s="779"/>
      <c r="GAC215" s="779"/>
      <c r="GAD215" s="779"/>
      <c r="GAE215" s="779"/>
      <c r="GAF215" s="779"/>
      <c r="GAG215" s="779"/>
      <c r="GAH215" s="779"/>
      <c r="GAI215" s="779"/>
      <c r="GAJ215" s="779"/>
      <c r="GAK215" s="779"/>
      <c r="GAL215" s="779"/>
      <c r="GAM215" s="779"/>
      <c r="GAN215" s="779"/>
      <c r="GAO215" s="779"/>
      <c r="GAP215" s="779"/>
      <c r="GAQ215" s="779"/>
      <c r="GAR215" s="779"/>
      <c r="GAS215" s="779"/>
      <c r="GAT215" s="779"/>
      <c r="GAU215" s="779"/>
      <c r="GAV215" s="779"/>
      <c r="GAW215" s="779"/>
      <c r="GAX215" s="779"/>
      <c r="GAY215" s="779"/>
      <c r="GAZ215" s="779"/>
      <c r="GBA215" s="779"/>
      <c r="GBB215" s="779"/>
      <c r="GBC215" s="779"/>
      <c r="GBD215" s="779"/>
      <c r="GBE215" s="779"/>
      <c r="GBF215" s="779"/>
      <c r="GBG215" s="779"/>
      <c r="GBH215" s="779"/>
      <c r="GBI215" s="779"/>
      <c r="GBJ215" s="779"/>
      <c r="GBK215" s="779"/>
      <c r="GBL215" s="779"/>
      <c r="GBM215" s="779"/>
      <c r="GBN215" s="779"/>
      <c r="GBO215" s="779"/>
      <c r="GBP215" s="779"/>
      <c r="GBQ215" s="779"/>
      <c r="GBR215" s="779"/>
      <c r="GBS215" s="779"/>
      <c r="GBT215" s="779"/>
      <c r="GBU215" s="779"/>
      <c r="GBV215" s="779"/>
      <c r="GBW215" s="779"/>
      <c r="GBX215" s="779"/>
      <c r="GBY215" s="779"/>
      <c r="GBZ215" s="779"/>
      <c r="GCA215" s="779"/>
      <c r="GCB215" s="779"/>
      <c r="GCC215" s="779"/>
      <c r="GCD215" s="779"/>
      <c r="GCE215" s="779"/>
      <c r="GCF215" s="779"/>
      <c r="GCG215" s="779"/>
      <c r="GCH215" s="779"/>
      <c r="GCI215" s="779"/>
      <c r="GCJ215" s="779"/>
      <c r="GCK215" s="779"/>
      <c r="GCL215" s="779"/>
      <c r="GCM215" s="779"/>
      <c r="GCN215" s="779"/>
      <c r="GCO215" s="779"/>
      <c r="GCP215" s="779"/>
      <c r="GCQ215" s="779"/>
      <c r="GCR215" s="779"/>
      <c r="GCS215" s="779"/>
      <c r="GCT215" s="779"/>
      <c r="GCU215" s="779"/>
      <c r="GCV215" s="779"/>
      <c r="GCW215" s="779"/>
      <c r="GCX215" s="779"/>
      <c r="GCY215" s="779"/>
      <c r="GCZ215" s="779"/>
      <c r="GDA215" s="779"/>
      <c r="GDB215" s="779"/>
      <c r="GDC215" s="779"/>
      <c r="GDD215" s="779"/>
      <c r="GDE215" s="779"/>
      <c r="GDF215" s="779"/>
      <c r="GDG215" s="779"/>
      <c r="GDH215" s="779"/>
      <c r="GDI215" s="779"/>
      <c r="GDJ215" s="779"/>
      <c r="GDK215" s="779"/>
      <c r="GDL215" s="779"/>
      <c r="GDM215" s="779"/>
      <c r="GDN215" s="779"/>
      <c r="GDO215" s="779"/>
      <c r="GDP215" s="779"/>
      <c r="GDQ215" s="779"/>
      <c r="GDR215" s="779"/>
      <c r="GDS215" s="779"/>
      <c r="GDT215" s="779"/>
      <c r="GDU215" s="779"/>
      <c r="GDV215" s="779"/>
      <c r="GDW215" s="779"/>
      <c r="GDX215" s="779"/>
      <c r="GDY215" s="779"/>
      <c r="GDZ215" s="779"/>
      <c r="GEA215" s="779"/>
      <c r="GEB215" s="779"/>
      <c r="GEC215" s="779"/>
      <c r="GED215" s="779"/>
      <c r="GEE215" s="779"/>
      <c r="GEF215" s="779"/>
      <c r="GEG215" s="779"/>
      <c r="GEH215" s="779"/>
      <c r="GEI215" s="779"/>
      <c r="GEJ215" s="779"/>
      <c r="GEK215" s="779"/>
      <c r="GEL215" s="779"/>
      <c r="GEM215" s="779"/>
      <c r="GEN215" s="779"/>
      <c r="GEO215" s="779"/>
      <c r="GEP215" s="779"/>
      <c r="GEQ215" s="779"/>
      <c r="GER215" s="779"/>
      <c r="GES215" s="779"/>
      <c r="GET215" s="779"/>
      <c r="GEU215" s="779"/>
      <c r="GEV215" s="779"/>
      <c r="GEW215" s="779"/>
      <c r="GEX215" s="779"/>
      <c r="GEY215" s="779"/>
      <c r="GEZ215" s="779"/>
      <c r="GFA215" s="779"/>
      <c r="GFB215" s="779"/>
      <c r="GFC215" s="779"/>
      <c r="GFD215" s="779"/>
      <c r="GFE215" s="779"/>
      <c r="GFF215" s="779"/>
      <c r="GFG215" s="779"/>
      <c r="GFH215" s="779"/>
      <c r="GFI215" s="779"/>
      <c r="GFJ215" s="779"/>
      <c r="GFK215" s="779"/>
      <c r="GFL215" s="779"/>
      <c r="GFM215" s="779"/>
      <c r="GFN215" s="779"/>
      <c r="GFO215" s="779"/>
      <c r="GFP215" s="779"/>
      <c r="GFQ215" s="779"/>
      <c r="GFR215" s="779"/>
      <c r="GFS215" s="779"/>
      <c r="GFT215" s="779"/>
      <c r="GFU215" s="779"/>
      <c r="GFV215" s="779"/>
      <c r="GFW215" s="779"/>
      <c r="GFX215" s="779"/>
      <c r="GFY215" s="779"/>
      <c r="GFZ215" s="779"/>
      <c r="GGA215" s="779"/>
      <c r="GGB215" s="779"/>
      <c r="GGC215" s="779"/>
      <c r="GGD215" s="779"/>
      <c r="GGE215" s="779"/>
      <c r="GGF215" s="779"/>
      <c r="GGG215" s="779"/>
      <c r="GGH215" s="779"/>
      <c r="GGI215" s="779"/>
      <c r="GGJ215" s="779"/>
      <c r="GGK215" s="779"/>
      <c r="GGL215" s="779"/>
      <c r="GGM215" s="779"/>
      <c r="GGN215" s="779"/>
      <c r="GGO215" s="779"/>
      <c r="GGP215" s="779"/>
      <c r="GGQ215" s="779"/>
      <c r="GGR215" s="779"/>
      <c r="GGS215" s="779"/>
      <c r="GGT215" s="779"/>
      <c r="GGU215" s="779"/>
      <c r="GGV215" s="779"/>
      <c r="GGW215" s="779"/>
      <c r="GGX215" s="779"/>
      <c r="GGY215" s="779"/>
      <c r="GGZ215" s="779"/>
      <c r="GHA215" s="779"/>
      <c r="GHB215" s="779"/>
      <c r="GHC215" s="779"/>
      <c r="GHD215" s="779"/>
      <c r="GHE215" s="779"/>
      <c r="GHF215" s="779"/>
      <c r="GHG215" s="779"/>
      <c r="GHH215" s="779"/>
      <c r="GHI215" s="779"/>
      <c r="GHJ215" s="779"/>
      <c r="GHK215" s="779"/>
      <c r="GHL215" s="779"/>
      <c r="GHM215" s="779"/>
      <c r="GHN215" s="779"/>
      <c r="GHO215" s="779"/>
      <c r="GHP215" s="779"/>
      <c r="GHQ215" s="779"/>
      <c r="GHR215" s="779"/>
      <c r="GHS215" s="779"/>
      <c r="GHT215" s="779"/>
      <c r="GHU215" s="779"/>
      <c r="GHV215" s="779"/>
      <c r="GHW215" s="779"/>
      <c r="GHX215" s="779"/>
      <c r="GHY215" s="779"/>
      <c r="GHZ215" s="779"/>
      <c r="GIA215" s="779"/>
      <c r="GIB215" s="779"/>
      <c r="GIC215" s="779"/>
      <c r="GID215" s="779"/>
      <c r="GIE215" s="779"/>
      <c r="GIF215" s="779"/>
      <c r="GIG215" s="779"/>
      <c r="GIH215" s="779"/>
      <c r="GII215" s="779"/>
      <c r="GIJ215" s="779"/>
      <c r="GIK215" s="779"/>
      <c r="GIL215" s="779"/>
      <c r="GIM215" s="779"/>
      <c r="GIN215" s="779"/>
      <c r="GIO215" s="779"/>
      <c r="GIP215" s="779"/>
      <c r="GIQ215" s="779"/>
      <c r="GIR215" s="779"/>
      <c r="GIS215" s="779"/>
      <c r="GIT215" s="779"/>
      <c r="GIU215" s="779"/>
      <c r="GIV215" s="779"/>
      <c r="GIW215" s="779"/>
      <c r="GIX215" s="779"/>
      <c r="GIY215" s="779"/>
      <c r="GIZ215" s="779"/>
      <c r="GJA215" s="779"/>
      <c r="GJB215" s="779"/>
      <c r="GJC215" s="779"/>
      <c r="GJD215" s="779"/>
      <c r="GJE215" s="779"/>
      <c r="GJF215" s="779"/>
      <c r="GJG215" s="779"/>
      <c r="GJH215" s="779"/>
      <c r="GJI215" s="779"/>
      <c r="GJJ215" s="779"/>
      <c r="GJK215" s="779"/>
      <c r="GJL215" s="779"/>
      <c r="GJM215" s="779"/>
      <c r="GJN215" s="779"/>
      <c r="GJO215" s="779"/>
      <c r="GJP215" s="779"/>
      <c r="GJQ215" s="779"/>
      <c r="GJR215" s="779"/>
      <c r="GJS215" s="779"/>
      <c r="GJT215" s="779"/>
      <c r="GJU215" s="779"/>
      <c r="GJV215" s="779"/>
      <c r="GJW215" s="779"/>
      <c r="GJX215" s="779"/>
      <c r="GJY215" s="779"/>
      <c r="GJZ215" s="779"/>
      <c r="GKA215" s="779"/>
      <c r="GKB215" s="779"/>
      <c r="GKC215" s="779"/>
      <c r="GKD215" s="779"/>
      <c r="GKE215" s="779"/>
      <c r="GKF215" s="779"/>
      <c r="GKG215" s="779"/>
      <c r="GKH215" s="779"/>
      <c r="GKI215" s="779"/>
      <c r="GKJ215" s="779"/>
      <c r="GKK215" s="779"/>
      <c r="GKL215" s="779"/>
      <c r="GKM215" s="779"/>
      <c r="GKN215" s="779"/>
      <c r="GKO215" s="779"/>
      <c r="GKP215" s="779"/>
      <c r="GKQ215" s="779"/>
      <c r="GKR215" s="779"/>
      <c r="GKS215" s="779"/>
      <c r="GKT215" s="779"/>
      <c r="GKU215" s="779"/>
      <c r="GKV215" s="779"/>
      <c r="GKW215" s="779"/>
      <c r="GKX215" s="779"/>
      <c r="GKY215" s="779"/>
      <c r="GKZ215" s="779"/>
      <c r="GLA215" s="779"/>
      <c r="GLB215" s="779"/>
      <c r="GLC215" s="779"/>
      <c r="GLD215" s="779"/>
      <c r="GLE215" s="779"/>
      <c r="GLF215" s="779"/>
      <c r="GLG215" s="779"/>
      <c r="GLH215" s="779"/>
      <c r="GLI215" s="779"/>
      <c r="GLJ215" s="779"/>
      <c r="GLK215" s="779"/>
      <c r="GLL215" s="779"/>
      <c r="GLM215" s="779"/>
      <c r="GLN215" s="779"/>
      <c r="GLO215" s="779"/>
      <c r="GLP215" s="779"/>
      <c r="GLQ215" s="779"/>
      <c r="GLR215" s="779"/>
      <c r="GLS215" s="779"/>
      <c r="GLT215" s="779"/>
      <c r="GLU215" s="779"/>
      <c r="GLV215" s="779"/>
      <c r="GLW215" s="779"/>
      <c r="GLX215" s="779"/>
      <c r="GLY215" s="779"/>
      <c r="GLZ215" s="779"/>
      <c r="GMA215" s="779"/>
      <c r="GMB215" s="779"/>
      <c r="GMC215" s="779"/>
      <c r="GMD215" s="779"/>
      <c r="GME215" s="779"/>
      <c r="GMF215" s="779"/>
      <c r="GMG215" s="779"/>
      <c r="GMH215" s="779"/>
      <c r="GMI215" s="779"/>
      <c r="GMJ215" s="779"/>
      <c r="GMK215" s="779"/>
      <c r="GML215" s="779"/>
      <c r="GMM215" s="779"/>
      <c r="GMN215" s="779"/>
      <c r="GMO215" s="779"/>
      <c r="GMP215" s="779"/>
      <c r="GMQ215" s="779"/>
      <c r="GMR215" s="779"/>
      <c r="GMS215" s="779"/>
      <c r="GMT215" s="779"/>
      <c r="GMU215" s="779"/>
      <c r="GMV215" s="779"/>
      <c r="GMW215" s="779"/>
      <c r="GMX215" s="779"/>
      <c r="GMY215" s="779"/>
      <c r="GMZ215" s="779"/>
      <c r="GNA215" s="779"/>
      <c r="GNB215" s="779"/>
      <c r="GNC215" s="779"/>
      <c r="GND215" s="779"/>
      <c r="GNE215" s="779"/>
      <c r="GNF215" s="779"/>
      <c r="GNG215" s="779"/>
      <c r="GNH215" s="779"/>
      <c r="GNI215" s="779"/>
      <c r="GNJ215" s="779"/>
      <c r="GNK215" s="779"/>
      <c r="GNL215" s="779"/>
      <c r="GNM215" s="779"/>
      <c r="GNN215" s="779"/>
      <c r="GNO215" s="779"/>
      <c r="GNP215" s="779"/>
      <c r="GNQ215" s="779"/>
      <c r="GNR215" s="779"/>
      <c r="GNS215" s="779"/>
      <c r="GNT215" s="779"/>
      <c r="GNU215" s="779"/>
      <c r="GNV215" s="779"/>
      <c r="GNW215" s="779"/>
      <c r="GNX215" s="779"/>
      <c r="GNY215" s="779"/>
      <c r="GNZ215" s="779"/>
      <c r="GOA215" s="779"/>
      <c r="GOB215" s="779"/>
      <c r="GOC215" s="779"/>
      <c r="GOD215" s="779"/>
      <c r="GOE215" s="779"/>
      <c r="GOF215" s="779"/>
      <c r="GOG215" s="779"/>
      <c r="GOH215" s="779"/>
      <c r="GOI215" s="779"/>
      <c r="GOJ215" s="779"/>
      <c r="GOK215" s="779"/>
      <c r="GOL215" s="779"/>
      <c r="GOM215" s="779"/>
      <c r="GON215" s="779"/>
      <c r="GOO215" s="779"/>
      <c r="GOP215" s="779"/>
      <c r="GOQ215" s="779"/>
      <c r="GOR215" s="779"/>
      <c r="GOS215" s="779"/>
      <c r="GOT215" s="779"/>
      <c r="GOU215" s="779"/>
      <c r="GOV215" s="779"/>
      <c r="GOW215" s="779"/>
      <c r="GOX215" s="779"/>
      <c r="GOY215" s="779"/>
      <c r="GOZ215" s="779"/>
      <c r="GPA215" s="779"/>
      <c r="GPB215" s="779"/>
      <c r="GPC215" s="779"/>
      <c r="GPD215" s="779"/>
      <c r="GPE215" s="779"/>
      <c r="GPF215" s="779"/>
      <c r="GPG215" s="779"/>
      <c r="GPH215" s="779"/>
      <c r="GPI215" s="779"/>
      <c r="GPJ215" s="779"/>
      <c r="GPK215" s="779"/>
      <c r="GPL215" s="779"/>
      <c r="GPM215" s="779"/>
      <c r="GPN215" s="779"/>
      <c r="GPO215" s="779"/>
      <c r="GPP215" s="779"/>
      <c r="GPQ215" s="779"/>
      <c r="GPR215" s="779"/>
      <c r="GPS215" s="779"/>
      <c r="GPT215" s="779"/>
      <c r="GPU215" s="779"/>
      <c r="GPV215" s="779"/>
      <c r="GPW215" s="779"/>
      <c r="GPX215" s="779"/>
      <c r="GPY215" s="779"/>
      <c r="GPZ215" s="779"/>
      <c r="GQA215" s="779"/>
      <c r="GQB215" s="779"/>
      <c r="GQC215" s="779"/>
      <c r="GQD215" s="779"/>
      <c r="GQE215" s="779"/>
      <c r="GQF215" s="779"/>
      <c r="GQG215" s="779"/>
      <c r="GQH215" s="779"/>
      <c r="GQI215" s="779"/>
      <c r="GQJ215" s="779"/>
      <c r="GQK215" s="779"/>
      <c r="GQL215" s="779"/>
      <c r="GQM215" s="779"/>
      <c r="GQN215" s="779"/>
      <c r="GQO215" s="779"/>
      <c r="GQP215" s="779"/>
      <c r="GQQ215" s="779"/>
      <c r="GQR215" s="779"/>
      <c r="GQS215" s="779"/>
      <c r="GQT215" s="779"/>
      <c r="GQU215" s="779"/>
      <c r="GQV215" s="779"/>
      <c r="GQW215" s="779"/>
      <c r="GQX215" s="779"/>
      <c r="GQY215" s="779"/>
      <c r="GQZ215" s="779"/>
      <c r="GRA215" s="779"/>
      <c r="GRB215" s="779"/>
      <c r="GRC215" s="779"/>
      <c r="GRD215" s="779"/>
      <c r="GRE215" s="779"/>
      <c r="GRF215" s="779"/>
      <c r="GRG215" s="779"/>
      <c r="GRH215" s="779"/>
      <c r="GRI215" s="779"/>
      <c r="GRJ215" s="779"/>
      <c r="GRK215" s="779"/>
      <c r="GRL215" s="779"/>
      <c r="GRM215" s="779"/>
      <c r="GRN215" s="779"/>
      <c r="GRO215" s="779"/>
      <c r="GRP215" s="779"/>
      <c r="GRQ215" s="779"/>
      <c r="GRR215" s="779"/>
      <c r="GRS215" s="779"/>
      <c r="GRT215" s="779"/>
      <c r="GRU215" s="779"/>
      <c r="GRV215" s="779"/>
      <c r="GRW215" s="779"/>
      <c r="GRX215" s="779"/>
      <c r="GRY215" s="779"/>
      <c r="GRZ215" s="779"/>
      <c r="GSA215" s="779"/>
      <c r="GSB215" s="779"/>
      <c r="GSC215" s="779"/>
      <c r="GSD215" s="779"/>
      <c r="GSE215" s="779"/>
      <c r="GSF215" s="779"/>
      <c r="GSG215" s="779"/>
      <c r="GSH215" s="779"/>
      <c r="GSI215" s="779"/>
      <c r="GSJ215" s="779"/>
      <c r="GSK215" s="779"/>
      <c r="GSL215" s="779"/>
      <c r="GSM215" s="779"/>
      <c r="GSN215" s="779"/>
      <c r="GSO215" s="779"/>
      <c r="GSP215" s="779"/>
      <c r="GSQ215" s="779"/>
      <c r="GSR215" s="779"/>
      <c r="GSS215" s="779"/>
      <c r="GST215" s="779"/>
      <c r="GSU215" s="779"/>
      <c r="GSV215" s="779"/>
      <c r="GSW215" s="779"/>
      <c r="GSX215" s="779"/>
      <c r="GSY215" s="779"/>
      <c r="GSZ215" s="779"/>
      <c r="GTA215" s="779"/>
      <c r="GTB215" s="779"/>
      <c r="GTC215" s="779"/>
      <c r="GTD215" s="779"/>
      <c r="GTE215" s="779"/>
      <c r="GTF215" s="779"/>
      <c r="GTG215" s="779"/>
      <c r="GTH215" s="779"/>
      <c r="GTI215" s="779"/>
      <c r="GTJ215" s="779"/>
      <c r="GTK215" s="779"/>
      <c r="GTL215" s="779"/>
      <c r="GTM215" s="779"/>
      <c r="GTN215" s="779"/>
      <c r="GTO215" s="779"/>
      <c r="GTP215" s="779"/>
      <c r="GTQ215" s="779"/>
      <c r="GTR215" s="779"/>
      <c r="GTS215" s="779"/>
      <c r="GTT215" s="779"/>
      <c r="GTU215" s="779"/>
      <c r="GTV215" s="779"/>
      <c r="GTW215" s="779"/>
      <c r="GTX215" s="779"/>
      <c r="GTY215" s="779"/>
      <c r="GTZ215" s="779"/>
      <c r="GUA215" s="779"/>
      <c r="GUB215" s="779"/>
      <c r="GUC215" s="779"/>
      <c r="GUD215" s="779"/>
      <c r="GUE215" s="779"/>
      <c r="GUF215" s="779"/>
      <c r="GUG215" s="779"/>
      <c r="GUH215" s="779"/>
      <c r="GUI215" s="779"/>
      <c r="GUJ215" s="779"/>
      <c r="GUK215" s="779"/>
      <c r="GUL215" s="779"/>
      <c r="GUM215" s="779"/>
      <c r="GUN215" s="779"/>
      <c r="GUO215" s="779"/>
      <c r="GUP215" s="779"/>
      <c r="GUQ215" s="779"/>
      <c r="GUR215" s="779"/>
      <c r="GUS215" s="779"/>
      <c r="GUT215" s="779"/>
      <c r="GUU215" s="779"/>
      <c r="GUV215" s="779"/>
      <c r="GUW215" s="779"/>
      <c r="GUX215" s="779"/>
      <c r="GUY215" s="779"/>
      <c r="GUZ215" s="779"/>
      <c r="GVA215" s="779"/>
      <c r="GVB215" s="779"/>
      <c r="GVC215" s="779"/>
      <c r="GVD215" s="779"/>
      <c r="GVE215" s="779"/>
      <c r="GVF215" s="779"/>
      <c r="GVG215" s="779"/>
      <c r="GVH215" s="779"/>
      <c r="GVI215" s="779"/>
      <c r="GVJ215" s="779"/>
      <c r="GVK215" s="779"/>
      <c r="GVL215" s="779"/>
      <c r="GVM215" s="779"/>
      <c r="GVN215" s="779"/>
      <c r="GVO215" s="779"/>
      <c r="GVP215" s="779"/>
      <c r="GVQ215" s="779"/>
      <c r="GVR215" s="779"/>
      <c r="GVS215" s="779"/>
      <c r="GVT215" s="779"/>
      <c r="GVU215" s="779"/>
      <c r="GVV215" s="779"/>
      <c r="GVW215" s="779"/>
      <c r="GVX215" s="779"/>
      <c r="GVY215" s="779"/>
      <c r="GVZ215" s="779"/>
      <c r="GWA215" s="779"/>
      <c r="GWB215" s="779"/>
      <c r="GWC215" s="779"/>
      <c r="GWD215" s="779"/>
      <c r="GWE215" s="779"/>
      <c r="GWF215" s="779"/>
      <c r="GWG215" s="779"/>
      <c r="GWH215" s="779"/>
      <c r="GWI215" s="779"/>
      <c r="GWJ215" s="779"/>
      <c r="GWK215" s="779"/>
      <c r="GWL215" s="779"/>
      <c r="GWM215" s="779"/>
      <c r="GWN215" s="779"/>
      <c r="GWO215" s="779"/>
      <c r="GWP215" s="779"/>
      <c r="GWQ215" s="779"/>
      <c r="GWR215" s="779"/>
      <c r="GWS215" s="779"/>
      <c r="GWT215" s="779"/>
      <c r="GWU215" s="779"/>
      <c r="GWV215" s="779"/>
      <c r="GWW215" s="779"/>
      <c r="GWX215" s="779"/>
      <c r="GWY215" s="779"/>
      <c r="GWZ215" s="779"/>
      <c r="GXA215" s="779"/>
      <c r="GXB215" s="779"/>
      <c r="GXC215" s="779"/>
      <c r="GXD215" s="779"/>
      <c r="GXE215" s="779"/>
      <c r="GXF215" s="779"/>
      <c r="GXG215" s="779"/>
      <c r="GXH215" s="779"/>
      <c r="GXI215" s="779"/>
      <c r="GXJ215" s="779"/>
      <c r="GXK215" s="779"/>
      <c r="GXL215" s="779"/>
      <c r="GXM215" s="779"/>
      <c r="GXN215" s="779"/>
      <c r="GXO215" s="779"/>
      <c r="GXP215" s="779"/>
      <c r="GXQ215" s="779"/>
      <c r="GXR215" s="779"/>
      <c r="GXS215" s="779"/>
      <c r="GXT215" s="779"/>
      <c r="GXU215" s="779"/>
      <c r="GXV215" s="779"/>
      <c r="GXW215" s="779"/>
      <c r="GXX215" s="779"/>
      <c r="GXY215" s="779"/>
      <c r="GXZ215" s="779"/>
      <c r="GYA215" s="779"/>
      <c r="GYB215" s="779"/>
      <c r="GYC215" s="779"/>
      <c r="GYD215" s="779"/>
      <c r="GYE215" s="779"/>
      <c r="GYF215" s="779"/>
      <c r="GYG215" s="779"/>
      <c r="GYH215" s="779"/>
      <c r="GYI215" s="779"/>
      <c r="GYJ215" s="779"/>
      <c r="GYK215" s="779"/>
      <c r="GYL215" s="779"/>
      <c r="GYM215" s="779"/>
      <c r="GYN215" s="779"/>
      <c r="GYO215" s="779"/>
      <c r="GYP215" s="779"/>
      <c r="GYQ215" s="779"/>
      <c r="GYR215" s="779"/>
      <c r="GYS215" s="779"/>
      <c r="GYT215" s="779"/>
      <c r="GYU215" s="779"/>
      <c r="GYV215" s="779"/>
      <c r="GYW215" s="779"/>
      <c r="GYX215" s="779"/>
      <c r="GYY215" s="779"/>
      <c r="GYZ215" s="779"/>
      <c r="GZA215" s="779"/>
      <c r="GZB215" s="779"/>
      <c r="GZC215" s="779"/>
      <c r="GZD215" s="779"/>
      <c r="GZE215" s="779"/>
      <c r="GZF215" s="779"/>
      <c r="GZG215" s="779"/>
      <c r="GZH215" s="779"/>
      <c r="GZI215" s="779"/>
      <c r="GZJ215" s="779"/>
      <c r="GZK215" s="779"/>
      <c r="GZL215" s="779"/>
      <c r="GZM215" s="779"/>
      <c r="GZN215" s="779"/>
      <c r="GZO215" s="779"/>
      <c r="GZP215" s="779"/>
      <c r="GZQ215" s="779"/>
      <c r="GZR215" s="779"/>
      <c r="GZS215" s="779"/>
      <c r="GZT215" s="779"/>
      <c r="GZU215" s="779"/>
      <c r="GZV215" s="779"/>
      <c r="GZW215" s="779"/>
      <c r="GZX215" s="779"/>
      <c r="GZY215" s="779"/>
      <c r="GZZ215" s="779"/>
      <c r="HAA215" s="779"/>
      <c r="HAB215" s="779"/>
      <c r="HAC215" s="779"/>
      <c r="HAD215" s="779"/>
      <c r="HAE215" s="779"/>
      <c r="HAF215" s="779"/>
      <c r="HAG215" s="779"/>
      <c r="HAH215" s="779"/>
      <c r="HAI215" s="779"/>
      <c r="HAJ215" s="779"/>
      <c r="HAK215" s="779"/>
      <c r="HAL215" s="779"/>
      <c r="HAM215" s="779"/>
      <c r="HAN215" s="779"/>
      <c r="HAO215" s="779"/>
      <c r="HAP215" s="779"/>
      <c r="HAQ215" s="779"/>
      <c r="HAR215" s="779"/>
      <c r="HAS215" s="779"/>
      <c r="HAT215" s="779"/>
      <c r="HAU215" s="779"/>
      <c r="HAV215" s="779"/>
      <c r="HAW215" s="779"/>
      <c r="HAX215" s="779"/>
      <c r="HAY215" s="779"/>
      <c r="HAZ215" s="779"/>
      <c r="HBA215" s="779"/>
      <c r="HBB215" s="779"/>
      <c r="HBC215" s="779"/>
      <c r="HBD215" s="779"/>
      <c r="HBE215" s="779"/>
      <c r="HBF215" s="779"/>
      <c r="HBG215" s="779"/>
      <c r="HBH215" s="779"/>
      <c r="HBI215" s="779"/>
      <c r="HBJ215" s="779"/>
      <c r="HBK215" s="779"/>
      <c r="HBL215" s="779"/>
      <c r="HBM215" s="779"/>
      <c r="HBN215" s="779"/>
      <c r="HBO215" s="779"/>
      <c r="HBP215" s="779"/>
      <c r="HBQ215" s="779"/>
      <c r="HBR215" s="779"/>
      <c r="HBS215" s="779"/>
      <c r="HBT215" s="779"/>
      <c r="HBU215" s="779"/>
      <c r="HBV215" s="779"/>
      <c r="HBW215" s="779"/>
      <c r="HBX215" s="779"/>
      <c r="HBY215" s="779"/>
      <c r="HBZ215" s="779"/>
      <c r="HCA215" s="779"/>
      <c r="HCB215" s="779"/>
      <c r="HCC215" s="779"/>
      <c r="HCD215" s="779"/>
      <c r="HCE215" s="779"/>
      <c r="HCF215" s="779"/>
      <c r="HCG215" s="779"/>
      <c r="HCH215" s="779"/>
      <c r="HCI215" s="779"/>
      <c r="HCJ215" s="779"/>
      <c r="HCK215" s="779"/>
      <c r="HCL215" s="779"/>
      <c r="HCM215" s="779"/>
      <c r="HCN215" s="779"/>
      <c r="HCO215" s="779"/>
      <c r="HCP215" s="779"/>
      <c r="HCQ215" s="779"/>
      <c r="HCR215" s="779"/>
      <c r="HCS215" s="779"/>
      <c r="HCT215" s="779"/>
      <c r="HCU215" s="779"/>
      <c r="HCV215" s="779"/>
      <c r="HCW215" s="779"/>
      <c r="HCX215" s="779"/>
      <c r="HCY215" s="779"/>
      <c r="HCZ215" s="779"/>
      <c r="HDA215" s="779"/>
      <c r="HDB215" s="779"/>
      <c r="HDC215" s="779"/>
      <c r="HDD215" s="779"/>
      <c r="HDE215" s="779"/>
      <c r="HDF215" s="779"/>
      <c r="HDG215" s="779"/>
      <c r="HDH215" s="779"/>
      <c r="HDI215" s="779"/>
      <c r="HDJ215" s="779"/>
      <c r="HDK215" s="779"/>
      <c r="HDL215" s="779"/>
      <c r="HDM215" s="779"/>
      <c r="HDN215" s="779"/>
      <c r="HDO215" s="779"/>
      <c r="HDP215" s="779"/>
      <c r="HDQ215" s="779"/>
      <c r="HDR215" s="779"/>
      <c r="HDS215" s="779"/>
      <c r="HDT215" s="779"/>
      <c r="HDU215" s="779"/>
      <c r="HDV215" s="779"/>
      <c r="HDW215" s="779"/>
      <c r="HDX215" s="779"/>
      <c r="HDY215" s="779"/>
      <c r="HDZ215" s="779"/>
      <c r="HEA215" s="779"/>
      <c r="HEB215" s="779"/>
      <c r="HEC215" s="779"/>
      <c r="HED215" s="779"/>
      <c r="HEE215" s="779"/>
      <c r="HEF215" s="779"/>
      <c r="HEG215" s="779"/>
      <c r="HEH215" s="779"/>
      <c r="HEI215" s="779"/>
      <c r="HEJ215" s="779"/>
      <c r="HEK215" s="779"/>
      <c r="HEL215" s="779"/>
      <c r="HEM215" s="779"/>
      <c r="HEN215" s="779"/>
      <c r="HEO215" s="779"/>
      <c r="HEP215" s="779"/>
      <c r="HEQ215" s="779"/>
      <c r="HER215" s="779"/>
      <c r="HES215" s="779"/>
      <c r="HET215" s="779"/>
      <c r="HEU215" s="779"/>
      <c r="HEV215" s="779"/>
      <c r="HEW215" s="779"/>
      <c r="HEX215" s="779"/>
      <c r="HEY215" s="779"/>
      <c r="HEZ215" s="779"/>
      <c r="HFA215" s="779"/>
      <c r="HFB215" s="779"/>
      <c r="HFC215" s="779"/>
      <c r="HFD215" s="779"/>
      <c r="HFE215" s="779"/>
      <c r="HFF215" s="779"/>
      <c r="HFG215" s="779"/>
      <c r="HFH215" s="779"/>
      <c r="HFI215" s="779"/>
      <c r="HFJ215" s="779"/>
      <c r="HFK215" s="779"/>
      <c r="HFL215" s="779"/>
      <c r="HFM215" s="779"/>
      <c r="HFN215" s="779"/>
      <c r="HFO215" s="779"/>
      <c r="HFP215" s="779"/>
      <c r="HFQ215" s="779"/>
      <c r="HFR215" s="779"/>
      <c r="HFS215" s="779"/>
      <c r="HFT215" s="779"/>
      <c r="HFU215" s="779"/>
      <c r="HFV215" s="779"/>
      <c r="HFW215" s="779"/>
      <c r="HFX215" s="779"/>
      <c r="HFY215" s="779"/>
      <c r="HFZ215" s="779"/>
      <c r="HGA215" s="779"/>
      <c r="HGB215" s="779"/>
      <c r="HGC215" s="779"/>
      <c r="HGD215" s="779"/>
      <c r="HGE215" s="779"/>
      <c r="HGF215" s="779"/>
      <c r="HGG215" s="779"/>
      <c r="HGH215" s="779"/>
      <c r="HGI215" s="779"/>
      <c r="HGJ215" s="779"/>
      <c r="HGK215" s="779"/>
      <c r="HGL215" s="779"/>
      <c r="HGM215" s="779"/>
      <c r="HGN215" s="779"/>
      <c r="HGO215" s="779"/>
      <c r="HGP215" s="779"/>
      <c r="HGQ215" s="779"/>
      <c r="HGR215" s="779"/>
      <c r="HGS215" s="779"/>
      <c r="HGT215" s="779"/>
      <c r="HGU215" s="779"/>
      <c r="HGV215" s="779"/>
      <c r="HGW215" s="779"/>
      <c r="HGX215" s="779"/>
      <c r="HGY215" s="779"/>
      <c r="HGZ215" s="779"/>
      <c r="HHA215" s="779"/>
      <c r="HHB215" s="779"/>
      <c r="HHC215" s="779"/>
      <c r="HHD215" s="779"/>
      <c r="HHE215" s="779"/>
      <c r="HHF215" s="779"/>
      <c r="HHG215" s="779"/>
      <c r="HHH215" s="779"/>
      <c r="HHI215" s="779"/>
      <c r="HHJ215" s="779"/>
      <c r="HHK215" s="779"/>
      <c r="HHL215" s="779"/>
      <c r="HHM215" s="779"/>
      <c r="HHN215" s="779"/>
      <c r="HHO215" s="779"/>
      <c r="HHP215" s="779"/>
      <c r="HHQ215" s="779"/>
      <c r="HHR215" s="779"/>
      <c r="HHS215" s="779"/>
      <c r="HHT215" s="779"/>
      <c r="HHU215" s="779"/>
      <c r="HHV215" s="779"/>
      <c r="HHW215" s="779"/>
      <c r="HHX215" s="779"/>
      <c r="HHY215" s="779"/>
      <c r="HHZ215" s="779"/>
      <c r="HIA215" s="779"/>
      <c r="HIB215" s="779"/>
      <c r="HIC215" s="779"/>
      <c r="HID215" s="779"/>
      <c r="HIE215" s="779"/>
      <c r="HIF215" s="779"/>
      <c r="HIG215" s="779"/>
      <c r="HIH215" s="779"/>
      <c r="HII215" s="779"/>
      <c r="HIJ215" s="779"/>
      <c r="HIK215" s="779"/>
      <c r="HIL215" s="779"/>
      <c r="HIM215" s="779"/>
      <c r="HIN215" s="779"/>
      <c r="HIO215" s="779"/>
      <c r="HIP215" s="779"/>
      <c r="HIQ215" s="779"/>
      <c r="HIR215" s="779"/>
      <c r="HIS215" s="779"/>
      <c r="HIT215" s="779"/>
      <c r="HIU215" s="779"/>
      <c r="HIV215" s="779"/>
      <c r="HIW215" s="779"/>
      <c r="HIX215" s="779"/>
      <c r="HIY215" s="779"/>
      <c r="HIZ215" s="779"/>
      <c r="HJA215" s="779"/>
      <c r="HJB215" s="779"/>
      <c r="HJC215" s="779"/>
      <c r="HJD215" s="779"/>
      <c r="HJE215" s="779"/>
      <c r="HJF215" s="779"/>
      <c r="HJG215" s="779"/>
      <c r="HJH215" s="779"/>
      <c r="HJI215" s="779"/>
      <c r="HJJ215" s="779"/>
      <c r="HJK215" s="779"/>
      <c r="HJL215" s="779"/>
      <c r="HJM215" s="779"/>
      <c r="HJN215" s="779"/>
      <c r="HJO215" s="779"/>
      <c r="HJP215" s="779"/>
      <c r="HJQ215" s="779"/>
      <c r="HJR215" s="779"/>
      <c r="HJS215" s="779"/>
      <c r="HJT215" s="779"/>
      <c r="HJU215" s="779"/>
      <c r="HJV215" s="779"/>
      <c r="HJW215" s="779"/>
      <c r="HJX215" s="779"/>
      <c r="HJY215" s="779"/>
      <c r="HJZ215" s="779"/>
      <c r="HKA215" s="779"/>
      <c r="HKB215" s="779"/>
      <c r="HKC215" s="779"/>
      <c r="HKD215" s="779"/>
      <c r="HKE215" s="779"/>
      <c r="HKF215" s="779"/>
      <c r="HKG215" s="779"/>
      <c r="HKH215" s="779"/>
      <c r="HKI215" s="779"/>
      <c r="HKJ215" s="779"/>
      <c r="HKK215" s="779"/>
      <c r="HKL215" s="779"/>
      <c r="HKM215" s="779"/>
      <c r="HKN215" s="779"/>
      <c r="HKO215" s="779"/>
      <c r="HKP215" s="779"/>
      <c r="HKQ215" s="779"/>
      <c r="HKR215" s="779"/>
      <c r="HKS215" s="779"/>
      <c r="HKT215" s="779"/>
      <c r="HKU215" s="779"/>
      <c r="HKV215" s="779"/>
      <c r="HKW215" s="779"/>
      <c r="HKX215" s="779"/>
      <c r="HKY215" s="779"/>
      <c r="HKZ215" s="779"/>
      <c r="HLA215" s="779"/>
      <c r="HLB215" s="779"/>
      <c r="HLC215" s="779"/>
      <c r="HLD215" s="779"/>
      <c r="HLE215" s="779"/>
      <c r="HLF215" s="779"/>
      <c r="HLG215" s="779"/>
      <c r="HLH215" s="779"/>
      <c r="HLI215" s="779"/>
      <c r="HLJ215" s="779"/>
      <c r="HLK215" s="779"/>
      <c r="HLL215" s="779"/>
      <c r="HLM215" s="779"/>
      <c r="HLN215" s="779"/>
      <c r="HLO215" s="779"/>
      <c r="HLP215" s="779"/>
      <c r="HLQ215" s="779"/>
      <c r="HLR215" s="779"/>
      <c r="HLS215" s="779"/>
      <c r="HLT215" s="779"/>
      <c r="HLU215" s="779"/>
      <c r="HLV215" s="779"/>
      <c r="HLW215" s="779"/>
      <c r="HLX215" s="779"/>
      <c r="HLY215" s="779"/>
      <c r="HLZ215" s="779"/>
      <c r="HMA215" s="779"/>
      <c r="HMB215" s="779"/>
      <c r="HMC215" s="779"/>
      <c r="HMD215" s="779"/>
      <c r="HME215" s="779"/>
      <c r="HMF215" s="779"/>
      <c r="HMG215" s="779"/>
      <c r="HMH215" s="779"/>
      <c r="HMI215" s="779"/>
      <c r="HMJ215" s="779"/>
      <c r="HMK215" s="779"/>
      <c r="HML215" s="779"/>
      <c r="HMM215" s="779"/>
      <c r="HMN215" s="779"/>
      <c r="HMO215" s="779"/>
      <c r="HMP215" s="779"/>
      <c r="HMQ215" s="779"/>
      <c r="HMR215" s="779"/>
      <c r="HMS215" s="779"/>
      <c r="HMT215" s="779"/>
      <c r="HMU215" s="779"/>
      <c r="HMV215" s="779"/>
      <c r="HMW215" s="779"/>
      <c r="HMX215" s="779"/>
      <c r="HMY215" s="779"/>
      <c r="HMZ215" s="779"/>
      <c r="HNA215" s="779"/>
      <c r="HNB215" s="779"/>
      <c r="HNC215" s="779"/>
      <c r="HND215" s="779"/>
      <c r="HNE215" s="779"/>
      <c r="HNF215" s="779"/>
      <c r="HNG215" s="779"/>
      <c r="HNH215" s="779"/>
      <c r="HNI215" s="779"/>
      <c r="HNJ215" s="779"/>
      <c r="HNK215" s="779"/>
      <c r="HNL215" s="779"/>
      <c r="HNM215" s="779"/>
      <c r="HNN215" s="779"/>
      <c r="HNO215" s="779"/>
      <c r="HNP215" s="779"/>
      <c r="HNQ215" s="779"/>
      <c r="HNR215" s="779"/>
      <c r="HNS215" s="779"/>
      <c r="HNT215" s="779"/>
      <c r="HNU215" s="779"/>
      <c r="HNV215" s="779"/>
      <c r="HNW215" s="779"/>
      <c r="HNX215" s="779"/>
      <c r="HNY215" s="779"/>
      <c r="HNZ215" s="779"/>
      <c r="HOA215" s="779"/>
      <c r="HOB215" s="779"/>
      <c r="HOC215" s="779"/>
      <c r="HOD215" s="779"/>
      <c r="HOE215" s="779"/>
      <c r="HOF215" s="779"/>
      <c r="HOG215" s="779"/>
      <c r="HOH215" s="779"/>
      <c r="HOI215" s="779"/>
      <c r="HOJ215" s="779"/>
      <c r="HOK215" s="779"/>
      <c r="HOL215" s="779"/>
      <c r="HOM215" s="779"/>
      <c r="HON215" s="779"/>
      <c r="HOO215" s="779"/>
      <c r="HOP215" s="779"/>
      <c r="HOQ215" s="779"/>
      <c r="HOR215" s="779"/>
      <c r="HOS215" s="779"/>
      <c r="HOT215" s="779"/>
      <c r="HOU215" s="779"/>
      <c r="HOV215" s="779"/>
      <c r="HOW215" s="779"/>
      <c r="HOX215" s="779"/>
      <c r="HOY215" s="779"/>
      <c r="HOZ215" s="779"/>
      <c r="HPA215" s="779"/>
      <c r="HPB215" s="779"/>
      <c r="HPC215" s="779"/>
      <c r="HPD215" s="779"/>
      <c r="HPE215" s="779"/>
      <c r="HPF215" s="779"/>
      <c r="HPG215" s="779"/>
      <c r="HPH215" s="779"/>
      <c r="HPI215" s="779"/>
      <c r="HPJ215" s="779"/>
      <c r="HPK215" s="779"/>
      <c r="HPL215" s="779"/>
      <c r="HPM215" s="779"/>
      <c r="HPN215" s="779"/>
      <c r="HPO215" s="779"/>
      <c r="HPP215" s="779"/>
      <c r="HPQ215" s="779"/>
      <c r="HPR215" s="779"/>
      <c r="HPS215" s="779"/>
      <c r="HPT215" s="779"/>
      <c r="HPU215" s="779"/>
      <c r="HPV215" s="779"/>
      <c r="HPW215" s="779"/>
      <c r="HPX215" s="779"/>
      <c r="HPY215" s="779"/>
      <c r="HPZ215" s="779"/>
      <c r="HQA215" s="779"/>
      <c r="HQB215" s="779"/>
      <c r="HQC215" s="779"/>
      <c r="HQD215" s="779"/>
      <c r="HQE215" s="779"/>
      <c r="HQF215" s="779"/>
      <c r="HQG215" s="779"/>
      <c r="HQH215" s="779"/>
      <c r="HQI215" s="779"/>
      <c r="HQJ215" s="779"/>
      <c r="HQK215" s="779"/>
      <c r="HQL215" s="779"/>
      <c r="HQM215" s="779"/>
      <c r="HQN215" s="779"/>
      <c r="HQO215" s="779"/>
      <c r="HQP215" s="779"/>
      <c r="HQQ215" s="779"/>
      <c r="HQR215" s="779"/>
      <c r="HQS215" s="779"/>
      <c r="HQT215" s="779"/>
      <c r="HQU215" s="779"/>
      <c r="HQV215" s="779"/>
      <c r="HQW215" s="779"/>
      <c r="HQX215" s="779"/>
      <c r="HQY215" s="779"/>
      <c r="HQZ215" s="779"/>
      <c r="HRA215" s="779"/>
      <c r="HRB215" s="779"/>
      <c r="HRC215" s="779"/>
      <c r="HRD215" s="779"/>
      <c r="HRE215" s="779"/>
      <c r="HRF215" s="779"/>
      <c r="HRG215" s="779"/>
      <c r="HRH215" s="779"/>
      <c r="HRI215" s="779"/>
      <c r="HRJ215" s="779"/>
      <c r="HRK215" s="779"/>
      <c r="HRL215" s="779"/>
      <c r="HRM215" s="779"/>
      <c r="HRN215" s="779"/>
      <c r="HRO215" s="779"/>
      <c r="HRP215" s="779"/>
      <c r="HRQ215" s="779"/>
      <c r="HRR215" s="779"/>
      <c r="HRS215" s="779"/>
      <c r="HRT215" s="779"/>
      <c r="HRU215" s="779"/>
      <c r="HRV215" s="779"/>
      <c r="HRW215" s="779"/>
      <c r="HRX215" s="779"/>
      <c r="HRY215" s="779"/>
      <c r="HRZ215" s="779"/>
      <c r="HSA215" s="779"/>
      <c r="HSB215" s="779"/>
      <c r="HSC215" s="779"/>
      <c r="HSD215" s="779"/>
      <c r="HSE215" s="779"/>
      <c r="HSF215" s="779"/>
      <c r="HSG215" s="779"/>
      <c r="HSH215" s="779"/>
      <c r="HSI215" s="779"/>
      <c r="HSJ215" s="779"/>
      <c r="HSK215" s="779"/>
      <c r="HSL215" s="779"/>
      <c r="HSM215" s="779"/>
      <c r="HSN215" s="779"/>
      <c r="HSO215" s="779"/>
      <c r="HSP215" s="779"/>
      <c r="HSQ215" s="779"/>
      <c r="HSR215" s="779"/>
      <c r="HSS215" s="779"/>
      <c r="HST215" s="779"/>
      <c r="HSU215" s="779"/>
      <c r="HSV215" s="779"/>
      <c r="HSW215" s="779"/>
      <c r="HSX215" s="779"/>
      <c r="HSY215" s="779"/>
      <c r="HSZ215" s="779"/>
      <c r="HTA215" s="779"/>
      <c r="HTB215" s="779"/>
      <c r="HTC215" s="779"/>
      <c r="HTD215" s="779"/>
      <c r="HTE215" s="779"/>
      <c r="HTF215" s="779"/>
      <c r="HTG215" s="779"/>
      <c r="HTH215" s="779"/>
      <c r="HTI215" s="779"/>
      <c r="HTJ215" s="779"/>
      <c r="HTK215" s="779"/>
      <c r="HTL215" s="779"/>
      <c r="HTM215" s="779"/>
      <c r="HTN215" s="779"/>
      <c r="HTO215" s="779"/>
      <c r="HTP215" s="779"/>
      <c r="HTQ215" s="779"/>
      <c r="HTR215" s="779"/>
      <c r="HTS215" s="779"/>
      <c r="HTT215" s="779"/>
      <c r="HTU215" s="779"/>
      <c r="HTV215" s="779"/>
      <c r="HTW215" s="779"/>
      <c r="HTX215" s="779"/>
      <c r="HTY215" s="779"/>
      <c r="HTZ215" s="779"/>
      <c r="HUA215" s="779"/>
      <c r="HUB215" s="779"/>
      <c r="HUC215" s="779"/>
      <c r="HUD215" s="779"/>
      <c r="HUE215" s="779"/>
      <c r="HUF215" s="779"/>
      <c r="HUG215" s="779"/>
      <c r="HUH215" s="779"/>
      <c r="HUI215" s="779"/>
      <c r="HUJ215" s="779"/>
      <c r="HUK215" s="779"/>
      <c r="HUL215" s="779"/>
      <c r="HUM215" s="779"/>
      <c r="HUN215" s="779"/>
      <c r="HUO215" s="779"/>
      <c r="HUP215" s="779"/>
      <c r="HUQ215" s="779"/>
      <c r="HUR215" s="779"/>
      <c r="HUS215" s="779"/>
      <c r="HUT215" s="779"/>
      <c r="HUU215" s="779"/>
      <c r="HUV215" s="779"/>
      <c r="HUW215" s="779"/>
      <c r="HUX215" s="779"/>
      <c r="HUY215" s="779"/>
      <c r="HUZ215" s="779"/>
      <c r="HVA215" s="779"/>
      <c r="HVB215" s="779"/>
      <c r="HVC215" s="779"/>
      <c r="HVD215" s="779"/>
      <c r="HVE215" s="779"/>
      <c r="HVF215" s="779"/>
      <c r="HVG215" s="779"/>
      <c r="HVH215" s="779"/>
      <c r="HVI215" s="779"/>
      <c r="HVJ215" s="779"/>
      <c r="HVK215" s="779"/>
      <c r="HVL215" s="779"/>
      <c r="HVM215" s="779"/>
      <c r="HVN215" s="779"/>
      <c r="HVO215" s="779"/>
      <c r="HVP215" s="779"/>
      <c r="HVQ215" s="779"/>
      <c r="HVR215" s="779"/>
      <c r="HVS215" s="779"/>
      <c r="HVT215" s="779"/>
      <c r="HVU215" s="779"/>
      <c r="HVV215" s="779"/>
      <c r="HVW215" s="779"/>
      <c r="HVX215" s="779"/>
      <c r="HVY215" s="779"/>
      <c r="HVZ215" s="779"/>
      <c r="HWA215" s="779"/>
      <c r="HWB215" s="779"/>
      <c r="HWC215" s="779"/>
      <c r="HWD215" s="779"/>
      <c r="HWE215" s="779"/>
      <c r="HWF215" s="779"/>
      <c r="HWG215" s="779"/>
      <c r="HWH215" s="779"/>
      <c r="HWI215" s="779"/>
      <c r="HWJ215" s="779"/>
      <c r="HWK215" s="779"/>
      <c r="HWL215" s="779"/>
      <c r="HWM215" s="779"/>
      <c r="HWN215" s="779"/>
      <c r="HWO215" s="779"/>
      <c r="HWP215" s="779"/>
      <c r="HWQ215" s="779"/>
      <c r="HWR215" s="779"/>
      <c r="HWS215" s="779"/>
      <c r="HWT215" s="779"/>
      <c r="HWU215" s="779"/>
      <c r="HWV215" s="779"/>
      <c r="HWW215" s="779"/>
      <c r="HWX215" s="779"/>
      <c r="HWY215" s="779"/>
      <c r="HWZ215" s="779"/>
      <c r="HXA215" s="779"/>
      <c r="HXB215" s="779"/>
      <c r="HXC215" s="779"/>
      <c r="HXD215" s="779"/>
      <c r="HXE215" s="779"/>
      <c r="HXF215" s="779"/>
      <c r="HXG215" s="779"/>
      <c r="HXH215" s="779"/>
      <c r="HXI215" s="779"/>
      <c r="HXJ215" s="779"/>
      <c r="HXK215" s="779"/>
      <c r="HXL215" s="779"/>
      <c r="HXM215" s="779"/>
      <c r="HXN215" s="779"/>
      <c r="HXO215" s="779"/>
      <c r="HXP215" s="779"/>
      <c r="HXQ215" s="779"/>
      <c r="HXR215" s="779"/>
      <c r="HXS215" s="779"/>
      <c r="HXT215" s="779"/>
      <c r="HXU215" s="779"/>
      <c r="HXV215" s="779"/>
      <c r="HXW215" s="779"/>
      <c r="HXX215" s="779"/>
      <c r="HXY215" s="779"/>
      <c r="HXZ215" s="779"/>
      <c r="HYA215" s="779"/>
      <c r="HYB215" s="779"/>
      <c r="HYC215" s="779"/>
      <c r="HYD215" s="779"/>
      <c r="HYE215" s="779"/>
      <c r="HYF215" s="779"/>
      <c r="HYG215" s="779"/>
      <c r="HYH215" s="779"/>
      <c r="HYI215" s="779"/>
      <c r="HYJ215" s="779"/>
      <c r="HYK215" s="779"/>
      <c r="HYL215" s="779"/>
      <c r="HYM215" s="779"/>
      <c r="HYN215" s="779"/>
      <c r="HYO215" s="779"/>
      <c r="HYP215" s="779"/>
      <c r="HYQ215" s="779"/>
      <c r="HYR215" s="779"/>
      <c r="HYS215" s="779"/>
      <c r="HYT215" s="779"/>
      <c r="HYU215" s="779"/>
      <c r="HYV215" s="779"/>
      <c r="HYW215" s="779"/>
      <c r="HYX215" s="779"/>
      <c r="HYY215" s="779"/>
      <c r="HYZ215" s="779"/>
      <c r="HZA215" s="779"/>
      <c r="HZB215" s="779"/>
      <c r="HZC215" s="779"/>
      <c r="HZD215" s="779"/>
      <c r="HZE215" s="779"/>
      <c r="HZF215" s="779"/>
      <c r="HZG215" s="779"/>
      <c r="HZH215" s="779"/>
      <c r="HZI215" s="779"/>
      <c r="HZJ215" s="779"/>
      <c r="HZK215" s="779"/>
      <c r="HZL215" s="779"/>
      <c r="HZM215" s="779"/>
      <c r="HZN215" s="779"/>
      <c r="HZO215" s="779"/>
      <c r="HZP215" s="779"/>
      <c r="HZQ215" s="779"/>
      <c r="HZR215" s="779"/>
      <c r="HZS215" s="779"/>
      <c r="HZT215" s="779"/>
      <c r="HZU215" s="779"/>
      <c r="HZV215" s="779"/>
      <c r="HZW215" s="779"/>
      <c r="HZX215" s="779"/>
      <c r="HZY215" s="779"/>
      <c r="HZZ215" s="779"/>
      <c r="IAA215" s="779"/>
      <c r="IAB215" s="779"/>
      <c r="IAC215" s="779"/>
      <c r="IAD215" s="779"/>
      <c r="IAE215" s="779"/>
      <c r="IAF215" s="779"/>
      <c r="IAG215" s="779"/>
      <c r="IAH215" s="779"/>
      <c r="IAI215" s="779"/>
      <c r="IAJ215" s="779"/>
      <c r="IAK215" s="779"/>
      <c r="IAL215" s="779"/>
      <c r="IAM215" s="779"/>
      <c r="IAN215" s="779"/>
      <c r="IAO215" s="779"/>
      <c r="IAP215" s="779"/>
      <c r="IAQ215" s="779"/>
      <c r="IAR215" s="779"/>
      <c r="IAS215" s="779"/>
      <c r="IAT215" s="779"/>
      <c r="IAU215" s="779"/>
      <c r="IAV215" s="779"/>
      <c r="IAW215" s="779"/>
      <c r="IAX215" s="779"/>
      <c r="IAY215" s="779"/>
      <c r="IAZ215" s="779"/>
      <c r="IBA215" s="779"/>
      <c r="IBB215" s="779"/>
      <c r="IBC215" s="779"/>
      <c r="IBD215" s="779"/>
      <c r="IBE215" s="779"/>
      <c r="IBF215" s="779"/>
      <c r="IBG215" s="779"/>
      <c r="IBH215" s="779"/>
      <c r="IBI215" s="779"/>
      <c r="IBJ215" s="779"/>
      <c r="IBK215" s="779"/>
      <c r="IBL215" s="779"/>
      <c r="IBM215" s="779"/>
      <c r="IBN215" s="779"/>
      <c r="IBO215" s="779"/>
      <c r="IBP215" s="779"/>
      <c r="IBQ215" s="779"/>
      <c r="IBR215" s="779"/>
      <c r="IBS215" s="779"/>
      <c r="IBT215" s="779"/>
      <c r="IBU215" s="779"/>
      <c r="IBV215" s="779"/>
      <c r="IBW215" s="779"/>
      <c r="IBX215" s="779"/>
      <c r="IBY215" s="779"/>
      <c r="IBZ215" s="779"/>
      <c r="ICA215" s="779"/>
      <c r="ICB215" s="779"/>
      <c r="ICC215" s="779"/>
      <c r="ICD215" s="779"/>
      <c r="ICE215" s="779"/>
      <c r="ICF215" s="779"/>
      <c r="ICG215" s="779"/>
      <c r="ICH215" s="779"/>
      <c r="ICI215" s="779"/>
      <c r="ICJ215" s="779"/>
      <c r="ICK215" s="779"/>
      <c r="ICL215" s="779"/>
      <c r="ICM215" s="779"/>
      <c r="ICN215" s="779"/>
      <c r="ICO215" s="779"/>
      <c r="ICP215" s="779"/>
      <c r="ICQ215" s="779"/>
      <c r="ICR215" s="779"/>
      <c r="ICS215" s="779"/>
      <c r="ICT215" s="779"/>
      <c r="ICU215" s="779"/>
      <c r="ICV215" s="779"/>
      <c r="ICW215" s="779"/>
      <c r="ICX215" s="779"/>
      <c r="ICY215" s="779"/>
      <c r="ICZ215" s="779"/>
      <c r="IDA215" s="779"/>
      <c r="IDB215" s="779"/>
      <c r="IDC215" s="779"/>
      <c r="IDD215" s="779"/>
      <c r="IDE215" s="779"/>
      <c r="IDF215" s="779"/>
      <c r="IDG215" s="779"/>
      <c r="IDH215" s="779"/>
      <c r="IDI215" s="779"/>
      <c r="IDJ215" s="779"/>
      <c r="IDK215" s="779"/>
      <c r="IDL215" s="779"/>
      <c r="IDM215" s="779"/>
      <c r="IDN215" s="779"/>
      <c r="IDO215" s="779"/>
      <c r="IDP215" s="779"/>
      <c r="IDQ215" s="779"/>
      <c r="IDR215" s="779"/>
      <c r="IDS215" s="779"/>
      <c r="IDT215" s="779"/>
      <c r="IDU215" s="779"/>
      <c r="IDV215" s="779"/>
      <c r="IDW215" s="779"/>
      <c r="IDX215" s="779"/>
      <c r="IDY215" s="779"/>
      <c r="IDZ215" s="779"/>
      <c r="IEA215" s="779"/>
      <c r="IEB215" s="779"/>
      <c r="IEC215" s="779"/>
      <c r="IED215" s="779"/>
      <c r="IEE215" s="779"/>
      <c r="IEF215" s="779"/>
      <c r="IEG215" s="779"/>
      <c r="IEH215" s="779"/>
      <c r="IEI215" s="779"/>
      <c r="IEJ215" s="779"/>
      <c r="IEK215" s="779"/>
      <c r="IEL215" s="779"/>
      <c r="IEM215" s="779"/>
      <c r="IEN215" s="779"/>
      <c r="IEO215" s="779"/>
      <c r="IEP215" s="779"/>
      <c r="IEQ215" s="779"/>
      <c r="IER215" s="779"/>
      <c r="IES215" s="779"/>
      <c r="IET215" s="779"/>
      <c r="IEU215" s="779"/>
      <c r="IEV215" s="779"/>
      <c r="IEW215" s="779"/>
      <c r="IEX215" s="779"/>
      <c r="IEY215" s="779"/>
      <c r="IEZ215" s="779"/>
      <c r="IFA215" s="779"/>
      <c r="IFB215" s="779"/>
      <c r="IFC215" s="779"/>
      <c r="IFD215" s="779"/>
      <c r="IFE215" s="779"/>
      <c r="IFF215" s="779"/>
      <c r="IFG215" s="779"/>
      <c r="IFH215" s="779"/>
      <c r="IFI215" s="779"/>
      <c r="IFJ215" s="779"/>
      <c r="IFK215" s="779"/>
      <c r="IFL215" s="779"/>
      <c r="IFM215" s="779"/>
      <c r="IFN215" s="779"/>
      <c r="IFO215" s="779"/>
      <c r="IFP215" s="779"/>
      <c r="IFQ215" s="779"/>
      <c r="IFR215" s="779"/>
      <c r="IFS215" s="779"/>
      <c r="IFT215" s="779"/>
      <c r="IFU215" s="779"/>
      <c r="IFV215" s="779"/>
      <c r="IFW215" s="779"/>
      <c r="IFX215" s="779"/>
      <c r="IFY215" s="779"/>
      <c r="IFZ215" s="779"/>
      <c r="IGA215" s="779"/>
      <c r="IGB215" s="779"/>
      <c r="IGC215" s="779"/>
      <c r="IGD215" s="779"/>
      <c r="IGE215" s="779"/>
      <c r="IGF215" s="779"/>
      <c r="IGG215" s="779"/>
      <c r="IGH215" s="779"/>
      <c r="IGI215" s="779"/>
      <c r="IGJ215" s="779"/>
      <c r="IGK215" s="779"/>
      <c r="IGL215" s="779"/>
      <c r="IGM215" s="779"/>
      <c r="IGN215" s="779"/>
      <c r="IGO215" s="779"/>
      <c r="IGP215" s="779"/>
      <c r="IGQ215" s="779"/>
      <c r="IGR215" s="779"/>
      <c r="IGS215" s="779"/>
      <c r="IGT215" s="779"/>
      <c r="IGU215" s="779"/>
      <c r="IGV215" s="779"/>
      <c r="IGW215" s="779"/>
      <c r="IGX215" s="779"/>
      <c r="IGY215" s="779"/>
      <c r="IGZ215" s="779"/>
      <c r="IHA215" s="779"/>
      <c r="IHB215" s="779"/>
      <c r="IHC215" s="779"/>
      <c r="IHD215" s="779"/>
      <c r="IHE215" s="779"/>
      <c r="IHF215" s="779"/>
      <c r="IHG215" s="779"/>
      <c r="IHH215" s="779"/>
      <c r="IHI215" s="779"/>
      <c r="IHJ215" s="779"/>
      <c r="IHK215" s="779"/>
      <c r="IHL215" s="779"/>
      <c r="IHM215" s="779"/>
      <c r="IHN215" s="779"/>
      <c r="IHO215" s="779"/>
      <c r="IHP215" s="779"/>
      <c r="IHQ215" s="779"/>
      <c r="IHR215" s="779"/>
      <c r="IHS215" s="779"/>
      <c r="IHT215" s="779"/>
      <c r="IHU215" s="779"/>
      <c r="IHV215" s="779"/>
      <c r="IHW215" s="779"/>
      <c r="IHX215" s="779"/>
      <c r="IHY215" s="779"/>
      <c r="IHZ215" s="779"/>
      <c r="IIA215" s="779"/>
      <c r="IIB215" s="779"/>
      <c r="IIC215" s="779"/>
      <c r="IID215" s="779"/>
      <c r="IIE215" s="779"/>
      <c r="IIF215" s="779"/>
      <c r="IIG215" s="779"/>
      <c r="IIH215" s="779"/>
      <c r="III215" s="779"/>
      <c r="IIJ215" s="779"/>
      <c r="IIK215" s="779"/>
      <c r="IIL215" s="779"/>
      <c r="IIM215" s="779"/>
      <c r="IIN215" s="779"/>
      <c r="IIO215" s="779"/>
      <c r="IIP215" s="779"/>
      <c r="IIQ215" s="779"/>
      <c r="IIR215" s="779"/>
      <c r="IIS215" s="779"/>
      <c r="IIT215" s="779"/>
      <c r="IIU215" s="779"/>
      <c r="IIV215" s="779"/>
      <c r="IIW215" s="779"/>
      <c r="IIX215" s="779"/>
      <c r="IIY215" s="779"/>
      <c r="IIZ215" s="779"/>
      <c r="IJA215" s="779"/>
      <c r="IJB215" s="779"/>
      <c r="IJC215" s="779"/>
      <c r="IJD215" s="779"/>
      <c r="IJE215" s="779"/>
      <c r="IJF215" s="779"/>
      <c r="IJG215" s="779"/>
      <c r="IJH215" s="779"/>
      <c r="IJI215" s="779"/>
      <c r="IJJ215" s="779"/>
      <c r="IJK215" s="779"/>
      <c r="IJL215" s="779"/>
      <c r="IJM215" s="779"/>
      <c r="IJN215" s="779"/>
      <c r="IJO215" s="779"/>
      <c r="IJP215" s="779"/>
      <c r="IJQ215" s="779"/>
      <c r="IJR215" s="779"/>
      <c r="IJS215" s="779"/>
      <c r="IJT215" s="779"/>
      <c r="IJU215" s="779"/>
      <c r="IJV215" s="779"/>
      <c r="IJW215" s="779"/>
      <c r="IJX215" s="779"/>
      <c r="IJY215" s="779"/>
      <c r="IJZ215" s="779"/>
      <c r="IKA215" s="779"/>
      <c r="IKB215" s="779"/>
      <c r="IKC215" s="779"/>
      <c r="IKD215" s="779"/>
      <c r="IKE215" s="779"/>
      <c r="IKF215" s="779"/>
      <c r="IKG215" s="779"/>
      <c r="IKH215" s="779"/>
      <c r="IKI215" s="779"/>
      <c r="IKJ215" s="779"/>
      <c r="IKK215" s="779"/>
      <c r="IKL215" s="779"/>
      <c r="IKM215" s="779"/>
      <c r="IKN215" s="779"/>
      <c r="IKO215" s="779"/>
      <c r="IKP215" s="779"/>
      <c r="IKQ215" s="779"/>
      <c r="IKR215" s="779"/>
      <c r="IKS215" s="779"/>
      <c r="IKT215" s="779"/>
      <c r="IKU215" s="779"/>
      <c r="IKV215" s="779"/>
      <c r="IKW215" s="779"/>
      <c r="IKX215" s="779"/>
      <c r="IKY215" s="779"/>
      <c r="IKZ215" s="779"/>
      <c r="ILA215" s="779"/>
      <c r="ILB215" s="779"/>
      <c r="ILC215" s="779"/>
      <c r="ILD215" s="779"/>
      <c r="ILE215" s="779"/>
      <c r="ILF215" s="779"/>
      <c r="ILG215" s="779"/>
      <c r="ILH215" s="779"/>
      <c r="ILI215" s="779"/>
      <c r="ILJ215" s="779"/>
      <c r="ILK215" s="779"/>
      <c r="ILL215" s="779"/>
      <c r="ILM215" s="779"/>
      <c r="ILN215" s="779"/>
      <c r="ILO215" s="779"/>
      <c r="ILP215" s="779"/>
      <c r="ILQ215" s="779"/>
      <c r="ILR215" s="779"/>
      <c r="ILS215" s="779"/>
      <c r="ILT215" s="779"/>
      <c r="ILU215" s="779"/>
      <c r="ILV215" s="779"/>
      <c r="ILW215" s="779"/>
      <c r="ILX215" s="779"/>
      <c r="ILY215" s="779"/>
      <c r="ILZ215" s="779"/>
      <c r="IMA215" s="779"/>
      <c r="IMB215" s="779"/>
      <c r="IMC215" s="779"/>
      <c r="IMD215" s="779"/>
      <c r="IME215" s="779"/>
      <c r="IMF215" s="779"/>
      <c r="IMG215" s="779"/>
      <c r="IMH215" s="779"/>
      <c r="IMI215" s="779"/>
      <c r="IMJ215" s="779"/>
      <c r="IMK215" s="779"/>
      <c r="IML215" s="779"/>
      <c r="IMM215" s="779"/>
      <c r="IMN215" s="779"/>
      <c r="IMO215" s="779"/>
      <c r="IMP215" s="779"/>
      <c r="IMQ215" s="779"/>
      <c r="IMR215" s="779"/>
      <c r="IMS215" s="779"/>
      <c r="IMT215" s="779"/>
      <c r="IMU215" s="779"/>
      <c r="IMV215" s="779"/>
      <c r="IMW215" s="779"/>
      <c r="IMX215" s="779"/>
      <c r="IMY215" s="779"/>
      <c r="IMZ215" s="779"/>
      <c r="INA215" s="779"/>
      <c r="INB215" s="779"/>
      <c r="INC215" s="779"/>
      <c r="IND215" s="779"/>
      <c r="INE215" s="779"/>
      <c r="INF215" s="779"/>
      <c r="ING215" s="779"/>
      <c r="INH215" s="779"/>
      <c r="INI215" s="779"/>
      <c r="INJ215" s="779"/>
      <c r="INK215" s="779"/>
      <c r="INL215" s="779"/>
      <c r="INM215" s="779"/>
      <c r="INN215" s="779"/>
      <c r="INO215" s="779"/>
      <c r="INP215" s="779"/>
      <c r="INQ215" s="779"/>
      <c r="INR215" s="779"/>
      <c r="INS215" s="779"/>
      <c r="INT215" s="779"/>
      <c r="INU215" s="779"/>
      <c r="INV215" s="779"/>
      <c r="INW215" s="779"/>
      <c r="INX215" s="779"/>
      <c r="INY215" s="779"/>
      <c r="INZ215" s="779"/>
      <c r="IOA215" s="779"/>
      <c r="IOB215" s="779"/>
      <c r="IOC215" s="779"/>
      <c r="IOD215" s="779"/>
      <c r="IOE215" s="779"/>
      <c r="IOF215" s="779"/>
      <c r="IOG215" s="779"/>
      <c r="IOH215" s="779"/>
      <c r="IOI215" s="779"/>
      <c r="IOJ215" s="779"/>
      <c r="IOK215" s="779"/>
      <c r="IOL215" s="779"/>
      <c r="IOM215" s="779"/>
      <c r="ION215" s="779"/>
      <c r="IOO215" s="779"/>
      <c r="IOP215" s="779"/>
      <c r="IOQ215" s="779"/>
      <c r="IOR215" s="779"/>
      <c r="IOS215" s="779"/>
      <c r="IOT215" s="779"/>
      <c r="IOU215" s="779"/>
      <c r="IOV215" s="779"/>
      <c r="IOW215" s="779"/>
      <c r="IOX215" s="779"/>
      <c r="IOY215" s="779"/>
      <c r="IOZ215" s="779"/>
      <c r="IPA215" s="779"/>
      <c r="IPB215" s="779"/>
      <c r="IPC215" s="779"/>
      <c r="IPD215" s="779"/>
      <c r="IPE215" s="779"/>
      <c r="IPF215" s="779"/>
      <c r="IPG215" s="779"/>
      <c r="IPH215" s="779"/>
      <c r="IPI215" s="779"/>
      <c r="IPJ215" s="779"/>
      <c r="IPK215" s="779"/>
      <c r="IPL215" s="779"/>
      <c r="IPM215" s="779"/>
      <c r="IPN215" s="779"/>
      <c r="IPO215" s="779"/>
      <c r="IPP215" s="779"/>
      <c r="IPQ215" s="779"/>
      <c r="IPR215" s="779"/>
      <c r="IPS215" s="779"/>
      <c r="IPT215" s="779"/>
      <c r="IPU215" s="779"/>
      <c r="IPV215" s="779"/>
      <c r="IPW215" s="779"/>
      <c r="IPX215" s="779"/>
      <c r="IPY215" s="779"/>
      <c r="IPZ215" s="779"/>
      <c r="IQA215" s="779"/>
      <c r="IQB215" s="779"/>
      <c r="IQC215" s="779"/>
      <c r="IQD215" s="779"/>
      <c r="IQE215" s="779"/>
      <c r="IQF215" s="779"/>
      <c r="IQG215" s="779"/>
      <c r="IQH215" s="779"/>
      <c r="IQI215" s="779"/>
      <c r="IQJ215" s="779"/>
      <c r="IQK215" s="779"/>
      <c r="IQL215" s="779"/>
      <c r="IQM215" s="779"/>
      <c r="IQN215" s="779"/>
      <c r="IQO215" s="779"/>
      <c r="IQP215" s="779"/>
      <c r="IQQ215" s="779"/>
      <c r="IQR215" s="779"/>
      <c r="IQS215" s="779"/>
      <c r="IQT215" s="779"/>
      <c r="IQU215" s="779"/>
      <c r="IQV215" s="779"/>
      <c r="IQW215" s="779"/>
      <c r="IQX215" s="779"/>
      <c r="IQY215" s="779"/>
      <c r="IQZ215" s="779"/>
      <c r="IRA215" s="779"/>
      <c r="IRB215" s="779"/>
      <c r="IRC215" s="779"/>
      <c r="IRD215" s="779"/>
      <c r="IRE215" s="779"/>
      <c r="IRF215" s="779"/>
      <c r="IRG215" s="779"/>
      <c r="IRH215" s="779"/>
      <c r="IRI215" s="779"/>
      <c r="IRJ215" s="779"/>
      <c r="IRK215" s="779"/>
      <c r="IRL215" s="779"/>
      <c r="IRM215" s="779"/>
      <c r="IRN215" s="779"/>
      <c r="IRO215" s="779"/>
      <c r="IRP215" s="779"/>
      <c r="IRQ215" s="779"/>
      <c r="IRR215" s="779"/>
      <c r="IRS215" s="779"/>
      <c r="IRT215" s="779"/>
      <c r="IRU215" s="779"/>
      <c r="IRV215" s="779"/>
      <c r="IRW215" s="779"/>
      <c r="IRX215" s="779"/>
      <c r="IRY215" s="779"/>
      <c r="IRZ215" s="779"/>
      <c r="ISA215" s="779"/>
      <c r="ISB215" s="779"/>
      <c r="ISC215" s="779"/>
      <c r="ISD215" s="779"/>
      <c r="ISE215" s="779"/>
      <c r="ISF215" s="779"/>
      <c r="ISG215" s="779"/>
      <c r="ISH215" s="779"/>
      <c r="ISI215" s="779"/>
      <c r="ISJ215" s="779"/>
      <c r="ISK215" s="779"/>
      <c r="ISL215" s="779"/>
      <c r="ISM215" s="779"/>
      <c r="ISN215" s="779"/>
      <c r="ISO215" s="779"/>
      <c r="ISP215" s="779"/>
      <c r="ISQ215" s="779"/>
      <c r="ISR215" s="779"/>
      <c r="ISS215" s="779"/>
      <c r="IST215" s="779"/>
      <c r="ISU215" s="779"/>
      <c r="ISV215" s="779"/>
      <c r="ISW215" s="779"/>
      <c r="ISX215" s="779"/>
      <c r="ISY215" s="779"/>
      <c r="ISZ215" s="779"/>
      <c r="ITA215" s="779"/>
      <c r="ITB215" s="779"/>
      <c r="ITC215" s="779"/>
      <c r="ITD215" s="779"/>
      <c r="ITE215" s="779"/>
      <c r="ITF215" s="779"/>
      <c r="ITG215" s="779"/>
      <c r="ITH215" s="779"/>
      <c r="ITI215" s="779"/>
      <c r="ITJ215" s="779"/>
      <c r="ITK215" s="779"/>
      <c r="ITL215" s="779"/>
      <c r="ITM215" s="779"/>
      <c r="ITN215" s="779"/>
      <c r="ITO215" s="779"/>
      <c r="ITP215" s="779"/>
      <c r="ITQ215" s="779"/>
      <c r="ITR215" s="779"/>
      <c r="ITS215" s="779"/>
      <c r="ITT215" s="779"/>
      <c r="ITU215" s="779"/>
      <c r="ITV215" s="779"/>
      <c r="ITW215" s="779"/>
      <c r="ITX215" s="779"/>
      <c r="ITY215" s="779"/>
      <c r="ITZ215" s="779"/>
      <c r="IUA215" s="779"/>
      <c r="IUB215" s="779"/>
      <c r="IUC215" s="779"/>
      <c r="IUD215" s="779"/>
      <c r="IUE215" s="779"/>
      <c r="IUF215" s="779"/>
      <c r="IUG215" s="779"/>
      <c r="IUH215" s="779"/>
      <c r="IUI215" s="779"/>
      <c r="IUJ215" s="779"/>
      <c r="IUK215" s="779"/>
      <c r="IUL215" s="779"/>
      <c r="IUM215" s="779"/>
      <c r="IUN215" s="779"/>
      <c r="IUO215" s="779"/>
      <c r="IUP215" s="779"/>
      <c r="IUQ215" s="779"/>
      <c r="IUR215" s="779"/>
      <c r="IUS215" s="779"/>
      <c r="IUT215" s="779"/>
      <c r="IUU215" s="779"/>
      <c r="IUV215" s="779"/>
      <c r="IUW215" s="779"/>
      <c r="IUX215" s="779"/>
      <c r="IUY215" s="779"/>
      <c r="IUZ215" s="779"/>
      <c r="IVA215" s="779"/>
      <c r="IVB215" s="779"/>
      <c r="IVC215" s="779"/>
      <c r="IVD215" s="779"/>
      <c r="IVE215" s="779"/>
      <c r="IVF215" s="779"/>
      <c r="IVG215" s="779"/>
      <c r="IVH215" s="779"/>
      <c r="IVI215" s="779"/>
      <c r="IVJ215" s="779"/>
      <c r="IVK215" s="779"/>
      <c r="IVL215" s="779"/>
      <c r="IVM215" s="779"/>
      <c r="IVN215" s="779"/>
      <c r="IVO215" s="779"/>
      <c r="IVP215" s="779"/>
      <c r="IVQ215" s="779"/>
      <c r="IVR215" s="779"/>
      <c r="IVS215" s="779"/>
      <c r="IVT215" s="779"/>
      <c r="IVU215" s="779"/>
      <c r="IVV215" s="779"/>
      <c r="IVW215" s="779"/>
      <c r="IVX215" s="779"/>
      <c r="IVY215" s="779"/>
      <c r="IVZ215" s="779"/>
      <c r="IWA215" s="779"/>
      <c r="IWB215" s="779"/>
      <c r="IWC215" s="779"/>
      <c r="IWD215" s="779"/>
      <c r="IWE215" s="779"/>
      <c r="IWF215" s="779"/>
      <c r="IWG215" s="779"/>
      <c r="IWH215" s="779"/>
      <c r="IWI215" s="779"/>
      <c r="IWJ215" s="779"/>
      <c r="IWK215" s="779"/>
      <c r="IWL215" s="779"/>
      <c r="IWM215" s="779"/>
      <c r="IWN215" s="779"/>
      <c r="IWO215" s="779"/>
      <c r="IWP215" s="779"/>
      <c r="IWQ215" s="779"/>
      <c r="IWR215" s="779"/>
      <c r="IWS215" s="779"/>
      <c r="IWT215" s="779"/>
      <c r="IWU215" s="779"/>
      <c r="IWV215" s="779"/>
      <c r="IWW215" s="779"/>
      <c r="IWX215" s="779"/>
      <c r="IWY215" s="779"/>
      <c r="IWZ215" s="779"/>
      <c r="IXA215" s="779"/>
      <c r="IXB215" s="779"/>
      <c r="IXC215" s="779"/>
      <c r="IXD215" s="779"/>
      <c r="IXE215" s="779"/>
      <c r="IXF215" s="779"/>
      <c r="IXG215" s="779"/>
      <c r="IXH215" s="779"/>
      <c r="IXI215" s="779"/>
      <c r="IXJ215" s="779"/>
      <c r="IXK215" s="779"/>
      <c r="IXL215" s="779"/>
      <c r="IXM215" s="779"/>
      <c r="IXN215" s="779"/>
      <c r="IXO215" s="779"/>
      <c r="IXP215" s="779"/>
      <c r="IXQ215" s="779"/>
      <c r="IXR215" s="779"/>
      <c r="IXS215" s="779"/>
      <c r="IXT215" s="779"/>
      <c r="IXU215" s="779"/>
      <c r="IXV215" s="779"/>
      <c r="IXW215" s="779"/>
      <c r="IXX215" s="779"/>
      <c r="IXY215" s="779"/>
      <c r="IXZ215" s="779"/>
      <c r="IYA215" s="779"/>
      <c r="IYB215" s="779"/>
      <c r="IYC215" s="779"/>
      <c r="IYD215" s="779"/>
      <c r="IYE215" s="779"/>
      <c r="IYF215" s="779"/>
      <c r="IYG215" s="779"/>
      <c r="IYH215" s="779"/>
      <c r="IYI215" s="779"/>
      <c r="IYJ215" s="779"/>
      <c r="IYK215" s="779"/>
      <c r="IYL215" s="779"/>
      <c r="IYM215" s="779"/>
      <c r="IYN215" s="779"/>
      <c r="IYO215" s="779"/>
      <c r="IYP215" s="779"/>
      <c r="IYQ215" s="779"/>
      <c r="IYR215" s="779"/>
      <c r="IYS215" s="779"/>
      <c r="IYT215" s="779"/>
      <c r="IYU215" s="779"/>
      <c r="IYV215" s="779"/>
      <c r="IYW215" s="779"/>
      <c r="IYX215" s="779"/>
      <c r="IYY215" s="779"/>
      <c r="IYZ215" s="779"/>
      <c r="IZA215" s="779"/>
      <c r="IZB215" s="779"/>
      <c r="IZC215" s="779"/>
      <c r="IZD215" s="779"/>
      <c r="IZE215" s="779"/>
      <c r="IZF215" s="779"/>
      <c r="IZG215" s="779"/>
      <c r="IZH215" s="779"/>
      <c r="IZI215" s="779"/>
      <c r="IZJ215" s="779"/>
      <c r="IZK215" s="779"/>
      <c r="IZL215" s="779"/>
      <c r="IZM215" s="779"/>
      <c r="IZN215" s="779"/>
      <c r="IZO215" s="779"/>
      <c r="IZP215" s="779"/>
      <c r="IZQ215" s="779"/>
      <c r="IZR215" s="779"/>
      <c r="IZS215" s="779"/>
      <c r="IZT215" s="779"/>
      <c r="IZU215" s="779"/>
      <c r="IZV215" s="779"/>
      <c r="IZW215" s="779"/>
      <c r="IZX215" s="779"/>
      <c r="IZY215" s="779"/>
      <c r="IZZ215" s="779"/>
      <c r="JAA215" s="779"/>
      <c r="JAB215" s="779"/>
      <c r="JAC215" s="779"/>
      <c r="JAD215" s="779"/>
      <c r="JAE215" s="779"/>
      <c r="JAF215" s="779"/>
      <c r="JAG215" s="779"/>
      <c r="JAH215" s="779"/>
      <c r="JAI215" s="779"/>
      <c r="JAJ215" s="779"/>
      <c r="JAK215" s="779"/>
      <c r="JAL215" s="779"/>
      <c r="JAM215" s="779"/>
      <c r="JAN215" s="779"/>
      <c r="JAO215" s="779"/>
      <c r="JAP215" s="779"/>
      <c r="JAQ215" s="779"/>
      <c r="JAR215" s="779"/>
      <c r="JAS215" s="779"/>
      <c r="JAT215" s="779"/>
      <c r="JAU215" s="779"/>
      <c r="JAV215" s="779"/>
      <c r="JAW215" s="779"/>
      <c r="JAX215" s="779"/>
      <c r="JAY215" s="779"/>
      <c r="JAZ215" s="779"/>
      <c r="JBA215" s="779"/>
      <c r="JBB215" s="779"/>
      <c r="JBC215" s="779"/>
      <c r="JBD215" s="779"/>
      <c r="JBE215" s="779"/>
      <c r="JBF215" s="779"/>
      <c r="JBG215" s="779"/>
      <c r="JBH215" s="779"/>
      <c r="JBI215" s="779"/>
      <c r="JBJ215" s="779"/>
      <c r="JBK215" s="779"/>
      <c r="JBL215" s="779"/>
      <c r="JBM215" s="779"/>
      <c r="JBN215" s="779"/>
      <c r="JBO215" s="779"/>
      <c r="JBP215" s="779"/>
      <c r="JBQ215" s="779"/>
      <c r="JBR215" s="779"/>
      <c r="JBS215" s="779"/>
      <c r="JBT215" s="779"/>
      <c r="JBU215" s="779"/>
      <c r="JBV215" s="779"/>
      <c r="JBW215" s="779"/>
      <c r="JBX215" s="779"/>
      <c r="JBY215" s="779"/>
      <c r="JBZ215" s="779"/>
      <c r="JCA215" s="779"/>
      <c r="JCB215" s="779"/>
      <c r="JCC215" s="779"/>
      <c r="JCD215" s="779"/>
      <c r="JCE215" s="779"/>
      <c r="JCF215" s="779"/>
      <c r="JCG215" s="779"/>
      <c r="JCH215" s="779"/>
      <c r="JCI215" s="779"/>
      <c r="JCJ215" s="779"/>
      <c r="JCK215" s="779"/>
      <c r="JCL215" s="779"/>
      <c r="JCM215" s="779"/>
      <c r="JCN215" s="779"/>
      <c r="JCO215" s="779"/>
      <c r="JCP215" s="779"/>
      <c r="JCQ215" s="779"/>
      <c r="JCR215" s="779"/>
      <c r="JCS215" s="779"/>
      <c r="JCT215" s="779"/>
      <c r="JCU215" s="779"/>
      <c r="JCV215" s="779"/>
      <c r="JCW215" s="779"/>
      <c r="JCX215" s="779"/>
      <c r="JCY215" s="779"/>
      <c r="JCZ215" s="779"/>
      <c r="JDA215" s="779"/>
      <c r="JDB215" s="779"/>
      <c r="JDC215" s="779"/>
      <c r="JDD215" s="779"/>
      <c r="JDE215" s="779"/>
      <c r="JDF215" s="779"/>
      <c r="JDG215" s="779"/>
      <c r="JDH215" s="779"/>
      <c r="JDI215" s="779"/>
      <c r="JDJ215" s="779"/>
      <c r="JDK215" s="779"/>
      <c r="JDL215" s="779"/>
      <c r="JDM215" s="779"/>
      <c r="JDN215" s="779"/>
      <c r="JDO215" s="779"/>
      <c r="JDP215" s="779"/>
      <c r="JDQ215" s="779"/>
      <c r="JDR215" s="779"/>
      <c r="JDS215" s="779"/>
      <c r="JDT215" s="779"/>
      <c r="JDU215" s="779"/>
      <c r="JDV215" s="779"/>
      <c r="JDW215" s="779"/>
      <c r="JDX215" s="779"/>
      <c r="JDY215" s="779"/>
      <c r="JDZ215" s="779"/>
      <c r="JEA215" s="779"/>
      <c r="JEB215" s="779"/>
      <c r="JEC215" s="779"/>
      <c r="JED215" s="779"/>
      <c r="JEE215" s="779"/>
      <c r="JEF215" s="779"/>
      <c r="JEG215" s="779"/>
      <c r="JEH215" s="779"/>
      <c r="JEI215" s="779"/>
      <c r="JEJ215" s="779"/>
      <c r="JEK215" s="779"/>
      <c r="JEL215" s="779"/>
      <c r="JEM215" s="779"/>
      <c r="JEN215" s="779"/>
      <c r="JEO215" s="779"/>
      <c r="JEP215" s="779"/>
      <c r="JEQ215" s="779"/>
      <c r="JER215" s="779"/>
      <c r="JES215" s="779"/>
      <c r="JET215" s="779"/>
      <c r="JEU215" s="779"/>
      <c r="JEV215" s="779"/>
      <c r="JEW215" s="779"/>
      <c r="JEX215" s="779"/>
      <c r="JEY215" s="779"/>
      <c r="JEZ215" s="779"/>
      <c r="JFA215" s="779"/>
      <c r="JFB215" s="779"/>
      <c r="JFC215" s="779"/>
      <c r="JFD215" s="779"/>
      <c r="JFE215" s="779"/>
      <c r="JFF215" s="779"/>
      <c r="JFG215" s="779"/>
      <c r="JFH215" s="779"/>
      <c r="JFI215" s="779"/>
      <c r="JFJ215" s="779"/>
      <c r="JFK215" s="779"/>
      <c r="JFL215" s="779"/>
      <c r="JFM215" s="779"/>
      <c r="JFN215" s="779"/>
      <c r="JFO215" s="779"/>
      <c r="JFP215" s="779"/>
      <c r="JFQ215" s="779"/>
      <c r="JFR215" s="779"/>
      <c r="JFS215" s="779"/>
      <c r="JFT215" s="779"/>
      <c r="JFU215" s="779"/>
      <c r="JFV215" s="779"/>
      <c r="JFW215" s="779"/>
      <c r="JFX215" s="779"/>
      <c r="JFY215" s="779"/>
      <c r="JFZ215" s="779"/>
      <c r="JGA215" s="779"/>
      <c r="JGB215" s="779"/>
      <c r="JGC215" s="779"/>
      <c r="JGD215" s="779"/>
      <c r="JGE215" s="779"/>
      <c r="JGF215" s="779"/>
      <c r="JGG215" s="779"/>
      <c r="JGH215" s="779"/>
      <c r="JGI215" s="779"/>
      <c r="JGJ215" s="779"/>
      <c r="JGK215" s="779"/>
      <c r="JGL215" s="779"/>
      <c r="JGM215" s="779"/>
      <c r="JGN215" s="779"/>
      <c r="JGO215" s="779"/>
      <c r="JGP215" s="779"/>
      <c r="JGQ215" s="779"/>
      <c r="JGR215" s="779"/>
      <c r="JGS215" s="779"/>
      <c r="JGT215" s="779"/>
      <c r="JGU215" s="779"/>
      <c r="JGV215" s="779"/>
      <c r="JGW215" s="779"/>
      <c r="JGX215" s="779"/>
      <c r="JGY215" s="779"/>
      <c r="JGZ215" s="779"/>
      <c r="JHA215" s="779"/>
      <c r="JHB215" s="779"/>
      <c r="JHC215" s="779"/>
      <c r="JHD215" s="779"/>
      <c r="JHE215" s="779"/>
      <c r="JHF215" s="779"/>
      <c r="JHG215" s="779"/>
      <c r="JHH215" s="779"/>
      <c r="JHI215" s="779"/>
      <c r="JHJ215" s="779"/>
      <c r="JHK215" s="779"/>
      <c r="JHL215" s="779"/>
      <c r="JHM215" s="779"/>
      <c r="JHN215" s="779"/>
      <c r="JHO215" s="779"/>
      <c r="JHP215" s="779"/>
      <c r="JHQ215" s="779"/>
      <c r="JHR215" s="779"/>
      <c r="JHS215" s="779"/>
      <c r="JHT215" s="779"/>
      <c r="JHU215" s="779"/>
      <c r="JHV215" s="779"/>
      <c r="JHW215" s="779"/>
      <c r="JHX215" s="779"/>
      <c r="JHY215" s="779"/>
      <c r="JHZ215" s="779"/>
      <c r="JIA215" s="779"/>
      <c r="JIB215" s="779"/>
      <c r="JIC215" s="779"/>
      <c r="JID215" s="779"/>
      <c r="JIE215" s="779"/>
      <c r="JIF215" s="779"/>
      <c r="JIG215" s="779"/>
      <c r="JIH215" s="779"/>
      <c r="JII215" s="779"/>
      <c r="JIJ215" s="779"/>
      <c r="JIK215" s="779"/>
      <c r="JIL215" s="779"/>
      <c r="JIM215" s="779"/>
      <c r="JIN215" s="779"/>
      <c r="JIO215" s="779"/>
      <c r="JIP215" s="779"/>
      <c r="JIQ215" s="779"/>
      <c r="JIR215" s="779"/>
      <c r="JIS215" s="779"/>
      <c r="JIT215" s="779"/>
      <c r="JIU215" s="779"/>
      <c r="JIV215" s="779"/>
      <c r="JIW215" s="779"/>
      <c r="JIX215" s="779"/>
      <c r="JIY215" s="779"/>
      <c r="JIZ215" s="779"/>
      <c r="JJA215" s="779"/>
      <c r="JJB215" s="779"/>
      <c r="JJC215" s="779"/>
      <c r="JJD215" s="779"/>
      <c r="JJE215" s="779"/>
      <c r="JJF215" s="779"/>
      <c r="JJG215" s="779"/>
      <c r="JJH215" s="779"/>
      <c r="JJI215" s="779"/>
      <c r="JJJ215" s="779"/>
      <c r="JJK215" s="779"/>
      <c r="JJL215" s="779"/>
      <c r="JJM215" s="779"/>
      <c r="JJN215" s="779"/>
      <c r="JJO215" s="779"/>
      <c r="JJP215" s="779"/>
      <c r="JJQ215" s="779"/>
      <c r="JJR215" s="779"/>
      <c r="JJS215" s="779"/>
      <c r="JJT215" s="779"/>
      <c r="JJU215" s="779"/>
      <c r="JJV215" s="779"/>
      <c r="JJW215" s="779"/>
      <c r="JJX215" s="779"/>
      <c r="JJY215" s="779"/>
      <c r="JJZ215" s="779"/>
      <c r="JKA215" s="779"/>
      <c r="JKB215" s="779"/>
      <c r="JKC215" s="779"/>
      <c r="JKD215" s="779"/>
      <c r="JKE215" s="779"/>
      <c r="JKF215" s="779"/>
      <c r="JKG215" s="779"/>
      <c r="JKH215" s="779"/>
      <c r="JKI215" s="779"/>
      <c r="JKJ215" s="779"/>
      <c r="JKK215" s="779"/>
      <c r="JKL215" s="779"/>
      <c r="JKM215" s="779"/>
      <c r="JKN215" s="779"/>
      <c r="JKO215" s="779"/>
      <c r="JKP215" s="779"/>
      <c r="JKQ215" s="779"/>
      <c r="JKR215" s="779"/>
      <c r="JKS215" s="779"/>
      <c r="JKT215" s="779"/>
      <c r="JKU215" s="779"/>
      <c r="JKV215" s="779"/>
      <c r="JKW215" s="779"/>
      <c r="JKX215" s="779"/>
      <c r="JKY215" s="779"/>
      <c r="JKZ215" s="779"/>
      <c r="JLA215" s="779"/>
      <c r="JLB215" s="779"/>
      <c r="JLC215" s="779"/>
      <c r="JLD215" s="779"/>
      <c r="JLE215" s="779"/>
      <c r="JLF215" s="779"/>
      <c r="JLG215" s="779"/>
      <c r="JLH215" s="779"/>
      <c r="JLI215" s="779"/>
      <c r="JLJ215" s="779"/>
      <c r="JLK215" s="779"/>
      <c r="JLL215" s="779"/>
      <c r="JLM215" s="779"/>
      <c r="JLN215" s="779"/>
      <c r="JLO215" s="779"/>
      <c r="JLP215" s="779"/>
      <c r="JLQ215" s="779"/>
      <c r="JLR215" s="779"/>
      <c r="JLS215" s="779"/>
      <c r="JLT215" s="779"/>
      <c r="JLU215" s="779"/>
      <c r="JLV215" s="779"/>
      <c r="JLW215" s="779"/>
      <c r="JLX215" s="779"/>
      <c r="JLY215" s="779"/>
      <c r="JLZ215" s="779"/>
      <c r="JMA215" s="779"/>
      <c r="JMB215" s="779"/>
      <c r="JMC215" s="779"/>
      <c r="JMD215" s="779"/>
      <c r="JME215" s="779"/>
      <c r="JMF215" s="779"/>
      <c r="JMG215" s="779"/>
      <c r="JMH215" s="779"/>
      <c r="JMI215" s="779"/>
      <c r="JMJ215" s="779"/>
      <c r="JMK215" s="779"/>
      <c r="JML215" s="779"/>
      <c r="JMM215" s="779"/>
      <c r="JMN215" s="779"/>
      <c r="JMO215" s="779"/>
      <c r="JMP215" s="779"/>
      <c r="JMQ215" s="779"/>
      <c r="JMR215" s="779"/>
      <c r="JMS215" s="779"/>
      <c r="JMT215" s="779"/>
      <c r="JMU215" s="779"/>
      <c r="JMV215" s="779"/>
      <c r="JMW215" s="779"/>
      <c r="JMX215" s="779"/>
      <c r="JMY215" s="779"/>
      <c r="JMZ215" s="779"/>
      <c r="JNA215" s="779"/>
      <c r="JNB215" s="779"/>
      <c r="JNC215" s="779"/>
      <c r="JND215" s="779"/>
      <c r="JNE215" s="779"/>
      <c r="JNF215" s="779"/>
      <c r="JNG215" s="779"/>
      <c r="JNH215" s="779"/>
      <c r="JNI215" s="779"/>
      <c r="JNJ215" s="779"/>
      <c r="JNK215" s="779"/>
      <c r="JNL215" s="779"/>
      <c r="JNM215" s="779"/>
      <c r="JNN215" s="779"/>
      <c r="JNO215" s="779"/>
      <c r="JNP215" s="779"/>
      <c r="JNQ215" s="779"/>
      <c r="JNR215" s="779"/>
      <c r="JNS215" s="779"/>
      <c r="JNT215" s="779"/>
      <c r="JNU215" s="779"/>
      <c r="JNV215" s="779"/>
      <c r="JNW215" s="779"/>
      <c r="JNX215" s="779"/>
      <c r="JNY215" s="779"/>
      <c r="JNZ215" s="779"/>
      <c r="JOA215" s="779"/>
      <c r="JOB215" s="779"/>
      <c r="JOC215" s="779"/>
      <c r="JOD215" s="779"/>
      <c r="JOE215" s="779"/>
      <c r="JOF215" s="779"/>
      <c r="JOG215" s="779"/>
      <c r="JOH215" s="779"/>
      <c r="JOI215" s="779"/>
      <c r="JOJ215" s="779"/>
      <c r="JOK215" s="779"/>
      <c r="JOL215" s="779"/>
      <c r="JOM215" s="779"/>
      <c r="JON215" s="779"/>
      <c r="JOO215" s="779"/>
      <c r="JOP215" s="779"/>
      <c r="JOQ215" s="779"/>
      <c r="JOR215" s="779"/>
      <c r="JOS215" s="779"/>
      <c r="JOT215" s="779"/>
      <c r="JOU215" s="779"/>
      <c r="JOV215" s="779"/>
      <c r="JOW215" s="779"/>
      <c r="JOX215" s="779"/>
      <c r="JOY215" s="779"/>
      <c r="JOZ215" s="779"/>
      <c r="JPA215" s="779"/>
      <c r="JPB215" s="779"/>
      <c r="JPC215" s="779"/>
      <c r="JPD215" s="779"/>
      <c r="JPE215" s="779"/>
      <c r="JPF215" s="779"/>
      <c r="JPG215" s="779"/>
      <c r="JPH215" s="779"/>
      <c r="JPI215" s="779"/>
      <c r="JPJ215" s="779"/>
      <c r="JPK215" s="779"/>
      <c r="JPL215" s="779"/>
      <c r="JPM215" s="779"/>
      <c r="JPN215" s="779"/>
      <c r="JPO215" s="779"/>
      <c r="JPP215" s="779"/>
      <c r="JPQ215" s="779"/>
      <c r="JPR215" s="779"/>
      <c r="JPS215" s="779"/>
      <c r="JPT215" s="779"/>
      <c r="JPU215" s="779"/>
      <c r="JPV215" s="779"/>
      <c r="JPW215" s="779"/>
      <c r="JPX215" s="779"/>
      <c r="JPY215" s="779"/>
      <c r="JPZ215" s="779"/>
      <c r="JQA215" s="779"/>
      <c r="JQB215" s="779"/>
      <c r="JQC215" s="779"/>
      <c r="JQD215" s="779"/>
      <c r="JQE215" s="779"/>
      <c r="JQF215" s="779"/>
      <c r="JQG215" s="779"/>
      <c r="JQH215" s="779"/>
      <c r="JQI215" s="779"/>
      <c r="JQJ215" s="779"/>
      <c r="JQK215" s="779"/>
      <c r="JQL215" s="779"/>
      <c r="JQM215" s="779"/>
      <c r="JQN215" s="779"/>
      <c r="JQO215" s="779"/>
      <c r="JQP215" s="779"/>
      <c r="JQQ215" s="779"/>
      <c r="JQR215" s="779"/>
      <c r="JQS215" s="779"/>
      <c r="JQT215" s="779"/>
      <c r="JQU215" s="779"/>
      <c r="JQV215" s="779"/>
      <c r="JQW215" s="779"/>
      <c r="JQX215" s="779"/>
      <c r="JQY215" s="779"/>
      <c r="JQZ215" s="779"/>
      <c r="JRA215" s="779"/>
      <c r="JRB215" s="779"/>
      <c r="JRC215" s="779"/>
      <c r="JRD215" s="779"/>
      <c r="JRE215" s="779"/>
      <c r="JRF215" s="779"/>
      <c r="JRG215" s="779"/>
      <c r="JRH215" s="779"/>
      <c r="JRI215" s="779"/>
      <c r="JRJ215" s="779"/>
      <c r="JRK215" s="779"/>
      <c r="JRL215" s="779"/>
      <c r="JRM215" s="779"/>
      <c r="JRN215" s="779"/>
      <c r="JRO215" s="779"/>
      <c r="JRP215" s="779"/>
      <c r="JRQ215" s="779"/>
      <c r="JRR215" s="779"/>
      <c r="JRS215" s="779"/>
      <c r="JRT215" s="779"/>
      <c r="JRU215" s="779"/>
      <c r="JRV215" s="779"/>
      <c r="JRW215" s="779"/>
      <c r="JRX215" s="779"/>
      <c r="JRY215" s="779"/>
      <c r="JRZ215" s="779"/>
      <c r="JSA215" s="779"/>
      <c r="JSB215" s="779"/>
      <c r="JSC215" s="779"/>
      <c r="JSD215" s="779"/>
      <c r="JSE215" s="779"/>
      <c r="JSF215" s="779"/>
      <c r="JSG215" s="779"/>
      <c r="JSH215" s="779"/>
      <c r="JSI215" s="779"/>
      <c r="JSJ215" s="779"/>
      <c r="JSK215" s="779"/>
      <c r="JSL215" s="779"/>
      <c r="JSM215" s="779"/>
      <c r="JSN215" s="779"/>
      <c r="JSO215" s="779"/>
      <c r="JSP215" s="779"/>
      <c r="JSQ215" s="779"/>
      <c r="JSR215" s="779"/>
      <c r="JSS215" s="779"/>
      <c r="JST215" s="779"/>
      <c r="JSU215" s="779"/>
      <c r="JSV215" s="779"/>
      <c r="JSW215" s="779"/>
      <c r="JSX215" s="779"/>
      <c r="JSY215" s="779"/>
      <c r="JSZ215" s="779"/>
      <c r="JTA215" s="779"/>
      <c r="JTB215" s="779"/>
      <c r="JTC215" s="779"/>
      <c r="JTD215" s="779"/>
      <c r="JTE215" s="779"/>
      <c r="JTF215" s="779"/>
      <c r="JTG215" s="779"/>
      <c r="JTH215" s="779"/>
      <c r="JTI215" s="779"/>
      <c r="JTJ215" s="779"/>
      <c r="JTK215" s="779"/>
      <c r="JTL215" s="779"/>
      <c r="JTM215" s="779"/>
      <c r="JTN215" s="779"/>
      <c r="JTO215" s="779"/>
      <c r="JTP215" s="779"/>
      <c r="JTQ215" s="779"/>
      <c r="JTR215" s="779"/>
      <c r="JTS215" s="779"/>
      <c r="JTT215" s="779"/>
      <c r="JTU215" s="779"/>
      <c r="JTV215" s="779"/>
      <c r="JTW215" s="779"/>
      <c r="JTX215" s="779"/>
      <c r="JTY215" s="779"/>
      <c r="JTZ215" s="779"/>
      <c r="JUA215" s="779"/>
      <c r="JUB215" s="779"/>
      <c r="JUC215" s="779"/>
      <c r="JUD215" s="779"/>
      <c r="JUE215" s="779"/>
      <c r="JUF215" s="779"/>
      <c r="JUG215" s="779"/>
      <c r="JUH215" s="779"/>
      <c r="JUI215" s="779"/>
      <c r="JUJ215" s="779"/>
      <c r="JUK215" s="779"/>
      <c r="JUL215" s="779"/>
      <c r="JUM215" s="779"/>
      <c r="JUN215" s="779"/>
      <c r="JUO215" s="779"/>
      <c r="JUP215" s="779"/>
      <c r="JUQ215" s="779"/>
      <c r="JUR215" s="779"/>
      <c r="JUS215" s="779"/>
      <c r="JUT215" s="779"/>
      <c r="JUU215" s="779"/>
      <c r="JUV215" s="779"/>
      <c r="JUW215" s="779"/>
      <c r="JUX215" s="779"/>
      <c r="JUY215" s="779"/>
      <c r="JUZ215" s="779"/>
      <c r="JVA215" s="779"/>
      <c r="JVB215" s="779"/>
      <c r="JVC215" s="779"/>
      <c r="JVD215" s="779"/>
      <c r="JVE215" s="779"/>
      <c r="JVF215" s="779"/>
      <c r="JVG215" s="779"/>
      <c r="JVH215" s="779"/>
      <c r="JVI215" s="779"/>
      <c r="JVJ215" s="779"/>
      <c r="JVK215" s="779"/>
      <c r="JVL215" s="779"/>
      <c r="JVM215" s="779"/>
      <c r="JVN215" s="779"/>
      <c r="JVO215" s="779"/>
      <c r="JVP215" s="779"/>
      <c r="JVQ215" s="779"/>
      <c r="JVR215" s="779"/>
      <c r="JVS215" s="779"/>
      <c r="JVT215" s="779"/>
      <c r="JVU215" s="779"/>
      <c r="JVV215" s="779"/>
      <c r="JVW215" s="779"/>
      <c r="JVX215" s="779"/>
      <c r="JVY215" s="779"/>
      <c r="JVZ215" s="779"/>
      <c r="JWA215" s="779"/>
      <c r="JWB215" s="779"/>
      <c r="JWC215" s="779"/>
      <c r="JWD215" s="779"/>
      <c r="JWE215" s="779"/>
      <c r="JWF215" s="779"/>
      <c r="JWG215" s="779"/>
      <c r="JWH215" s="779"/>
      <c r="JWI215" s="779"/>
      <c r="JWJ215" s="779"/>
      <c r="JWK215" s="779"/>
      <c r="JWL215" s="779"/>
      <c r="JWM215" s="779"/>
      <c r="JWN215" s="779"/>
      <c r="JWO215" s="779"/>
      <c r="JWP215" s="779"/>
      <c r="JWQ215" s="779"/>
      <c r="JWR215" s="779"/>
      <c r="JWS215" s="779"/>
      <c r="JWT215" s="779"/>
      <c r="JWU215" s="779"/>
      <c r="JWV215" s="779"/>
      <c r="JWW215" s="779"/>
      <c r="JWX215" s="779"/>
      <c r="JWY215" s="779"/>
      <c r="JWZ215" s="779"/>
      <c r="JXA215" s="779"/>
      <c r="JXB215" s="779"/>
      <c r="JXC215" s="779"/>
      <c r="JXD215" s="779"/>
      <c r="JXE215" s="779"/>
      <c r="JXF215" s="779"/>
      <c r="JXG215" s="779"/>
      <c r="JXH215" s="779"/>
      <c r="JXI215" s="779"/>
      <c r="JXJ215" s="779"/>
      <c r="JXK215" s="779"/>
      <c r="JXL215" s="779"/>
      <c r="JXM215" s="779"/>
      <c r="JXN215" s="779"/>
      <c r="JXO215" s="779"/>
      <c r="JXP215" s="779"/>
      <c r="JXQ215" s="779"/>
      <c r="JXR215" s="779"/>
      <c r="JXS215" s="779"/>
      <c r="JXT215" s="779"/>
      <c r="JXU215" s="779"/>
      <c r="JXV215" s="779"/>
      <c r="JXW215" s="779"/>
      <c r="JXX215" s="779"/>
      <c r="JXY215" s="779"/>
      <c r="JXZ215" s="779"/>
      <c r="JYA215" s="779"/>
      <c r="JYB215" s="779"/>
      <c r="JYC215" s="779"/>
      <c r="JYD215" s="779"/>
      <c r="JYE215" s="779"/>
      <c r="JYF215" s="779"/>
      <c r="JYG215" s="779"/>
      <c r="JYH215" s="779"/>
      <c r="JYI215" s="779"/>
      <c r="JYJ215" s="779"/>
      <c r="JYK215" s="779"/>
      <c r="JYL215" s="779"/>
      <c r="JYM215" s="779"/>
      <c r="JYN215" s="779"/>
      <c r="JYO215" s="779"/>
      <c r="JYP215" s="779"/>
      <c r="JYQ215" s="779"/>
      <c r="JYR215" s="779"/>
      <c r="JYS215" s="779"/>
      <c r="JYT215" s="779"/>
      <c r="JYU215" s="779"/>
      <c r="JYV215" s="779"/>
      <c r="JYW215" s="779"/>
      <c r="JYX215" s="779"/>
      <c r="JYY215" s="779"/>
      <c r="JYZ215" s="779"/>
      <c r="JZA215" s="779"/>
      <c r="JZB215" s="779"/>
      <c r="JZC215" s="779"/>
      <c r="JZD215" s="779"/>
      <c r="JZE215" s="779"/>
      <c r="JZF215" s="779"/>
      <c r="JZG215" s="779"/>
      <c r="JZH215" s="779"/>
      <c r="JZI215" s="779"/>
      <c r="JZJ215" s="779"/>
      <c r="JZK215" s="779"/>
      <c r="JZL215" s="779"/>
      <c r="JZM215" s="779"/>
      <c r="JZN215" s="779"/>
      <c r="JZO215" s="779"/>
      <c r="JZP215" s="779"/>
      <c r="JZQ215" s="779"/>
      <c r="JZR215" s="779"/>
      <c r="JZS215" s="779"/>
      <c r="JZT215" s="779"/>
      <c r="JZU215" s="779"/>
      <c r="JZV215" s="779"/>
      <c r="JZW215" s="779"/>
      <c r="JZX215" s="779"/>
      <c r="JZY215" s="779"/>
      <c r="JZZ215" s="779"/>
      <c r="KAA215" s="779"/>
      <c r="KAB215" s="779"/>
      <c r="KAC215" s="779"/>
      <c r="KAD215" s="779"/>
      <c r="KAE215" s="779"/>
      <c r="KAF215" s="779"/>
      <c r="KAG215" s="779"/>
      <c r="KAH215" s="779"/>
      <c r="KAI215" s="779"/>
      <c r="KAJ215" s="779"/>
      <c r="KAK215" s="779"/>
      <c r="KAL215" s="779"/>
      <c r="KAM215" s="779"/>
      <c r="KAN215" s="779"/>
      <c r="KAO215" s="779"/>
      <c r="KAP215" s="779"/>
      <c r="KAQ215" s="779"/>
      <c r="KAR215" s="779"/>
      <c r="KAS215" s="779"/>
      <c r="KAT215" s="779"/>
      <c r="KAU215" s="779"/>
      <c r="KAV215" s="779"/>
      <c r="KAW215" s="779"/>
      <c r="KAX215" s="779"/>
      <c r="KAY215" s="779"/>
      <c r="KAZ215" s="779"/>
      <c r="KBA215" s="779"/>
      <c r="KBB215" s="779"/>
      <c r="KBC215" s="779"/>
      <c r="KBD215" s="779"/>
      <c r="KBE215" s="779"/>
      <c r="KBF215" s="779"/>
      <c r="KBG215" s="779"/>
      <c r="KBH215" s="779"/>
      <c r="KBI215" s="779"/>
      <c r="KBJ215" s="779"/>
      <c r="KBK215" s="779"/>
      <c r="KBL215" s="779"/>
      <c r="KBM215" s="779"/>
      <c r="KBN215" s="779"/>
      <c r="KBO215" s="779"/>
      <c r="KBP215" s="779"/>
      <c r="KBQ215" s="779"/>
      <c r="KBR215" s="779"/>
      <c r="KBS215" s="779"/>
      <c r="KBT215" s="779"/>
      <c r="KBU215" s="779"/>
      <c r="KBV215" s="779"/>
      <c r="KBW215" s="779"/>
      <c r="KBX215" s="779"/>
      <c r="KBY215" s="779"/>
      <c r="KBZ215" s="779"/>
      <c r="KCA215" s="779"/>
      <c r="KCB215" s="779"/>
      <c r="KCC215" s="779"/>
      <c r="KCD215" s="779"/>
      <c r="KCE215" s="779"/>
      <c r="KCF215" s="779"/>
      <c r="KCG215" s="779"/>
      <c r="KCH215" s="779"/>
      <c r="KCI215" s="779"/>
      <c r="KCJ215" s="779"/>
      <c r="KCK215" s="779"/>
      <c r="KCL215" s="779"/>
      <c r="KCM215" s="779"/>
      <c r="KCN215" s="779"/>
      <c r="KCO215" s="779"/>
      <c r="KCP215" s="779"/>
      <c r="KCQ215" s="779"/>
      <c r="KCR215" s="779"/>
      <c r="KCS215" s="779"/>
      <c r="KCT215" s="779"/>
      <c r="KCU215" s="779"/>
      <c r="KCV215" s="779"/>
      <c r="KCW215" s="779"/>
      <c r="KCX215" s="779"/>
      <c r="KCY215" s="779"/>
      <c r="KCZ215" s="779"/>
      <c r="KDA215" s="779"/>
      <c r="KDB215" s="779"/>
      <c r="KDC215" s="779"/>
      <c r="KDD215" s="779"/>
      <c r="KDE215" s="779"/>
      <c r="KDF215" s="779"/>
      <c r="KDG215" s="779"/>
      <c r="KDH215" s="779"/>
      <c r="KDI215" s="779"/>
      <c r="KDJ215" s="779"/>
      <c r="KDK215" s="779"/>
      <c r="KDL215" s="779"/>
      <c r="KDM215" s="779"/>
      <c r="KDN215" s="779"/>
      <c r="KDO215" s="779"/>
      <c r="KDP215" s="779"/>
      <c r="KDQ215" s="779"/>
      <c r="KDR215" s="779"/>
      <c r="KDS215" s="779"/>
      <c r="KDT215" s="779"/>
      <c r="KDU215" s="779"/>
      <c r="KDV215" s="779"/>
      <c r="KDW215" s="779"/>
      <c r="KDX215" s="779"/>
      <c r="KDY215" s="779"/>
      <c r="KDZ215" s="779"/>
      <c r="KEA215" s="779"/>
      <c r="KEB215" s="779"/>
      <c r="KEC215" s="779"/>
      <c r="KED215" s="779"/>
      <c r="KEE215" s="779"/>
      <c r="KEF215" s="779"/>
      <c r="KEG215" s="779"/>
      <c r="KEH215" s="779"/>
      <c r="KEI215" s="779"/>
      <c r="KEJ215" s="779"/>
      <c r="KEK215" s="779"/>
      <c r="KEL215" s="779"/>
      <c r="KEM215" s="779"/>
      <c r="KEN215" s="779"/>
      <c r="KEO215" s="779"/>
      <c r="KEP215" s="779"/>
      <c r="KEQ215" s="779"/>
      <c r="KER215" s="779"/>
      <c r="KES215" s="779"/>
      <c r="KET215" s="779"/>
      <c r="KEU215" s="779"/>
      <c r="KEV215" s="779"/>
      <c r="KEW215" s="779"/>
      <c r="KEX215" s="779"/>
      <c r="KEY215" s="779"/>
      <c r="KEZ215" s="779"/>
      <c r="KFA215" s="779"/>
      <c r="KFB215" s="779"/>
      <c r="KFC215" s="779"/>
      <c r="KFD215" s="779"/>
      <c r="KFE215" s="779"/>
      <c r="KFF215" s="779"/>
      <c r="KFG215" s="779"/>
      <c r="KFH215" s="779"/>
      <c r="KFI215" s="779"/>
      <c r="KFJ215" s="779"/>
      <c r="KFK215" s="779"/>
      <c r="KFL215" s="779"/>
      <c r="KFM215" s="779"/>
      <c r="KFN215" s="779"/>
      <c r="KFO215" s="779"/>
      <c r="KFP215" s="779"/>
      <c r="KFQ215" s="779"/>
      <c r="KFR215" s="779"/>
      <c r="KFS215" s="779"/>
      <c r="KFT215" s="779"/>
      <c r="KFU215" s="779"/>
      <c r="KFV215" s="779"/>
      <c r="KFW215" s="779"/>
      <c r="KFX215" s="779"/>
      <c r="KFY215" s="779"/>
      <c r="KFZ215" s="779"/>
      <c r="KGA215" s="779"/>
      <c r="KGB215" s="779"/>
      <c r="KGC215" s="779"/>
      <c r="KGD215" s="779"/>
      <c r="KGE215" s="779"/>
      <c r="KGF215" s="779"/>
      <c r="KGG215" s="779"/>
      <c r="KGH215" s="779"/>
      <c r="KGI215" s="779"/>
      <c r="KGJ215" s="779"/>
      <c r="KGK215" s="779"/>
      <c r="KGL215" s="779"/>
      <c r="KGM215" s="779"/>
      <c r="KGN215" s="779"/>
      <c r="KGO215" s="779"/>
      <c r="KGP215" s="779"/>
      <c r="KGQ215" s="779"/>
      <c r="KGR215" s="779"/>
      <c r="KGS215" s="779"/>
      <c r="KGT215" s="779"/>
      <c r="KGU215" s="779"/>
      <c r="KGV215" s="779"/>
      <c r="KGW215" s="779"/>
      <c r="KGX215" s="779"/>
      <c r="KGY215" s="779"/>
      <c r="KGZ215" s="779"/>
      <c r="KHA215" s="779"/>
      <c r="KHB215" s="779"/>
      <c r="KHC215" s="779"/>
      <c r="KHD215" s="779"/>
      <c r="KHE215" s="779"/>
      <c r="KHF215" s="779"/>
      <c r="KHG215" s="779"/>
      <c r="KHH215" s="779"/>
      <c r="KHI215" s="779"/>
      <c r="KHJ215" s="779"/>
      <c r="KHK215" s="779"/>
      <c r="KHL215" s="779"/>
      <c r="KHM215" s="779"/>
      <c r="KHN215" s="779"/>
      <c r="KHO215" s="779"/>
      <c r="KHP215" s="779"/>
      <c r="KHQ215" s="779"/>
      <c r="KHR215" s="779"/>
      <c r="KHS215" s="779"/>
      <c r="KHT215" s="779"/>
      <c r="KHU215" s="779"/>
      <c r="KHV215" s="779"/>
      <c r="KHW215" s="779"/>
      <c r="KHX215" s="779"/>
      <c r="KHY215" s="779"/>
      <c r="KHZ215" s="779"/>
      <c r="KIA215" s="779"/>
      <c r="KIB215" s="779"/>
      <c r="KIC215" s="779"/>
      <c r="KID215" s="779"/>
      <c r="KIE215" s="779"/>
      <c r="KIF215" s="779"/>
      <c r="KIG215" s="779"/>
      <c r="KIH215" s="779"/>
      <c r="KII215" s="779"/>
      <c r="KIJ215" s="779"/>
      <c r="KIK215" s="779"/>
      <c r="KIL215" s="779"/>
      <c r="KIM215" s="779"/>
      <c r="KIN215" s="779"/>
      <c r="KIO215" s="779"/>
      <c r="KIP215" s="779"/>
      <c r="KIQ215" s="779"/>
      <c r="KIR215" s="779"/>
      <c r="KIS215" s="779"/>
      <c r="KIT215" s="779"/>
      <c r="KIU215" s="779"/>
      <c r="KIV215" s="779"/>
      <c r="KIW215" s="779"/>
      <c r="KIX215" s="779"/>
      <c r="KIY215" s="779"/>
      <c r="KIZ215" s="779"/>
      <c r="KJA215" s="779"/>
      <c r="KJB215" s="779"/>
      <c r="KJC215" s="779"/>
      <c r="KJD215" s="779"/>
      <c r="KJE215" s="779"/>
      <c r="KJF215" s="779"/>
      <c r="KJG215" s="779"/>
      <c r="KJH215" s="779"/>
      <c r="KJI215" s="779"/>
      <c r="KJJ215" s="779"/>
      <c r="KJK215" s="779"/>
      <c r="KJL215" s="779"/>
      <c r="KJM215" s="779"/>
      <c r="KJN215" s="779"/>
      <c r="KJO215" s="779"/>
      <c r="KJP215" s="779"/>
      <c r="KJQ215" s="779"/>
      <c r="KJR215" s="779"/>
      <c r="KJS215" s="779"/>
      <c r="KJT215" s="779"/>
      <c r="KJU215" s="779"/>
      <c r="KJV215" s="779"/>
      <c r="KJW215" s="779"/>
      <c r="KJX215" s="779"/>
      <c r="KJY215" s="779"/>
      <c r="KJZ215" s="779"/>
      <c r="KKA215" s="779"/>
      <c r="KKB215" s="779"/>
      <c r="KKC215" s="779"/>
      <c r="KKD215" s="779"/>
      <c r="KKE215" s="779"/>
      <c r="KKF215" s="779"/>
      <c r="KKG215" s="779"/>
      <c r="KKH215" s="779"/>
      <c r="KKI215" s="779"/>
      <c r="KKJ215" s="779"/>
      <c r="KKK215" s="779"/>
      <c r="KKL215" s="779"/>
      <c r="KKM215" s="779"/>
      <c r="KKN215" s="779"/>
      <c r="KKO215" s="779"/>
      <c r="KKP215" s="779"/>
      <c r="KKQ215" s="779"/>
      <c r="KKR215" s="779"/>
      <c r="KKS215" s="779"/>
      <c r="KKT215" s="779"/>
      <c r="KKU215" s="779"/>
      <c r="KKV215" s="779"/>
      <c r="KKW215" s="779"/>
      <c r="KKX215" s="779"/>
      <c r="KKY215" s="779"/>
      <c r="KKZ215" s="779"/>
      <c r="KLA215" s="779"/>
      <c r="KLB215" s="779"/>
      <c r="KLC215" s="779"/>
      <c r="KLD215" s="779"/>
      <c r="KLE215" s="779"/>
      <c r="KLF215" s="779"/>
      <c r="KLG215" s="779"/>
      <c r="KLH215" s="779"/>
      <c r="KLI215" s="779"/>
      <c r="KLJ215" s="779"/>
      <c r="KLK215" s="779"/>
      <c r="KLL215" s="779"/>
      <c r="KLM215" s="779"/>
      <c r="KLN215" s="779"/>
      <c r="KLO215" s="779"/>
      <c r="KLP215" s="779"/>
      <c r="KLQ215" s="779"/>
      <c r="KLR215" s="779"/>
      <c r="KLS215" s="779"/>
      <c r="KLT215" s="779"/>
      <c r="KLU215" s="779"/>
      <c r="KLV215" s="779"/>
      <c r="KLW215" s="779"/>
      <c r="KLX215" s="779"/>
      <c r="KLY215" s="779"/>
      <c r="KLZ215" s="779"/>
      <c r="KMA215" s="779"/>
      <c r="KMB215" s="779"/>
      <c r="KMC215" s="779"/>
      <c r="KMD215" s="779"/>
      <c r="KME215" s="779"/>
      <c r="KMF215" s="779"/>
      <c r="KMG215" s="779"/>
      <c r="KMH215" s="779"/>
      <c r="KMI215" s="779"/>
      <c r="KMJ215" s="779"/>
      <c r="KMK215" s="779"/>
      <c r="KML215" s="779"/>
      <c r="KMM215" s="779"/>
      <c r="KMN215" s="779"/>
      <c r="KMO215" s="779"/>
      <c r="KMP215" s="779"/>
      <c r="KMQ215" s="779"/>
      <c r="KMR215" s="779"/>
      <c r="KMS215" s="779"/>
      <c r="KMT215" s="779"/>
      <c r="KMU215" s="779"/>
      <c r="KMV215" s="779"/>
      <c r="KMW215" s="779"/>
      <c r="KMX215" s="779"/>
      <c r="KMY215" s="779"/>
      <c r="KMZ215" s="779"/>
      <c r="KNA215" s="779"/>
      <c r="KNB215" s="779"/>
      <c r="KNC215" s="779"/>
      <c r="KND215" s="779"/>
      <c r="KNE215" s="779"/>
      <c r="KNF215" s="779"/>
      <c r="KNG215" s="779"/>
      <c r="KNH215" s="779"/>
      <c r="KNI215" s="779"/>
      <c r="KNJ215" s="779"/>
      <c r="KNK215" s="779"/>
      <c r="KNL215" s="779"/>
      <c r="KNM215" s="779"/>
      <c r="KNN215" s="779"/>
      <c r="KNO215" s="779"/>
      <c r="KNP215" s="779"/>
      <c r="KNQ215" s="779"/>
      <c r="KNR215" s="779"/>
      <c r="KNS215" s="779"/>
      <c r="KNT215" s="779"/>
      <c r="KNU215" s="779"/>
      <c r="KNV215" s="779"/>
      <c r="KNW215" s="779"/>
      <c r="KNX215" s="779"/>
      <c r="KNY215" s="779"/>
      <c r="KNZ215" s="779"/>
      <c r="KOA215" s="779"/>
      <c r="KOB215" s="779"/>
      <c r="KOC215" s="779"/>
      <c r="KOD215" s="779"/>
      <c r="KOE215" s="779"/>
      <c r="KOF215" s="779"/>
      <c r="KOG215" s="779"/>
      <c r="KOH215" s="779"/>
      <c r="KOI215" s="779"/>
      <c r="KOJ215" s="779"/>
      <c r="KOK215" s="779"/>
      <c r="KOL215" s="779"/>
      <c r="KOM215" s="779"/>
      <c r="KON215" s="779"/>
      <c r="KOO215" s="779"/>
      <c r="KOP215" s="779"/>
      <c r="KOQ215" s="779"/>
      <c r="KOR215" s="779"/>
      <c r="KOS215" s="779"/>
      <c r="KOT215" s="779"/>
      <c r="KOU215" s="779"/>
      <c r="KOV215" s="779"/>
      <c r="KOW215" s="779"/>
      <c r="KOX215" s="779"/>
      <c r="KOY215" s="779"/>
      <c r="KOZ215" s="779"/>
      <c r="KPA215" s="779"/>
      <c r="KPB215" s="779"/>
      <c r="KPC215" s="779"/>
      <c r="KPD215" s="779"/>
      <c r="KPE215" s="779"/>
      <c r="KPF215" s="779"/>
      <c r="KPG215" s="779"/>
      <c r="KPH215" s="779"/>
      <c r="KPI215" s="779"/>
      <c r="KPJ215" s="779"/>
      <c r="KPK215" s="779"/>
      <c r="KPL215" s="779"/>
      <c r="KPM215" s="779"/>
      <c r="KPN215" s="779"/>
      <c r="KPO215" s="779"/>
      <c r="KPP215" s="779"/>
      <c r="KPQ215" s="779"/>
      <c r="KPR215" s="779"/>
      <c r="KPS215" s="779"/>
      <c r="KPT215" s="779"/>
      <c r="KPU215" s="779"/>
      <c r="KPV215" s="779"/>
      <c r="KPW215" s="779"/>
      <c r="KPX215" s="779"/>
      <c r="KPY215" s="779"/>
      <c r="KPZ215" s="779"/>
      <c r="KQA215" s="779"/>
      <c r="KQB215" s="779"/>
      <c r="KQC215" s="779"/>
      <c r="KQD215" s="779"/>
      <c r="KQE215" s="779"/>
      <c r="KQF215" s="779"/>
      <c r="KQG215" s="779"/>
      <c r="KQH215" s="779"/>
      <c r="KQI215" s="779"/>
      <c r="KQJ215" s="779"/>
      <c r="KQK215" s="779"/>
      <c r="KQL215" s="779"/>
      <c r="KQM215" s="779"/>
      <c r="KQN215" s="779"/>
      <c r="KQO215" s="779"/>
      <c r="KQP215" s="779"/>
      <c r="KQQ215" s="779"/>
      <c r="KQR215" s="779"/>
      <c r="KQS215" s="779"/>
      <c r="KQT215" s="779"/>
      <c r="KQU215" s="779"/>
      <c r="KQV215" s="779"/>
      <c r="KQW215" s="779"/>
      <c r="KQX215" s="779"/>
      <c r="KQY215" s="779"/>
      <c r="KQZ215" s="779"/>
      <c r="KRA215" s="779"/>
      <c r="KRB215" s="779"/>
      <c r="KRC215" s="779"/>
      <c r="KRD215" s="779"/>
      <c r="KRE215" s="779"/>
      <c r="KRF215" s="779"/>
      <c r="KRG215" s="779"/>
      <c r="KRH215" s="779"/>
      <c r="KRI215" s="779"/>
      <c r="KRJ215" s="779"/>
      <c r="KRK215" s="779"/>
      <c r="KRL215" s="779"/>
      <c r="KRM215" s="779"/>
      <c r="KRN215" s="779"/>
      <c r="KRO215" s="779"/>
      <c r="KRP215" s="779"/>
      <c r="KRQ215" s="779"/>
      <c r="KRR215" s="779"/>
      <c r="KRS215" s="779"/>
      <c r="KRT215" s="779"/>
      <c r="KRU215" s="779"/>
      <c r="KRV215" s="779"/>
      <c r="KRW215" s="779"/>
      <c r="KRX215" s="779"/>
      <c r="KRY215" s="779"/>
      <c r="KRZ215" s="779"/>
      <c r="KSA215" s="779"/>
      <c r="KSB215" s="779"/>
      <c r="KSC215" s="779"/>
      <c r="KSD215" s="779"/>
      <c r="KSE215" s="779"/>
      <c r="KSF215" s="779"/>
      <c r="KSG215" s="779"/>
      <c r="KSH215" s="779"/>
      <c r="KSI215" s="779"/>
      <c r="KSJ215" s="779"/>
      <c r="KSK215" s="779"/>
      <c r="KSL215" s="779"/>
      <c r="KSM215" s="779"/>
      <c r="KSN215" s="779"/>
      <c r="KSO215" s="779"/>
      <c r="KSP215" s="779"/>
      <c r="KSQ215" s="779"/>
      <c r="KSR215" s="779"/>
      <c r="KSS215" s="779"/>
      <c r="KST215" s="779"/>
      <c r="KSU215" s="779"/>
      <c r="KSV215" s="779"/>
      <c r="KSW215" s="779"/>
      <c r="KSX215" s="779"/>
      <c r="KSY215" s="779"/>
      <c r="KSZ215" s="779"/>
      <c r="KTA215" s="779"/>
      <c r="KTB215" s="779"/>
      <c r="KTC215" s="779"/>
      <c r="KTD215" s="779"/>
      <c r="KTE215" s="779"/>
      <c r="KTF215" s="779"/>
      <c r="KTG215" s="779"/>
      <c r="KTH215" s="779"/>
      <c r="KTI215" s="779"/>
      <c r="KTJ215" s="779"/>
      <c r="KTK215" s="779"/>
      <c r="KTL215" s="779"/>
      <c r="KTM215" s="779"/>
      <c r="KTN215" s="779"/>
      <c r="KTO215" s="779"/>
      <c r="KTP215" s="779"/>
      <c r="KTQ215" s="779"/>
      <c r="KTR215" s="779"/>
      <c r="KTS215" s="779"/>
      <c r="KTT215" s="779"/>
      <c r="KTU215" s="779"/>
      <c r="KTV215" s="779"/>
      <c r="KTW215" s="779"/>
      <c r="KTX215" s="779"/>
      <c r="KTY215" s="779"/>
      <c r="KTZ215" s="779"/>
      <c r="KUA215" s="779"/>
      <c r="KUB215" s="779"/>
      <c r="KUC215" s="779"/>
      <c r="KUD215" s="779"/>
      <c r="KUE215" s="779"/>
      <c r="KUF215" s="779"/>
      <c r="KUG215" s="779"/>
      <c r="KUH215" s="779"/>
      <c r="KUI215" s="779"/>
      <c r="KUJ215" s="779"/>
      <c r="KUK215" s="779"/>
      <c r="KUL215" s="779"/>
      <c r="KUM215" s="779"/>
      <c r="KUN215" s="779"/>
      <c r="KUO215" s="779"/>
      <c r="KUP215" s="779"/>
      <c r="KUQ215" s="779"/>
      <c r="KUR215" s="779"/>
      <c r="KUS215" s="779"/>
      <c r="KUT215" s="779"/>
      <c r="KUU215" s="779"/>
      <c r="KUV215" s="779"/>
      <c r="KUW215" s="779"/>
      <c r="KUX215" s="779"/>
      <c r="KUY215" s="779"/>
      <c r="KUZ215" s="779"/>
      <c r="KVA215" s="779"/>
      <c r="KVB215" s="779"/>
      <c r="KVC215" s="779"/>
      <c r="KVD215" s="779"/>
      <c r="KVE215" s="779"/>
      <c r="KVF215" s="779"/>
      <c r="KVG215" s="779"/>
      <c r="KVH215" s="779"/>
      <c r="KVI215" s="779"/>
      <c r="KVJ215" s="779"/>
      <c r="KVK215" s="779"/>
      <c r="KVL215" s="779"/>
      <c r="KVM215" s="779"/>
      <c r="KVN215" s="779"/>
      <c r="KVO215" s="779"/>
      <c r="KVP215" s="779"/>
      <c r="KVQ215" s="779"/>
      <c r="KVR215" s="779"/>
      <c r="KVS215" s="779"/>
      <c r="KVT215" s="779"/>
      <c r="KVU215" s="779"/>
      <c r="KVV215" s="779"/>
      <c r="KVW215" s="779"/>
      <c r="KVX215" s="779"/>
      <c r="KVY215" s="779"/>
      <c r="KVZ215" s="779"/>
      <c r="KWA215" s="779"/>
      <c r="KWB215" s="779"/>
      <c r="KWC215" s="779"/>
      <c r="KWD215" s="779"/>
      <c r="KWE215" s="779"/>
      <c r="KWF215" s="779"/>
      <c r="KWG215" s="779"/>
      <c r="KWH215" s="779"/>
      <c r="KWI215" s="779"/>
      <c r="KWJ215" s="779"/>
      <c r="KWK215" s="779"/>
      <c r="KWL215" s="779"/>
      <c r="KWM215" s="779"/>
      <c r="KWN215" s="779"/>
      <c r="KWO215" s="779"/>
      <c r="KWP215" s="779"/>
      <c r="KWQ215" s="779"/>
      <c r="KWR215" s="779"/>
      <c r="KWS215" s="779"/>
      <c r="KWT215" s="779"/>
      <c r="KWU215" s="779"/>
      <c r="KWV215" s="779"/>
      <c r="KWW215" s="779"/>
      <c r="KWX215" s="779"/>
      <c r="KWY215" s="779"/>
      <c r="KWZ215" s="779"/>
      <c r="KXA215" s="779"/>
      <c r="KXB215" s="779"/>
      <c r="KXC215" s="779"/>
      <c r="KXD215" s="779"/>
      <c r="KXE215" s="779"/>
      <c r="KXF215" s="779"/>
      <c r="KXG215" s="779"/>
      <c r="KXH215" s="779"/>
      <c r="KXI215" s="779"/>
      <c r="KXJ215" s="779"/>
      <c r="KXK215" s="779"/>
      <c r="KXL215" s="779"/>
      <c r="KXM215" s="779"/>
      <c r="KXN215" s="779"/>
      <c r="KXO215" s="779"/>
      <c r="KXP215" s="779"/>
      <c r="KXQ215" s="779"/>
      <c r="KXR215" s="779"/>
      <c r="KXS215" s="779"/>
      <c r="KXT215" s="779"/>
      <c r="KXU215" s="779"/>
      <c r="KXV215" s="779"/>
      <c r="KXW215" s="779"/>
      <c r="KXX215" s="779"/>
      <c r="KXY215" s="779"/>
      <c r="KXZ215" s="779"/>
      <c r="KYA215" s="779"/>
      <c r="KYB215" s="779"/>
      <c r="KYC215" s="779"/>
      <c r="KYD215" s="779"/>
      <c r="KYE215" s="779"/>
      <c r="KYF215" s="779"/>
      <c r="KYG215" s="779"/>
      <c r="KYH215" s="779"/>
      <c r="KYI215" s="779"/>
      <c r="KYJ215" s="779"/>
      <c r="KYK215" s="779"/>
      <c r="KYL215" s="779"/>
      <c r="KYM215" s="779"/>
      <c r="KYN215" s="779"/>
      <c r="KYO215" s="779"/>
      <c r="KYP215" s="779"/>
      <c r="KYQ215" s="779"/>
      <c r="KYR215" s="779"/>
      <c r="KYS215" s="779"/>
      <c r="KYT215" s="779"/>
      <c r="KYU215" s="779"/>
      <c r="KYV215" s="779"/>
      <c r="KYW215" s="779"/>
      <c r="KYX215" s="779"/>
      <c r="KYY215" s="779"/>
      <c r="KYZ215" s="779"/>
      <c r="KZA215" s="779"/>
      <c r="KZB215" s="779"/>
      <c r="KZC215" s="779"/>
      <c r="KZD215" s="779"/>
      <c r="KZE215" s="779"/>
      <c r="KZF215" s="779"/>
      <c r="KZG215" s="779"/>
      <c r="KZH215" s="779"/>
      <c r="KZI215" s="779"/>
      <c r="KZJ215" s="779"/>
      <c r="KZK215" s="779"/>
      <c r="KZL215" s="779"/>
      <c r="KZM215" s="779"/>
      <c r="KZN215" s="779"/>
      <c r="KZO215" s="779"/>
      <c r="KZP215" s="779"/>
      <c r="KZQ215" s="779"/>
      <c r="KZR215" s="779"/>
      <c r="KZS215" s="779"/>
      <c r="KZT215" s="779"/>
      <c r="KZU215" s="779"/>
      <c r="KZV215" s="779"/>
      <c r="KZW215" s="779"/>
      <c r="KZX215" s="779"/>
      <c r="KZY215" s="779"/>
      <c r="KZZ215" s="779"/>
      <c r="LAA215" s="779"/>
      <c r="LAB215" s="779"/>
      <c r="LAC215" s="779"/>
      <c r="LAD215" s="779"/>
      <c r="LAE215" s="779"/>
      <c r="LAF215" s="779"/>
      <c r="LAG215" s="779"/>
      <c r="LAH215" s="779"/>
      <c r="LAI215" s="779"/>
      <c r="LAJ215" s="779"/>
      <c r="LAK215" s="779"/>
      <c r="LAL215" s="779"/>
      <c r="LAM215" s="779"/>
      <c r="LAN215" s="779"/>
      <c r="LAO215" s="779"/>
      <c r="LAP215" s="779"/>
      <c r="LAQ215" s="779"/>
      <c r="LAR215" s="779"/>
      <c r="LAS215" s="779"/>
      <c r="LAT215" s="779"/>
      <c r="LAU215" s="779"/>
      <c r="LAV215" s="779"/>
      <c r="LAW215" s="779"/>
      <c r="LAX215" s="779"/>
      <c r="LAY215" s="779"/>
      <c r="LAZ215" s="779"/>
      <c r="LBA215" s="779"/>
      <c r="LBB215" s="779"/>
      <c r="LBC215" s="779"/>
      <c r="LBD215" s="779"/>
      <c r="LBE215" s="779"/>
      <c r="LBF215" s="779"/>
      <c r="LBG215" s="779"/>
      <c r="LBH215" s="779"/>
      <c r="LBI215" s="779"/>
      <c r="LBJ215" s="779"/>
      <c r="LBK215" s="779"/>
      <c r="LBL215" s="779"/>
      <c r="LBM215" s="779"/>
      <c r="LBN215" s="779"/>
      <c r="LBO215" s="779"/>
      <c r="LBP215" s="779"/>
      <c r="LBQ215" s="779"/>
      <c r="LBR215" s="779"/>
      <c r="LBS215" s="779"/>
      <c r="LBT215" s="779"/>
      <c r="LBU215" s="779"/>
      <c r="LBV215" s="779"/>
      <c r="LBW215" s="779"/>
      <c r="LBX215" s="779"/>
      <c r="LBY215" s="779"/>
      <c r="LBZ215" s="779"/>
      <c r="LCA215" s="779"/>
      <c r="LCB215" s="779"/>
      <c r="LCC215" s="779"/>
      <c r="LCD215" s="779"/>
      <c r="LCE215" s="779"/>
      <c r="LCF215" s="779"/>
      <c r="LCG215" s="779"/>
      <c r="LCH215" s="779"/>
      <c r="LCI215" s="779"/>
      <c r="LCJ215" s="779"/>
      <c r="LCK215" s="779"/>
      <c r="LCL215" s="779"/>
      <c r="LCM215" s="779"/>
      <c r="LCN215" s="779"/>
      <c r="LCO215" s="779"/>
      <c r="LCP215" s="779"/>
      <c r="LCQ215" s="779"/>
      <c r="LCR215" s="779"/>
      <c r="LCS215" s="779"/>
      <c r="LCT215" s="779"/>
      <c r="LCU215" s="779"/>
      <c r="LCV215" s="779"/>
      <c r="LCW215" s="779"/>
      <c r="LCX215" s="779"/>
      <c r="LCY215" s="779"/>
      <c r="LCZ215" s="779"/>
      <c r="LDA215" s="779"/>
      <c r="LDB215" s="779"/>
      <c r="LDC215" s="779"/>
      <c r="LDD215" s="779"/>
      <c r="LDE215" s="779"/>
      <c r="LDF215" s="779"/>
      <c r="LDG215" s="779"/>
      <c r="LDH215" s="779"/>
      <c r="LDI215" s="779"/>
      <c r="LDJ215" s="779"/>
      <c r="LDK215" s="779"/>
      <c r="LDL215" s="779"/>
      <c r="LDM215" s="779"/>
      <c r="LDN215" s="779"/>
      <c r="LDO215" s="779"/>
      <c r="LDP215" s="779"/>
      <c r="LDQ215" s="779"/>
      <c r="LDR215" s="779"/>
      <c r="LDS215" s="779"/>
      <c r="LDT215" s="779"/>
      <c r="LDU215" s="779"/>
      <c r="LDV215" s="779"/>
      <c r="LDW215" s="779"/>
      <c r="LDX215" s="779"/>
      <c r="LDY215" s="779"/>
      <c r="LDZ215" s="779"/>
      <c r="LEA215" s="779"/>
      <c r="LEB215" s="779"/>
      <c r="LEC215" s="779"/>
      <c r="LED215" s="779"/>
      <c r="LEE215" s="779"/>
      <c r="LEF215" s="779"/>
      <c r="LEG215" s="779"/>
      <c r="LEH215" s="779"/>
      <c r="LEI215" s="779"/>
      <c r="LEJ215" s="779"/>
      <c r="LEK215" s="779"/>
      <c r="LEL215" s="779"/>
      <c r="LEM215" s="779"/>
      <c r="LEN215" s="779"/>
      <c r="LEO215" s="779"/>
      <c r="LEP215" s="779"/>
      <c r="LEQ215" s="779"/>
      <c r="LER215" s="779"/>
      <c r="LES215" s="779"/>
      <c r="LET215" s="779"/>
      <c r="LEU215" s="779"/>
      <c r="LEV215" s="779"/>
      <c r="LEW215" s="779"/>
      <c r="LEX215" s="779"/>
      <c r="LEY215" s="779"/>
      <c r="LEZ215" s="779"/>
      <c r="LFA215" s="779"/>
      <c r="LFB215" s="779"/>
      <c r="LFC215" s="779"/>
      <c r="LFD215" s="779"/>
      <c r="LFE215" s="779"/>
      <c r="LFF215" s="779"/>
      <c r="LFG215" s="779"/>
      <c r="LFH215" s="779"/>
      <c r="LFI215" s="779"/>
      <c r="LFJ215" s="779"/>
      <c r="LFK215" s="779"/>
      <c r="LFL215" s="779"/>
      <c r="LFM215" s="779"/>
      <c r="LFN215" s="779"/>
      <c r="LFO215" s="779"/>
      <c r="LFP215" s="779"/>
      <c r="LFQ215" s="779"/>
      <c r="LFR215" s="779"/>
      <c r="LFS215" s="779"/>
      <c r="LFT215" s="779"/>
      <c r="LFU215" s="779"/>
      <c r="LFV215" s="779"/>
      <c r="LFW215" s="779"/>
      <c r="LFX215" s="779"/>
      <c r="LFY215" s="779"/>
      <c r="LFZ215" s="779"/>
      <c r="LGA215" s="779"/>
      <c r="LGB215" s="779"/>
      <c r="LGC215" s="779"/>
      <c r="LGD215" s="779"/>
      <c r="LGE215" s="779"/>
      <c r="LGF215" s="779"/>
      <c r="LGG215" s="779"/>
      <c r="LGH215" s="779"/>
      <c r="LGI215" s="779"/>
      <c r="LGJ215" s="779"/>
      <c r="LGK215" s="779"/>
      <c r="LGL215" s="779"/>
      <c r="LGM215" s="779"/>
      <c r="LGN215" s="779"/>
      <c r="LGO215" s="779"/>
      <c r="LGP215" s="779"/>
      <c r="LGQ215" s="779"/>
      <c r="LGR215" s="779"/>
      <c r="LGS215" s="779"/>
      <c r="LGT215" s="779"/>
      <c r="LGU215" s="779"/>
      <c r="LGV215" s="779"/>
      <c r="LGW215" s="779"/>
      <c r="LGX215" s="779"/>
      <c r="LGY215" s="779"/>
      <c r="LGZ215" s="779"/>
      <c r="LHA215" s="779"/>
      <c r="LHB215" s="779"/>
      <c r="LHC215" s="779"/>
      <c r="LHD215" s="779"/>
      <c r="LHE215" s="779"/>
      <c r="LHF215" s="779"/>
      <c r="LHG215" s="779"/>
      <c r="LHH215" s="779"/>
      <c r="LHI215" s="779"/>
      <c r="LHJ215" s="779"/>
      <c r="LHK215" s="779"/>
      <c r="LHL215" s="779"/>
      <c r="LHM215" s="779"/>
      <c r="LHN215" s="779"/>
      <c r="LHO215" s="779"/>
      <c r="LHP215" s="779"/>
      <c r="LHQ215" s="779"/>
      <c r="LHR215" s="779"/>
      <c r="LHS215" s="779"/>
      <c r="LHT215" s="779"/>
      <c r="LHU215" s="779"/>
      <c r="LHV215" s="779"/>
      <c r="LHW215" s="779"/>
      <c r="LHX215" s="779"/>
      <c r="LHY215" s="779"/>
      <c r="LHZ215" s="779"/>
      <c r="LIA215" s="779"/>
      <c r="LIB215" s="779"/>
      <c r="LIC215" s="779"/>
      <c r="LID215" s="779"/>
      <c r="LIE215" s="779"/>
      <c r="LIF215" s="779"/>
      <c r="LIG215" s="779"/>
      <c r="LIH215" s="779"/>
      <c r="LII215" s="779"/>
      <c r="LIJ215" s="779"/>
      <c r="LIK215" s="779"/>
      <c r="LIL215" s="779"/>
      <c r="LIM215" s="779"/>
      <c r="LIN215" s="779"/>
      <c r="LIO215" s="779"/>
      <c r="LIP215" s="779"/>
      <c r="LIQ215" s="779"/>
      <c r="LIR215" s="779"/>
      <c r="LIS215" s="779"/>
      <c r="LIT215" s="779"/>
      <c r="LIU215" s="779"/>
      <c r="LIV215" s="779"/>
      <c r="LIW215" s="779"/>
      <c r="LIX215" s="779"/>
      <c r="LIY215" s="779"/>
      <c r="LIZ215" s="779"/>
      <c r="LJA215" s="779"/>
      <c r="LJB215" s="779"/>
      <c r="LJC215" s="779"/>
      <c r="LJD215" s="779"/>
      <c r="LJE215" s="779"/>
      <c r="LJF215" s="779"/>
      <c r="LJG215" s="779"/>
      <c r="LJH215" s="779"/>
      <c r="LJI215" s="779"/>
      <c r="LJJ215" s="779"/>
      <c r="LJK215" s="779"/>
      <c r="LJL215" s="779"/>
      <c r="LJM215" s="779"/>
      <c r="LJN215" s="779"/>
      <c r="LJO215" s="779"/>
      <c r="LJP215" s="779"/>
      <c r="LJQ215" s="779"/>
      <c r="LJR215" s="779"/>
      <c r="LJS215" s="779"/>
      <c r="LJT215" s="779"/>
      <c r="LJU215" s="779"/>
      <c r="LJV215" s="779"/>
      <c r="LJW215" s="779"/>
      <c r="LJX215" s="779"/>
      <c r="LJY215" s="779"/>
      <c r="LJZ215" s="779"/>
      <c r="LKA215" s="779"/>
      <c r="LKB215" s="779"/>
      <c r="LKC215" s="779"/>
      <c r="LKD215" s="779"/>
      <c r="LKE215" s="779"/>
      <c r="LKF215" s="779"/>
      <c r="LKG215" s="779"/>
      <c r="LKH215" s="779"/>
      <c r="LKI215" s="779"/>
      <c r="LKJ215" s="779"/>
      <c r="LKK215" s="779"/>
      <c r="LKL215" s="779"/>
      <c r="LKM215" s="779"/>
      <c r="LKN215" s="779"/>
      <c r="LKO215" s="779"/>
      <c r="LKP215" s="779"/>
      <c r="LKQ215" s="779"/>
      <c r="LKR215" s="779"/>
      <c r="LKS215" s="779"/>
      <c r="LKT215" s="779"/>
      <c r="LKU215" s="779"/>
      <c r="LKV215" s="779"/>
      <c r="LKW215" s="779"/>
      <c r="LKX215" s="779"/>
      <c r="LKY215" s="779"/>
      <c r="LKZ215" s="779"/>
      <c r="LLA215" s="779"/>
      <c r="LLB215" s="779"/>
      <c r="LLC215" s="779"/>
      <c r="LLD215" s="779"/>
      <c r="LLE215" s="779"/>
      <c r="LLF215" s="779"/>
      <c r="LLG215" s="779"/>
      <c r="LLH215" s="779"/>
      <c r="LLI215" s="779"/>
      <c r="LLJ215" s="779"/>
      <c r="LLK215" s="779"/>
      <c r="LLL215" s="779"/>
      <c r="LLM215" s="779"/>
      <c r="LLN215" s="779"/>
      <c r="LLO215" s="779"/>
      <c r="LLP215" s="779"/>
      <c r="LLQ215" s="779"/>
      <c r="LLR215" s="779"/>
      <c r="LLS215" s="779"/>
      <c r="LLT215" s="779"/>
      <c r="LLU215" s="779"/>
      <c r="LLV215" s="779"/>
      <c r="LLW215" s="779"/>
      <c r="LLX215" s="779"/>
      <c r="LLY215" s="779"/>
      <c r="LLZ215" s="779"/>
      <c r="LMA215" s="779"/>
      <c r="LMB215" s="779"/>
      <c r="LMC215" s="779"/>
      <c r="LMD215" s="779"/>
      <c r="LME215" s="779"/>
      <c r="LMF215" s="779"/>
      <c r="LMG215" s="779"/>
      <c r="LMH215" s="779"/>
      <c r="LMI215" s="779"/>
      <c r="LMJ215" s="779"/>
      <c r="LMK215" s="779"/>
      <c r="LML215" s="779"/>
      <c r="LMM215" s="779"/>
      <c r="LMN215" s="779"/>
      <c r="LMO215" s="779"/>
      <c r="LMP215" s="779"/>
      <c r="LMQ215" s="779"/>
      <c r="LMR215" s="779"/>
      <c r="LMS215" s="779"/>
      <c r="LMT215" s="779"/>
      <c r="LMU215" s="779"/>
      <c r="LMV215" s="779"/>
      <c r="LMW215" s="779"/>
      <c r="LMX215" s="779"/>
      <c r="LMY215" s="779"/>
      <c r="LMZ215" s="779"/>
      <c r="LNA215" s="779"/>
      <c r="LNB215" s="779"/>
      <c r="LNC215" s="779"/>
      <c r="LND215" s="779"/>
      <c r="LNE215" s="779"/>
      <c r="LNF215" s="779"/>
      <c r="LNG215" s="779"/>
      <c r="LNH215" s="779"/>
      <c r="LNI215" s="779"/>
      <c r="LNJ215" s="779"/>
      <c r="LNK215" s="779"/>
      <c r="LNL215" s="779"/>
      <c r="LNM215" s="779"/>
      <c r="LNN215" s="779"/>
      <c r="LNO215" s="779"/>
      <c r="LNP215" s="779"/>
      <c r="LNQ215" s="779"/>
      <c r="LNR215" s="779"/>
      <c r="LNS215" s="779"/>
      <c r="LNT215" s="779"/>
      <c r="LNU215" s="779"/>
      <c r="LNV215" s="779"/>
      <c r="LNW215" s="779"/>
      <c r="LNX215" s="779"/>
      <c r="LNY215" s="779"/>
      <c r="LNZ215" s="779"/>
      <c r="LOA215" s="779"/>
      <c r="LOB215" s="779"/>
      <c r="LOC215" s="779"/>
      <c r="LOD215" s="779"/>
      <c r="LOE215" s="779"/>
      <c r="LOF215" s="779"/>
      <c r="LOG215" s="779"/>
      <c r="LOH215" s="779"/>
      <c r="LOI215" s="779"/>
      <c r="LOJ215" s="779"/>
      <c r="LOK215" s="779"/>
      <c r="LOL215" s="779"/>
      <c r="LOM215" s="779"/>
      <c r="LON215" s="779"/>
      <c r="LOO215" s="779"/>
      <c r="LOP215" s="779"/>
      <c r="LOQ215" s="779"/>
      <c r="LOR215" s="779"/>
      <c r="LOS215" s="779"/>
      <c r="LOT215" s="779"/>
      <c r="LOU215" s="779"/>
      <c r="LOV215" s="779"/>
      <c r="LOW215" s="779"/>
      <c r="LOX215" s="779"/>
      <c r="LOY215" s="779"/>
      <c r="LOZ215" s="779"/>
      <c r="LPA215" s="779"/>
      <c r="LPB215" s="779"/>
      <c r="LPC215" s="779"/>
      <c r="LPD215" s="779"/>
      <c r="LPE215" s="779"/>
      <c r="LPF215" s="779"/>
      <c r="LPG215" s="779"/>
      <c r="LPH215" s="779"/>
      <c r="LPI215" s="779"/>
      <c r="LPJ215" s="779"/>
      <c r="LPK215" s="779"/>
      <c r="LPL215" s="779"/>
      <c r="LPM215" s="779"/>
      <c r="LPN215" s="779"/>
      <c r="LPO215" s="779"/>
      <c r="LPP215" s="779"/>
      <c r="LPQ215" s="779"/>
      <c r="LPR215" s="779"/>
      <c r="LPS215" s="779"/>
      <c r="LPT215" s="779"/>
      <c r="LPU215" s="779"/>
      <c r="LPV215" s="779"/>
      <c r="LPW215" s="779"/>
      <c r="LPX215" s="779"/>
      <c r="LPY215" s="779"/>
      <c r="LPZ215" s="779"/>
      <c r="LQA215" s="779"/>
      <c r="LQB215" s="779"/>
      <c r="LQC215" s="779"/>
      <c r="LQD215" s="779"/>
      <c r="LQE215" s="779"/>
      <c r="LQF215" s="779"/>
      <c r="LQG215" s="779"/>
      <c r="LQH215" s="779"/>
      <c r="LQI215" s="779"/>
      <c r="LQJ215" s="779"/>
      <c r="LQK215" s="779"/>
      <c r="LQL215" s="779"/>
      <c r="LQM215" s="779"/>
      <c r="LQN215" s="779"/>
      <c r="LQO215" s="779"/>
      <c r="LQP215" s="779"/>
      <c r="LQQ215" s="779"/>
      <c r="LQR215" s="779"/>
      <c r="LQS215" s="779"/>
      <c r="LQT215" s="779"/>
      <c r="LQU215" s="779"/>
      <c r="LQV215" s="779"/>
      <c r="LQW215" s="779"/>
      <c r="LQX215" s="779"/>
      <c r="LQY215" s="779"/>
      <c r="LQZ215" s="779"/>
      <c r="LRA215" s="779"/>
      <c r="LRB215" s="779"/>
      <c r="LRC215" s="779"/>
      <c r="LRD215" s="779"/>
      <c r="LRE215" s="779"/>
      <c r="LRF215" s="779"/>
      <c r="LRG215" s="779"/>
      <c r="LRH215" s="779"/>
      <c r="LRI215" s="779"/>
      <c r="LRJ215" s="779"/>
      <c r="LRK215" s="779"/>
      <c r="LRL215" s="779"/>
      <c r="LRM215" s="779"/>
      <c r="LRN215" s="779"/>
      <c r="LRO215" s="779"/>
      <c r="LRP215" s="779"/>
      <c r="LRQ215" s="779"/>
      <c r="LRR215" s="779"/>
      <c r="LRS215" s="779"/>
      <c r="LRT215" s="779"/>
      <c r="LRU215" s="779"/>
      <c r="LRV215" s="779"/>
      <c r="LRW215" s="779"/>
      <c r="LRX215" s="779"/>
      <c r="LRY215" s="779"/>
      <c r="LRZ215" s="779"/>
      <c r="LSA215" s="779"/>
      <c r="LSB215" s="779"/>
      <c r="LSC215" s="779"/>
      <c r="LSD215" s="779"/>
      <c r="LSE215" s="779"/>
      <c r="LSF215" s="779"/>
      <c r="LSG215" s="779"/>
      <c r="LSH215" s="779"/>
      <c r="LSI215" s="779"/>
      <c r="LSJ215" s="779"/>
      <c r="LSK215" s="779"/>
      <c r="LSL215" s="779"/>
      <c r="LSM215" s="779"/>
      <c r="LSN215" s="779"/>
      <c r="LSO215" s="779"/>
      <c r="LSP215" s="779"/>
      <c r="LSQ215" s="779"/>
      <c r="LSR215" s="779"/>
      <c r="LSS215" s="779"/>
      <c r="LST215" s="779"/>
      <c r="LSU215" s="779"/>
      <c r="LSV215" s="779"/>
      <c r="LSW215" s="779"/>
      <c r="LSX215" s="779"/>
      <c r="LSY215" s="779"/>
      <c r="LSZ215" s="779"/>
      <c r="LTA215" s="779"/>
      <c r="LTB215" s="779"/>
      <c r="LTC215" s="779"/>
      <c r="LTD215" s="779"/>
      <c r="LTE215" s="779"/>
      <c r="LTF215" s="779"/>
      <c r="LTG215" s="779"/>
      <c r="LTH215" s="779"/>
      <c r="LTI215" s="779"/>
      <c r="LTJ215" s="779"/>
      <c r="LTK215" s="779"/>
      <c r="LTL215" s="779"/>
      <c r="LTM215" s="779"/>
      <c r="LTN215" s="779"/>
      <c r="LTO215" s="779"/>
      <c r="LTP215" s="779"/>
      <c r="LTQ215" s="779"/>
      <c r="LTR215" s="779"/>
      <c r="LTS215" s="779"/>
      <c r="LTT215" s="779"/>
      <c r="LTU215" s="779"/>
      <c r="LTV215" s="779"/>
      <c r="LTW215" s="779"/>
      <c r="LTX215" s="779"/>
      <c r="LTY215" s="779"/>
      <c r="LTZ215" s="779"/>
      <c r="LUA215" s="779"/>
      <c r="LUB215" s="779"/>
      <c r="LUC215" s="779"/>
      <c r="LUD215" s="779"/>
      <c r="LUE215" s="779"/>
      <c r="LUF215" s="779"/>
      <c r="LUG215" s="779"/>
      <c r="LUH215" s="779"/>
      <c r="LUI215" s="779"/>
      <c r="LUJ215" s="779"/>
      <c r="LUK215" s="779"/>
      <c r="LUL215" s="779"/>
      <c r="LUM215" s="779"/>
      <c r="LUN215" s="779"/>
      <c r="LUO215" s="779"/>
      <c r="LUP215" s="779"/>
      <c r="LUQ215" s="779"/>
      <c r="LUR215" s="779"/>
      <c r="LUS215" s="779"/>
      <c r="LUT215" s="779"/>
      <c r="LUU215" s="779"/>
      <c r="LUV215" s="779"/>
      <c r="LUW215" s="779"/>
      <c r="LUX215" s="779"/>
      <c r="LUY215" s="779"/>
      <c r="LUZ215" s="779"/>
      <c r="LVA215" s="779"/>
      <c r="LVB215" s="779"/>
      <c r="LVC215" s="779"/>
      <c r="LVD215" s="779"/>
      <c r="LVE215" s="779"/>
      <c r="LVF215" s="779"/>
      <c r="LVG215" s="779"/>
      <c r="LVH215" s="779"/>
      <c r="LVI215" s="779"/>
      <c r="LVJ215" s="779"/>
      <c r="LVK215" s="779"/>
      <c r="LVL215" s="779"/>
      <c r="LVM215" s="779"/>
      <c r="LVN215" s="779"/>
      <c r="LVO215" s="779"/>
      <c r="LVP215" s="779"/>
      <c r="LVQ215" s="779"/>
      <c r="LVR215" s="779"/>
      <c r="LVS215" s="779"/>
      <c r="LVT215" s="779"/>
      <c r="LVU215" s="779"/>
      <c r="LVV215" s="779"/>
      <c r="LVW215" s="779"/>
      <c r="LVX215" s="779"/>
      <c r="LVY215" s="779"/>
      <c r="LVZ215" s="779"/>
      <c r="LWA215" s="779"/>
      <c r="LWB215" s="779"/>
      <c r="LWC215" s="779"/>
      <c r="LWD215" s="779"/>
      <c r="LWE215" s="779"/>
      <c r="LWF215" s="779"/>
      <c r="LWG215" s="779"/>
      <c r="LWH215" s="779"/>
      <c r="LWI215" s="779"/>
      <c r="LWJ215" s="779"/>
      <c r="LWK215" s="779"/>
      <c r="LWL215" s="779"/>
      <c r="LWM215" s="779"/>
      <c r="LWN215" s="779"/>
      <c r="LWO215" s="779"/>
      <c r="LWP215" s="779"/>
      <c r="LWQ215" s="779"/>
      <c r="LWR215" s="779"/>
      <c r="LWS215" s="779"/>
      <c r="LWT215" s="779"/>
      <c r="LWU215" s="779"/>
      <c r="LWV215" s="779"/>
      <c r="LWW215" s="779"/>
      <c r="LWX215" s="779"/>
      <c r="LWY215" s="779"/>
      <c r="LWZ215" s="779"/>
      <c r="LXA215" s="779"/>
      <c r="LXB215" s="779"/>
      <c r="LXC215" s="779"/>
      <c r="LXD215" s="779"/>
      <c r="LXE215" s="779"/>
      <c r="LXF215" s="779"/>
      <c r="LXG215" s="779"/>
      <c r="LXH215" s="779"/>
      <c r="LXI215" s="779"/>
      <c r="LXJ215" s="779"/>
      <c r="LXK215" s="779"/>
      <c r="LXL215" s="779"/>
      <c r="LXM215" s="779"/>
      <c r="LXN215" s="779"/>
      <c r="LXO215" s="779"/>
      <c r="LXP215" s="779"/>
      <c r="LXQ215" s="779"/>
      <c r="LXR215" s="779"/>
      <c r="LXS215" s="779"/>
      <c r="LXT215" s="779"/>
      <c r="LXU215" s="779"/>
      <c r="LXV215" s="779"/>
      <c r="LXW215" s="779"/>
      <c r="LXX215" s="779"/>
      <c r="LXY215" s="779"/>
      <c r="LXZ215" s="779"/>
      <c r="LYA215" s="779"/>
      <c r="LYB215" s="779"/>
      <c r="LYC215" s="779"/>
      <c r="LYD215" s="779"/>
      <c r="LYE215" s="779"/>
      <c r="LYF215" s="779"/>
      <c r="LYG215" s="779"/>
      <c r="LYH215" s="779"/>
      <c r="LYI215" s="779"/>
      <c r="LYJ215" s="779"/>
      <c r="LYK215" s="779"/>
      <c r="LYL215" s="779"/>
      <c r="LYM215" s="779"/>
      <c r="LYN215" s="779"/>
      <c r="LYO215" s="779"/>
      <c r="LYP215" s="779"/>
      <c r="LYQ215" s="779"/>
      <c r="LYR215" s="779"/>
      <c r="LYS215" s="779"/>
      <c r="LYT215" s="779"/>
      <c r="LYU215" s="779"/>
      <c r="LYV215" s="779"/>
      <c r="LYW215" s="779"/>
      <c r="LYX215" s="779"/>
      <c r="LYY215" s="779"/>
      <c r="LYZ215" s="779"/>
      <c r="LZA215" s="779"/>
      <c r="LZB215" s="779"/>
      <c r="LZC215" s="779"/>
      <c r="LZD215" s="779"/>
      <c r="LZE215" s="779"/>
      <c r="LZF215" s="779"/>
      <c r="LZG215" s="779"/>
      <c r="LZH215" s="779"/>
      <c r="LZI215" s="779"/>
      <c r="LZJ215" s="779"/>
      <c r="LZK215" s="779"/>
      <c r="LZL215" s="779"/>
      <c r="LZM215" s="779"/>
      <c r="LZN215" s="779"/>
      <c r="LZO215" s="779"/>
      <c r="LZP215" s="779"/>
      <c r="LZQ215" s="779"/>
      <c r="LZR215" s="779"/>
      <c r="LZS215" s="779"/>
      <c r="LZT215" s="779"/>
      <c r="LZU215" s="779"/>
      <c r="LZV215" s="779"/>
      <c r="LZW215" s="779"/>
      <c r="LZX215" s="779"/>
      <c r="LZY215" s="779"/>
      <c r="LZZ215" s="779"/>
      <c r="MAA215" s="779"/>
      <c r="MAB215" s="779"/>
      <c r="MAC215" s="779"/>
      <c r="MAD215" s="779"/>
      <c r="MAE215" s="779"/>
      <c r="MAF215" s="779"/>
      <c r="MAG215" s="779"/>
      <c r="MAH215" s="779"/>
      <c r="MAI215" s="779"/>
      <c r="MAJ215" s="779"/>
      <c r="MAK215" s="779"/>
      <c r="MAL215" s="779"/>
      <c r="MAM215" s="779"/>
      <c r="MAN215" s="779"/>
      <c r="MAO215" s="779"/>
      <c r="MAP215" s="779"/>
      <c r="MAQ215" s="779"/>
      <c r="MAR215" s="779"/>
      <c r="MAS215" s="779"/>
      <c r="MAT215" s="779"/>
      <c r="MAU215" s="779"/>
      <c r="MAV215" s="779"/>
      <c r="MAW215" s="779"/>
      <c r="MAX215" s="779"/>
      <c r="MAY215" s="779"/>
      <c r="MAZ215" s="779"/>
      <c r="MBA215" s="779"/>
      <c r="MBB215" s="779"/>
      <c r="MBC215" s="779"/>
      <c r="MBD215" s="779"/>
      <c r="MBE215" s="779"/>
      <c r="MBF215" s="779"/>
      <c r="MBG215" s="779"/>
      <c r="MBH215" s="779"/>
      <c r="MBI215" s="779"/>
      <c r="MBJ215" s="779"/>
      <c r="MBK215" s="779"/>
      <c r="MBL215" s="779"/>
      <c r="MBM215" s="779"/>
      <c r="MBN215" s="779"/>
      <c r="MBO215" s="779"/>
      <c r="MBP215" s="779"/>
      <c r="MBQ215" s="779"/>
      <c r="MBR215" s="779"/>
      <c r="MBS215" s="779"/>
      <c r="MBT215" s="779"/>
      <c r="MBU215" s="779"/>
      <c r="MBV215" s="779"/>
      <c r="MBW215" s="779"/>
      <c r="MBX215" s="779"/>
      <c r="MBY215" s="779"/>
      <c r="MBZ215" s="779"/>
      <c r="MCA215" s="779"/>
      <c r="MCB215" s="779"/>
      <c r="MCC215" s="779"/>
      <c r="MCD215" s="779"/>
      <c r="MCE215" s="779"/>
      <c r="MCF215" s="779"/>
      <c r="MCG215" s="779"/>
      <c r="MCH215" s="779"/>
      <c r="MCI215" s="779"/>
      <c r="MCJ215" s="779"/>
      <c r="MCK215" s="779"/>
      <c r="MCL215" s="779"/>
      <c r="MCM215" s="779"/>
      <c r="MCN215" s="779"/>
      <c r="MCO215" s="779"/>
      <c r="MCP215" s="779"/>
      <c r="MCQ215" s="779"/>
      <c r="MCR215" s="779"/>
      <c r="MCS215" s="779"/>
      <c r="MCT215" s="779"/>
      <c r="MCU215" s="779"/>
      <c r="MCV215" s="779"/>
      <c r="MCW215" s="779"/>
      <c r="MCX215" s="779"/>
      <c r="MCY215" s="779"/>
      <c r="MCZ215" s="779"/>
      <c r="MDA215" s="779"/>
      <c r="MDB215" s="779"/>
      <c r="MDC215" s="779"/>
      <c r="MDD215" s="779"/>
      <c r="MDE215" s="779"/>
      <c r="MDF215" s="779"/>
      <c r="MDG215" s="779"/>
      <c r="MDH215" s="779"/>
      <c r="MDI215" s="779"/>
      <c r="MDJ215" s="779"/>
      <c r="MDK215" s="779"/>
      <c r="MDL215" s="779"/>
      <c r="MDM215" s="779"/>
      <c r="MDN215" s="779"/>
      <c r="MDO215" s="779"/>
      <c r="MDP215" s="779"/>
      <c r="MDQ215" s="779"/>
      <c r="MDR215" s="779"/>
      <c r="MDS215" s="779"/>
      <c r="MDT215" s="779"/>
      <c r="MDU215" s="779"/>
      <c r="MDV215" s="779"/>
      <c r="MDW215" s="779"/>
      <c r="MDX215" s="779"/>
      <c r="MDY215" s="779"/>
      <c r="MDZ215" s="779"/>
      <c r="MEA215" s="779"/>
      <c r="MEB215" s="779"/>
      <c r="MEC215" s="779"/>
      <c r="MED215" s="779"/>
      <c r="MEE215" s="779"/>
      <c r="MEF215" s="779"/>
      <c r="MEG215" s="779"/>
      <c r="MEH215" s="779"/>
      <c r="MEI215" s="779"/>
      <c r="MEJ215" s="779"/>
      <c r="MEK215" s="779"/>
      <c r="MEL215" s="779"/>
      <c r="MEM215" s="779"/>
      <c r="MEN215" s="779"/>
      <c r="MEO215" s="779"/>
      <c r="MEP215" s="779"/>
      <c r="MEQ215" s="779"/>
      <c r="MER215" s="779"/>
      <c r="MES215" s="779"/>
      <c r="MET215" s="779"/>
      <c r="MEU215" s="779"/>
      <c r="MEV215" s="779"/>
      <c r="MEW215" s="779"/>
      <c r="MEX215" s="779"/>
      <c r="MEY215" s="779"/>
      <c r="MEZ215" s="779"/>
      <c r="MFA215" s="779"/>
      <c r="MFB215" s="779"/>
      <c r="MFC215" s="779"/>
      <c r="MFD215" s="779"/>
      <c r="MFE215" s="779"/>
      <c r="MFF215" s="779"/>
      <c r="MFG215" s="779"/>
      <c r="MFH215" s="779"/>
      <c r="MFI215" s="779"/>
      <c r="MFJ215" s="779"/>
      <c r="MFK215" s="779"/>
      <c r="MFL215" s="779"/>
      <c r="MFM215" s="779"/>
      <c r="MFN215" s="779"/>
      <c r="MFO215" s="779"/>
      <c r="MFP215" s="779"/>
      <c r="MFQ215" s="779"/>
      <c r="MFR215" s="779"/>
      <c r="MFS215" s="779"/>
      <c r="MFT215" s="779"/>
      <c r="MFU215" s="779"/>
      <c r="MFV215" s="779"/>
      <c r="MFW215" s="779"/>
      <c r="MFX215" s="779"/>
      <c r="MFY215" s="779"/>
      <c r="MFZ215" s="779"/>
      <c r="MGA215" s="779"/>
      <c r="MGB215" s="779"/>
      <c r="MGC215" s="779"/>
      <c r="MGD215" s="779"/>
      <c r="MGE215" s="779"/>
      <c r="MGF215" s="779"/>
      <c r="MGG215" s="779"/>
      <c r="MGH215" s="779"/>
      <c r="MGI215" s="779"/>
      <c r="MGJ215" s="779"/>
      <c r="MGK215" s="779"/>
      <c r="MGL215" s="779"/>
      <c r="MGM215" s="779"/>
      <c r="MGN215" s="779"/>
      <c r="MGO215" s="779"/>
      <c r="MGP215" s="779"/>
      <c r="MGQ215" s="779"/>
      <c r="MGR215" s="779"/>
      <c r="MGS215" s="779"/>
      <c r="MGT215" s="779"/>
      <c r="MGU215" s="779"/>
      <c r="MGV215" s="779"/>
      <c r="MGW215" s="779"/>
      <c r="MGX215" s="779"/>
      <c r="MGY215" s="779"/>
      <c r="MGZ215" s="779"/>
      <c r="MHA215" s="779"/>
      <c r="MHB215" s="779"/>
      <c r="MHC215" s="779"/>
      <c r="MHD215" s="779"/>
      <c r="MHE215" s="779"/>
      <c r="MHF215" s="779"/>
      <c r="MHG215" s="779"/>
      <c r="MHH215" s="779"/>
      <c r="MHI215" s="779"/>
      <c r="MHJ215" s="779"/>
      <c r="MHK215" s="779"/>
      <c r="MHL215" s="779"/>
      <c r="MHM215" s="779"/>
      <c r="MHN215" s="779"/>
      <c r="MHO215" s="779"/>
      <c r="MHP215" s="779"/>
      <c r="MHQ215" s="779"/>
      <c r="MHR215" s="779"/>
      <c r="MHS215" s="779"/>
      <c r="MHT215" s="779"/>
      <c r="MHU215" s="779"/>
      <c r="MHV215" s="779"/>
      <c r="MHW215" s="779"/>
      <c r="MHX215" s="779"/>
      <c r="MHY215" s="779"/>
      <c r="MHZ215" s="779"/>
      <c r="MIA215" s="779"/>
      <c r="MIB215" s="779"/>
      <c r="MIC215" s="779"/>
      <c r="MID215" s="779"/>
      <c r="MIE215" s="779"/>
      <c r="MIF215" s="779"/>
      <c r="MIG215" s="779"/>
      <c r="MIH215" s="779"/>
      <c r="MII215" s="779"/>
      <c r="MIJ215" s="779"/>
      <c r="MIK215" s="779"/>
      <c r="MIL215" s="779"/>
      <c r="MIM215" s="779"/>
      <c r="MIN215" s="779"/>
      <c r="MIO215" s="779"/>
      <c r="MIP215" s="779"/>
      <c r="MIQ215" s="779"/>
      <c r="MIR215" s="779"/>
      <c r="MIS215" s="779"/>
      <c r="MIT215" s="779"/>
      <c r="MIU215" s="779"/>
      <c r="MIV215" s="779"/>
      <c r="MIW215" s="779"/>
      <c r="MIX215" s="779"/>
      <c r="MIY215" s="779"/>
      <c r="MIZ215" s="779"/>
      <c r="MJA215" s="779"/>
      <c r="MJB215" s="779"/>
      <c r="MJC215" s="779"/>
      <c r="MJD215" s="779"/>
      <c r="MJE215" s="779"/>
      <c r="MJF215" s="779"/>
      <c r="MJG215" s="779"/>
      <c r="MJH215" s="779"/>
      <c r="MJI215" s="779"/>
      <c r="MJJ215" s="779"/>
      <c r="MJK215" s="779"/>
      <c r="MJL215" s="779"/>
      <c r="MJM215" s="779"/>
      <c r="MJN215" s="779"/>
      <c r="MJO215" s="779"/>
      <c r="MJP215" s="779"/>
      <c r="MJQ215" s="779"/>
      <c r="MJR215" s="779"/>
      <c r="MJS215" s="779"/>
      <c r="MJT215" s="779"/>
      <c r="MJU215" s="779"/>
      <c r="MJV215" s="779"/>
      <c r="MJW215" s="779"/>
      <c r="MJX215" s="779"/>
      <c r="MJY215" s="779"/>
      <c r="MJZ215" s="779"/>
      <c r="MKA215" s="779"/>
      <c r="MKB215" s="779"/>
      <c r="MKC215" s="779"/>
      <c r="MKD215" s="779"/>
      <c r="MKE215" s="779"/>
      <c r="MKF215" s="779"/>
      <c r="MKG215" s="779"/>
      <c r="MKH215" s="779"/>
      <c r="MKI215" s="779"/>
      <c r="MKJ215" s="779"/>
      <c r="MKK215" s="779"/>
      <c r="MKL215" s="779"/>
      <c r="MKM215" s="779"/>
      <c r="MKN215" s="779"/>
      <c r="MKO215" s="779"/>
      <c r="MKP215" s="779"/>
      <c r="MKQ215" s="779"/>
      <c r="MKR215" s="779"/>
      <c r="MKS215" s="779"/>
      <c r="MKT215" s="779"/>
      <c r="MKU215" s="779"/>
      <c r="MKV215" s="779"/>
      <c r="MKW215" s="779"/>
      <c r="MKX215" s="779"/>
      <c r="MKY215" s="779"/>
      <c r="MKZ215" s="779"/>
      <c r="MLA215" s="779"/>
      <c r="MLB215" s="779"/>
      <c r="MLC215" s="779"/>
      <c r="MLD215" s="779"/>
      <c r="MLE215" s="779"/>
      <c r="MLF215" s="779"/>
      <c r="MLG215" s="779"/>
      <c r="MLH215" s="779"/>
      <c r="MLI215" s="779"/>
      <c r="MLJ215" s="779"/>
      <c r="MLK215" s="779"/>
      <c r="MLL215" s="779"/>
      <c r="MLM215" s="779"/>
      <c r="MLN215" s="779"/>
      <c r="MLO215" s="779"/>
      <c r="MLP215" s="779"/>
      <c r="MLQ215" s="779"/>
      <c r="MLR215" s="779"/>
      <c r="MLS215" s="779"/>
      <c r="MLT215" s="779"/>
      <c r="MLU215" s="779"/>
      <c r="MLV215" s="779"/>
      <c r="MLW215" s="779"/>
      <c r="MLX215" s="779"/>
      <c r="MLY215" s="779"/>
      <c r="MLZ215" s="779"/>
      <c r="MMA215" s="779"/>
      <c r="MMB215" s="779"/>
      <c r="MMC215" s="779"/>
      <c r="MMD215" s="779"/>
      <c r="MME215" s="779"/>
      <c r="MMF215" s="779"/>
      <c r="MMG215" s="779"/>
      <c r="MMH215" s="779"/>
      <c r="MMI215" s="779"/>
      <c r="MMJ215" s="779"/>
      <c r="MMK215" s="779"/>
      <c r="MML215" s="779"/>
      <c r="MMM215" s="779"/>
      <c r="MMN215" s="779"/>
      <c r="MMO215" s="779"/>
      <c r="MMP215" s="779"/>
      <c r="MMQ215" s="779"/>
      <c r="MMR215" s="779"/>
      <c r="MMS215" s="779"/>
      <c r="MMT215" s="779"/>
      <c r="MMU215" s="779"/>
      <c r="MMV215" s="779"/>
      <c r="MMW215" s="779"/>
      <c r="MMX215" s="779"/>
      <c r="MMY215" s="779"/>
      <c r="MMZ215" s="779"/>
      <c r="MNA215" s="779"/>
      <c r="MNB215" s="779"/>
      <c r="MNC215" s="779"/>
      <c r="MND215" s="779"/>
      <c r="MNE215" s="779"/>
      <c r="MNF215" s="779"/>
      <c r="MNG215" s="779"/>
      <c r="MNH215" s="779"/>
      <c r="MNI215" s="779"/>
      <c r="MNJ215" s="779"/>
      <c r="MNK215" s="779"/>
      <c r="MNL215" s="779"/>
      <c r="MNM215" s="779"/>
      <c r="MNN215" s="779"/>
      <c r="MNO215" s="779"/>
      <c r="MNP215" s="779"/>
      <c r="MNQ215" s="779"/>
      <c r="MNR215" s="779"/>
      <c r="MNS215" s="779"/>
      <c r="MNT215" s="779"/>
      <c r="MNU215" s="779"/>
      <c r="MNV215" s="779"/>
      <c r="MNW215" s="779"/>
      <c r="MNX215" s="779"/>
      <c r="MNY215" s="779"/>
      <c r="MNZ215" s="779"/>
      <c r="MOA215" s="779"/>
      <c r="MOB215" s="779"/>
      <c r="MOC215" s="779"/>
      <c r="MOD215" s="779"/>
      <c r="MOE215" s="779"/>
      <c r="MOF215" s="779"/>
      <c r="MOG215" s="779"/>
      <c r="MOH215" s="779"/>
      <c r="MOI215" s="779"/>
      <c r="MOJ215" s="779"/>
      <c r="MOK215" s="779"/>
      <c r="MOL215" s="779"/>
      <c r="MOM215" s="779"/>
      <c r="MON215" s="779"/>
      <c r="MOO215" s="779"/>
      <c r="MOP215" s="779"/>
      <c r="MOQ215" s="779"/>
      <c r="MOR215" s="779"/>
      <c r="MOS215" s="779"/>
      <c r="MOT215" s="779"/>
      <c r="MOU215" s="779"/>
      <c r="MOV215" s="779"/>
      <c r="MOW215" s="779"/>
      <c r="MOX215" s="779"/>
      <c r="MOY215" s="779"/>
      <c r="MOZ215" s="779"/>
      <c r="MPA215" s="779"/>
      <c r="MPB215" s="779"/>
      <c r="MPC215" s="779"/>
      <c r="MPD215" s="779"/>
      <c r="MPE215" s="779"/>
      <c r="MPF215" s="779"/>
      <c r="MPG215" s="779"/>
      <c r="MPH215" s="779"/>
      <c r="MPI215" s="779"/>
      <c r="MPJ215" s="779"/>
      <c r="MPK215" s="779"/>
      <c r="MPL215" s="779"/>
      <c r="MPM215" s="779"/>
      <c r="MPN215" s="779"/>
      <c r="MPO215" s="779"/>
      <c r="MPP215" s="779"/>
      <c r="MPQ215" s="779"/>
      <c r="MPR215" s="779"/>
      <c r="MPS215" s="779"/>
      <c r="MPT215" s="779"/>
      <c r="MPU215" s="779"/>
      <c r="MPV215" s="779"/>
      <c r="MPW215" s="779"/>
      <c r="MPX215" s="779"/>
      <c r="MPY215" s="779"/>
      <c r="MPZ215" s="779"/>
      <c r="MQA215" s="779"/>
      <c r="MQB215" s="779"/>
      <c r="MQC215" s="779"/>
      <c r="MQD215" s="779"/>
      <c r="MQE215" s="779"/>
      <c r="MQF215" s="779"/>
      <c r="MQG215" s="779"/>
      <c r="MQH215" s="779"/>
      <c r="MQI215" s="779"/>
      <c r="MQJ215" s="779"/>
      <c r="MQK215" s="779"/>
      <c r="MQL215" s="779"/>
      <c r="MQM215" s="779"/>
      <c r="MQN215" s="779"/>
      <c r="MQO215" s="779"/>
      <c r="MQP215" s="779"/>
      <c r="MQQ215" s="779"/>
      <c r="MQR215" s="779"/>
      <c r="MQS215" s="779"/>
      <c r="MQT215" s="779"/>
      <c r="MQU215" s="779"/>
      <c r="MQV215" s="779"/>
      <c r="MQW215" s="779"/>
      <c r="MQX215" s="779"/>
      <c r="MQY215" s="779"/>
      <c r="MQZ215" s="779"/>
      <c r="MRA215" s="779"/>
      <c r="MRB215" s="779"/>
      <c r="MRC215" s="779"/>
      <c r="MRD215" s="779"/>
      <c r="MRE215" s="779"/>
      <c r="MRF215" s="779"/>
      <c r="MRG215" s="779"/>
      <c r="MRH215" s="779"/>
      <c r="MRI215" s="779"/>
      <c r="MRJ215" s="779"/>
      <c r="MRK215" s="779"/>
      <c r="MRL215" s="779"/>
      <c r="MRM215" s="779"/>
      <c r="MRN215" s="779"/>
      <c r="MRO215" s="779"/>
      <c r="MRP215" s="779"/>
      <c r="MRQ215" s="779"/>
      <c r="MRR215" s="779"/>
      <c r="MRS215" s="779"/>
      <c r="MRT215" s="779"/>
      <c r="MRU215" s="779"/>
      <c r="MRV215" s="779"/>
      <c r="MRW215" s="779"/>
      <c r="MRX215" s="779"/>
      <c r="MRY215" s="779"/>
      <c r="MRZ215" s="779"/>
      <c r="MSA215" s="779"/>
      <c r="MSB215" s="779"/>
      <c r="MSC215" s="779"/>
      <c r="MSD215" s="779"/>
      <c r="MSE215" s="779"/>
      <c r="MSF215" s="779"/>
      <c r="MSG215" s="779"/>
      <c r="MSH215" s="779"/>
      <c r="MSI215" s="779"/>
      <c r="MSJ215" s="779"/>
      <c r="MSK215" s="779"/>
      <c r="MSL215" s="779"/>
      <c r="MSM215" s="779"/>
      <c r="MSN215" s="779"/>
      <c r="MSO215" s="779"/>
      <c r="MSP215" s="779"/>
      <c r="MSQ215" s="779"/>
      <c r="MSR215" s="779"/>
      <c r="MSS215" s="779"/>
      <c r="MST215" s="779"/>
      <c r="MSU215" s="779"/>
      <c r="MSV215" s="779"/>
      <c r="MSW215" s="779"/>
      <c r="MSX215" s="779"/>
      <c r="MSY215" s="779"/>
      <c r="MSZ215" s="779"/>
      <c r="MTA215" s="779"/>
      <c r="MTB215" s="779"/>
      <c r="MTC215" s="779"/>
      <c r="MTD215" s="779"/>
      <c r="MTE215" s="779"/>
      <c r="MTF215" s="779"/>
      <c r="MTG215" s="779"/>
      <c r="MTH215" s="779"/>
      <c r="MTI215" s="779"/>
      <c r="MTJ215" s="779"/>
      <c r="MTK215" s="779"/>
      <c r="MTL215" s="779"/>
      <c r="MTM215" s="779"/>
      <c r="MTN215" s="779"/>
      <c r="MTO215" s="779"/>
      <c r="MTP215" s="779"/>
      <c r="MTQ215" s="779"/>
      <c r="MTR215" s="779"/>
      <c r="MTS215" s="779"/>
      <c r="MTT215" s="779"/>
      <c r="MTU215" s="779"/>
      <c r="MTV215" s="779"/>
      <c r="MTW215" s="779"/>
      <c r="MTX215" s="779"/>
      <c r="MTY215" s="779"/>
      <c r="MTZ215" s="779"/>
      <c r="MUA215" s="779"/>
      <c r="MUB215" s="779"/>
      <c r="MUC215" s="779"/>
      <c r="MUD215" s="779"/>
      <c r="MUE215" s="779"/>
      <c r="MUF215" s="779"/>
      <c r="MUG215" s="779"/>
      <c r="MUH215" s="779"/>
      <c r="MUI215" s="779"/>
      <c r="MUJ215" s="779"/>
      <c r="MUK215" s="779"/>
      <c r="MUL215" s="779"/>
      <c r="MUM215" s="779"/>
      <c r="MUN215" s="779"/>
      <c r="MUO215" s="779"/>
      <c r="MUP215" s="779"/>
      <c r="MUQ215" s="779"/>
      <c r="MUR215" s="779"/>
      <c r="MUS215" s="779"/>
      <c r="MUT215" s="779"/>
      <c r="MUU215" s="779"/>
      <c r="MUV215" s="779"/>
      <c r="MUW215" s="779"/>
      <c r="MUX215" s="779"/>
      <c r="MUY215" s="779"/>
      <c r="MUZ215" s="779"/>
      <c r="MVA215" s="779"/>
      <c r="MVB215" s="779"/>
      <c r="MVC215" s="779"/>
      <c r="MVD215" s="779"/>
      <c r="MVE215" s="779"/>
      <c r="MVF215" s="779"/>
      <c r="MVG215" s="779"/>
      <c r="MVH215" s="779"/>
      <c r="MVI215" s="779"/>
      <c r="MVJ215" s="779"/>
      <c r="MVK215" s="779"/>
      <c r="MVL215" s="779"/>
      <c r="MVM215" s="779"/>
      <c r="MVN215" s="779"/>
      <c r="MVO215" s="779"/>
      <c r="MVP215" s="779"/>
      <c r="MVQ215" s="779"/>
      <c r="MVR215" s="779"/>
      <c r="MVS215" s="779"/>
      <c r="MVT215" s="779"/>
      <c r="MVU215" s="779"/>
      <c r="MVV215" s="779"/>
      <c r="MVW215" s="779"/>
      <c r="MVX215" s="779"/>
      <c r="MVY215" s="779"/>
      <c r="MVZ215" s="779"/>
      <c r="MWA215" s="779"/>
      <c r="MWB215" s="779"/>
      <c r="MWC215" s="779"/>
      <c r="MWD215" s="779"/>
      <c r="MWE215" s="779"/>
      <c r="MWF215" s="779"/>
      <c r="MWG215" s="779"/>
      <c r="MWH215" s="779"/>
      <c r="MWI215" s="779"/>
      <c r="MWJ215" s="779"/>
      <c r="MWK215" s="779"/>
      <c r="MWL215" s="779"/>
      <c r="MWM215" s="779"/>
      <c r="MWN215" s="779"/>
      <c r="MWO215" s="779"/>
      <c r="MWP215" s="779"/>
      <c r="MWQ215" s="779"/>
      <c r="MWR215" s="779"/>
      <c r="MWS215" s="779"/>
      <c r="MWT215" s="779"/>
      <c r="MWU215" s="779"/>
      <c r="MWV215" s="779"/>
      <c r="MWW215" s="779"/>
      <c r="MWX215" s="779"/>
      <c r="MWY215" s="779"/>
      <c r="MWZ215" s="779"/>
      <c r="MXA215" s="779"/>
      <c r="MXB215" s="779"/>
      <c r="MXC215" s="779"/>
      <c r="MXD215" s="779"/>
      <c r="MXE215" s="779"/>
      <c r="MXF215" s="779"/>
      <c r="MXG215" s="779"/>
      <c r="MXH215" s="779"/>
      <c r="MXI215" s="779"/>
      <c r="MXJ215" s="779"/>
      <c r="MXK215" s="779"/>
      <c r="MXL215" s="779"/>
      <c r="MXM215" s="779"/>
      <c r="MXN215" s="779"/>
      <c r="MXO215" s="779"/>
      <c r="MXP215" s="779"/>
      <c r="MXQ215" s="779"/>
      <c r="MXR215" s="779"/>
      <c r="MXS215" s="779"/>
      <c r="MXT215" s="779"/>
      <c r="MXU215" s="779"/>
      <c r="MXV215" s="779"/>
      <c r="MXW215" s="779"/>
      <c r="MXX215" s="779"/>
      <c r="MXY215" s="779"/>
      <c r="MXZ215" s="779"/>
      <c r="MYA215" s="779"/>
      <c r="MYB215" s="779"/>
      <c r="MYC215" s="779"/>
      <c r="MYD215" s="779"/>
      <c r="MYE215" s="779"/>
      <c r="MYF215" s="779"/>
      <c r="MYG215" s="779"/>
      <c r="MYH215" s="779"/>
      <c r="MYI215" s="779"/>
      <c r="MYJ215" s="779"/>
      <c r="MYK215" s="779"/>
      <c r="MYL215" s="779"/>
      <c r="MYM215" s="779"/>
      <c r="MYN215" s="779"/>
      <c r="MYO215" s="779"/>
      <c r="MYP215" s="779"/>
      <c r="MYQ215" s="779"/>
      <c r="MYR215" s="779"/>
      <c r="MYS215" s="779"/>
      <c r="MYT215" s="779"/>
      <c r="MYU215" s="779"/>
      <c r="MYV215" s="779"/>
      <c r="MYW215" s="779"/>
      <c r="MYX215" s="779"/>
      <c r="MYY215" s="779"/>
      <c r="MYZ215" s="779"/>
      <c r="MZA215" s="779"/>
      <c r="MZB215" s="779"/>
      <c r="MZC215" s="779"/>
      <c r="MZD215" s="779"/>
      <c r="MZE215" s="779"/>
      <c r="MZF215" s="779"/>
      <c r="MZG215" s="779"/>
      <c r="MZH215" s="779"/>
      <c r="MZI215" s="779"/>
      <c r="MZJ215" s="779"/>
      <c r="MZK215" s="779"/>
      <c r="MZL215" s="779"/>
      <c r="MZM215" s="779"/>
      <c r="MZN215" s="779"/>
      <c r="MZO215" s="779"/>
      <c r="MZP215" s="779"/>
      <c r="MZQ215" s="779"/>
      <c r="MZR215" s="779"/>
      <c r="MZS215" s="779"/>
      <c r="MZT215" s="779"/>
      <c r="MZU215" s="779"/>
      <c r="MZV215" s="779"/>
      <c r="MZW215" s="779"/>
      <c r="MZX215" s="779"/>
      <c r="MZY215" s="779"/>
      <c r="MZZ215" s="779"/>
      <c r="NAA215" s="779"/>
      <c r="NAB215" s="779"/>
      <c r="NAC215" s="779"/>
      <c r="NAD215" s="779"/>
      <c r="NAE215" s="779"/>
      <c r="NAF215" s="779"/>
      <c r="NAG215" s="779"/>
      <c r="NAH215" s="779"/>
      <c r="NAI215" s="779"/>
      <c r="NAJ215" s="779"/>
      <c r="NAK215" s="779"/>
      <c r="NAL215" s="779"/>
      <c r="NAM215" s="779"/>
      <c r="NAN215" s="779"/>
      <c r="NAO215" s="779"/>
      <c r="NAP215" s="779"/>
      <c r="NAQ215" s="779"/>
      <c r="NAR215" s="779"/>
      <c r="NAS215" s="779"/>
      <c r="NAT215" s="779"/>
      <c r="NAU215" s="779"/>
      <c r="NAV215" s="779"/>
      <c r="NAW215" s="779"/>
      <c r="NAX215" s="779"/>
      <c r="NAY215" s="779"/>
      <c r="NAZ215" s="779"/>
      <c r="NBA215" s="779"/>
      <c r="NBB215" s="779"/>
      <c r="NBC215" s="779"/>
      <c r="NBD215" s="779"/>
      <c r="NBE215" s="779"/>
      <c r="NBF215" s="779"/>
      <c r="NBG215" s="779"/>
      <c r="NBH215" s="779"/>
      <c r="NBI215" s="779"/>
      <c r="NBJ215" s="779"/>
      <c r="NBK215" s="779"/>
      <c r="NBL215" s="779"/>
      <c r="NBM215" s="779"/>
      <c r="NBN215" s="779"/>
      <c r="NBO215" s="779"/>
      <c r="NBP215" s="779"/>
      <c r="NBQ215" s="779"/>
      <c r="NBR215" s="779"/>
      <c r="NBS215" s="779"/>
      <c r="NBT215" s="779"/>
      <c r="NBU215" s="779"/>
      <c r="NBV215" s="779"/>
      <c r="NBW215" s="779"/>
      <c r="NBX215" s="779"/>
      <c r="NBY215" s="779"/>
      <c r="NBZ215" s="779"/>
      <c r="NCA215" s="779"/>
      <c r="NCB215" s="779"/>
      <c r="NCC215" s="779"/>
      <c r="NCD215" s="779"/>
      <c r="NCE215" s="779"/>
      <c r="NCF215" s="779"/>
      <c r="NCG215" s="779"/>
      <c r="NCH215" s="779"/>
      <c r="NCI215" s="779"/>
      <c r="NCJ215" s="779"/>
      <c r="NCK215" s="779"/>
      <c r="NCL215" s="779"/>
      <c r="NCM215" s="779"/>
      <c r="NCN215" s="779"/>
      <c r="NCO215" s="779"/>
      <c r="NCP215" s="779"/>
      <c r="NCQ215" s="779"/>
      <c r="NCR215" s="779"/>
      <c r="NCS215" s="779"/>
      <c r="NCT215" s="779"/>
      <c r="NCU215" s="779"/>
      <c r="NCV215" s="779"/>
      <c r="NCW215" s="779"/>
      <c r="NCX215" s="779"/>
      <c r="NCY215" s="779"/>
      <c r="NCZ215" s="779"/>
      <c r="NDA215" s="779"/>
      <c r="NDB215" s="779"/>
      <c r="NDC215" s="779"/>
      <c r="NDD215" s="779"/>
      <c r="NDE215" s="779"/>
      <c r="NDF215" s="779"/>
      <c r="NDG215" s="779"/>
      <c r="NDH215" s="779"/>
      <c r="NDI215" s="779"/>
      <c r="NDJ215" s="779"/>
      <c r="NDK215" s="779"/>
      <c r="NDL215" s="779"/>
      <c r="NDM215" s="779"/>
      <c r="NDN215" s="779"/>
      <c r="NDO215" s="779"/>
      <c r="NDP215" s="779"/>
      <c r="NDQ215" s="779"/>
      <c r="NDR215" s="779"/>
      <c r="NDS215" s="779"/>
      <c r="NDT215" s="779"/>
      <c r="NDU215" s="779"/>
      <c r="NDV215" s="779"/>
      <c r="NDW215" s="779"/>
      <c r="NDX215" s="779"/>
      <c r="NDY215" s="779"/>
      <c r="NDZ215" s="779"/>
      <c r="NEA215" s="779"/>
      <c r="NEB215" s="779"/>
      <c r="NEC215" s="779"/>
      <c r="NED215" s="779"/>
      <c r="NEE215" s="779"/>
      <c r="NEF215" s="779"/>
      <c r="NEG215" s="779"/>
      <c r="NEH215" s="779"/>
      <c r="NEI215" s="779"/>
      <c r="NEJ215" s="779"/>
      <c r="NEK215" s="779"/>
      <c r="NEL215" s="779"/>
      <c r="NEM215" s="779"/>
      <c r="NEN215" s="779"/>
      <c r="NEO215" s="779"/>
      <c r="NEP215" s="779"/>
      <c r="NEQ215" s="779"/>
      <c r="NER215" s="779"/>
      <c r="NES215" s="779"/>
      <c r="NET215" s="779"/>
      <c r="NEU215" s="779"/>
      <c r="NEV215" s="779"/>
      <c r="NEW215" s="779"/>
      <c r="NEX215" s="779"/>
      <c r="NEY215" s="779"/>
      <c r="NEZ215" s="779"/>
      <c r="NFA215" s="779"/>
      <c r="NFB215" s="779"/>
      <c r="NFC215" s="779"/>
      <c r="NFD215" s="779"/>
      <c r="NFE215" s="779"/>
      <c r="NFF215" s="779"/>
      <c r="NFG215" s="779"/>
      <c r="NFH215" s="779"/>
      <c r="NFI215" s="779"/>
      <c r="NFJ215" s="779"/>
      <c r="NFK215" s="779"/>
      <c r="NFL215" s="779"/>
      <c r="NFM215" s="779"/>
      <c r="NFN215" s="779"/>
      <c r="NFO215" s="779"/>
      <c r="NFP215" s="779"/>
      <c r="NFQ215" s="779"/>
      <c r="NFR215" s="779"/>
      <c r="NFS215" s="779"/>
      <c r="NFT215" s="779"/>
      <c r="NFU215" s="779"/>
      <c r="NFV215" s="779"/>
      <c r="NFW215" s="779"/>
      <c r="NFX215" s="779"/>
      <c r="NFY215" s="779"/>
      <c r="NFZ215" s="779"/>
      <c r="NGA215" s="779"/>
      <c r="NGB215" s="779"/>
      <c r="NGC215" s="779"/>
      <c r="NGD215" s="779"/>
      <c r="NGE215" s="779"/>
      <c r="NGF215" s="779"/>
      <c r="NGG215" s="779"/>
      <c r="NGH215" s="779"/>
      <c r="NGI215" s="779"/>
      <c r="NGJ215" s="779"/>
      <c r="NGK215" s="779"/>
      <c r="NGL215" s="779"/>
      <c r="NGM215" s="779"/>
      <c r="NGN215" s="779"/>
      <c r="NGO215" s="779"/>
      <c r="NGP215" s="779"/>
      <c r="NGQ215" s="779"/>
      <c r="NGR215" s="779"/>
      <c r="NGS215" s="779"/>
      <c r="NGT215" s="779"/>
      <c r="NGU215" s="779"/>
      <c r="NGV215" s="779"/>
      <c r="NGW215" s="779"/>
      <c r="NGX215" s="779"/>
      <c r="NGY215" s="779"/>
      <c r="NGZ215" s="779"/>
      <c r="NHA215" s="779"/>
      <c r="NHB215" s="779"/>
      <c r="NHC215" s="779"/>
      <c r="NHD215" s="779"/>
      <c r="NHE215" s="779"/>
      <c r="NHF215" s="779"/>
      <c r="NHG215" s="779"/>
      <c r="NHH215" s="779"/>
      <c r="NHI215" s="779"/>
      <c r="NHJ215" s="779"/>
      <c r="NHK215" s="779"/>
      <c r="NHL215" s="779"/>
      <c r="NHM215" s="779"/>
      <c r="NHN215" s="779"/>
      <c r="NHO215" s="779"/>
      <c r="NHP215" s="779"/>
      <c r="NHQ215" s="779"/>
      <c r="NHR215" s="779"/>
      <c r="NHS215" s="779"/>
      <c r="NHT215" s="779"/>
      <c r="NHU215" s="779"/>
      <c r="NHV215" s="779"/>
      <c r="NHW215" s="779"/>
      <c r="NHX215" s="779"/>
      <c r="NHY215" s="779"/>
      <c r="NHZ215" s="779"/>
      <c r="NIA215" s="779"/>
      <c r="NIB215" s="779"/>
      <c r="NIC215" s="779"/>
      <c r="NID215" s="779"/>
      <c r="NIE215" s="779"/>
      <c r="NIF215" s="779"/>
      <c r="NIG215" s="779"/>
      <c r="NIH215" s="779"/>
      <c r="NII215" s="779"/>
      <c r="NIJ215" s="779"/>
      <c r="NIK215" s="779"/>
      <c r="NIL215" s="779"/>
      <c r="NIM215" s="779"/>
      <c r="NIN215" s="779"/>
      <c r="NIO215" s="779"/>
      <c r="NIP215" s="779"/>
      <c r="NIQ215" s="779"/>
      <c r="NIR215" s="779"/>
      <c r="NIS215" s="779"/>
      <c r="NIT215" s="779"/>
      <c r="NIU215" s="779"/>
      <c r="NIV215" s="779"/>
      <c r="NIW215" s="779"/>
      <c r="NIX215" s="779"/>
      <c r="NIY215" s="779"/>
      <c r="NIZ215" s="779"/>
      <c r="NJA215" s="779"/>
      <c r="NJB215" s="779"/>
      <c r="NJC215" s="779"/>
      <c r="NJD215" s="779"/>
      <c r="NJE215" s="779"/>
      <c r="NJF215" s="779"/>
      <c r="NJG215" s="779"/>
      <c r="NJH215" s="779"/>
      <c r="NJI215" s="779"/>
      <c r="NJJ215" s="779"/>
      <c r="NJK215" s="779"/>
      <c r="NJL215" s="779"/>
      <c r="NJM215" s="779"/>
      <c r="NJN215" s="779"/>
      <c r="NJO215" s="779"/>
      <c r="NJP215" s="779"/>
      <c r="NJQ215" s="779"/>
      <c r="NJR215" s="779"/>
      <c r="NJS215" s="779"/>
      <c r="NJT215" s="779"/>
      <c r="NJU215" s="779"/>
      <c r="NJV215" s="779"/>
      <c r="NJW215" s="779"/>
      <c r="NJX215" s="779"/>
      <c r="NJY215" s="779"/>
      <c r="NJZ215" s="779"/>
      <c r="NKA215" s="779"/>
      <c r="NKB215" s="779"/>
      <c r="NKC215" s="779"/>
      <c r="NKD215" s="779"/>
      <c r="NKE215" s="779"/>
      <c r="NKF215" s="779"/>
      <c r="NKG215" s="779"/>
      <c r="NKH215" s="779"/>
      <c r="NKI215" s="779"/>
      <c r="NKJ215" s="779"/>
      <c r="NKK215" s="779"/>
      <c r="NKL215" s="779"/>
      <c r="NKM215" s="779"/>
      <c r="NKN215" s="779"/>
      <c r="NKO215" s="779"/>
      <c r="NKP215" s="779"/>
      <c r="NKQ215" s="779"/>
      <c r="NKR215" s="779"/>
      <c r="NKS215" s="779"/>
      <c r="NKT215" s="779"/>
      <c r="NKU215" s="779"/>
      <c r="NKV215" s="779"/>
      <c r="NKW215" s="779"/>
      <c r="NKX215" s="779"/>
      <c r="NKY215" s="779"/>
      <c r="NKZ215" s="779"/>
      <c r="NLA215" s="779"/>
      <c r="NLB215" s="779"/>
      <c r="NLC215" s="779"/>
      <c r="NLD215" s="779"/>
      <c r="NLE215" s="779"/>
      <c r="NLF215" s="779"/>
      <c r="NLG215" s="779"/>
      <c r="NLH215" s="779"/>
      <c r="NLI215" s="779"/>
      <c r="NLJ215" s="779"/>
      <c r="NLK215" s="779"/>
      <c r="NLL215" s="779"/>
      <c r="NLM215" s="779"/>
      <c r="NLN215" s="779"/>
      <c r="NLO215" s="779"/>
      <c r="NLP215" s="779"/>
      <c r="NLQ215" s="779"/>
      <c r="NLR215" s="779"/>
      <c r="NLS215" s="779"/>
      <c r="NLT215" s="779"/>
      <c r="NLU215" s="779"/>
      <c r="NLV215" s="779"/>
      <c r="NLW215" s="779"/>
      <c r="NLX215" s="779"/>
      <c r="NLY215" s="779"/>
      <c r="NLZ215" s="779"/>
      <c r="NMA215" s="779"/>
      <c r="NMB215" s="779"/>
      <c r="NMC215" s="779"/>
      <c r="NMD215" s="779"/>
      <c r="NME215" s="779"/>
      <c r="NMF215" s="779"/>
      <c r="NMG215" s="779"/>
      <c r="NMH215" s="779"/>
      <c r="NMI215" s="779"/>
      <c r="NMJ215" s="779"/>
      <c r="NMK215" s="779"/>
      <c r="NML215" s="779"/>
      <c r="NMM215" s="779"/>
      <c r="NMN215" s="779"/>
      <c r="NMO215" s="779"/>
      <c r="NMP215" s="779"/>
      <c r="NMQ215" s="779"/>
      <c r="NMR215" s="779"/>
      <c r="NMS215" s="779"/>
      <c r="NMT215" s="779"/>
      <c r="NMU215" s="779"/>
      <c r="NMV215" s="779"/>
      <c r="NMW215" s="779"/>
      <c r="NMX215" s="779"/>
      <c r="NMY215" s="779"/>
      <c r="NMZ215" s="779"/>
      <c r="NNA215" s="779"/>
      <c r="NNB215" s="779"/>
      <c r="NNC215" s="779"/>
      <c r="NND215" s="779"/>
      <c r="NNE215" s="779"/>
      <c r="NNF215" s="779"/>
      <c r="NNG215" s="779"/>
      <c r="NNH215" s="779"/>
      <c r="NNI215" s="779"/>
      <c r="NNJ215" s="779"/>
      <c r="NNK215" s="779"/>
      <c r="NNL215" s="779"/>
      <c r="NNM215" s="779"/>
      <c r="NNN215" s="779"/>
      <c r="NNO215" s="779"/>
      <c r="NNP215" s="779"/>
      <c r="NNQ215" s="779"/>
      <c r="NNR215" s="779"/>
      <c r="NNS215" s="779"/>
      <c r="NNT215" s="779"/>
      <c r="NNU215" s="779"/>
      <c r="NNV215" s="779"/>
      <c r="NNW215" s="779"/>
      <c r="NNX215" s="779"/>
      <c r="NNY215" s="779"/>
      <c r="NNZ215" s="779"/>
      <c r="NOA215" s="779"/>
      <c r="NOB215" s="779"/>
      <c r="NOC215" s="779"/>
      <c r="NOD215" s="779"/>
      <c r="NOE215" s="779"/>
      <c r="NOF215" s="779"/>
      <c r="NOG215" s="779"/>
      <c r="NOH215" s="779"/>
      <c r="NOI215" s="779"/>
      <c r="NOJ215" s="779"/>
      <c r="NOK215" s="779"/>
      <c r="NOL215" s="779"/>
      <c r="NOM215" s="779"/>
      <c r="NON215" s="779"/>
      <c r="NOO215" s="779"/>
      <c r="NOP215" s="779"/>
      <c r="NOQ215" s="779"/>
      <c r="NOR215" s="779"/>
      <c r="NOS215" s="779"/>
      <c r="NOT215" s="779"/>
      <c r="NOU215" s="779"/>
      <c r="NOV215" s="779"/>
      <c r="NOW215" s="779"/>
      <c r="NOX215" s="779"/>
      <c r="NOY215" s="779"/>
      <c r="NOZ215" s="779"/>
      <c r="NPA215" s="779"/>
      <c r="NPB215" s="779"/>
      <c r="NPC215" s="779"/>
      <c r="NPD215" s="779"/>
      <c r="NPE215" s="779"/>
      <c r="NPF215" s="779"/>
      <c r="NPG215" s="779"/>
      <c r="NPH215" s="779"/>
      <c r="NPI215" s="779"/>
      <c r="NPJ215" s="779"/>
      <c r="NPK215" s="779"/>
      <c r="NPL215" s="779"/>
      <c r="NPM215" s="779"/>
      <c r="NPN215" s="779"/>
      <c r="NPO215" s="779"/>
      <c r="NPP215" s="779"/>
      <c r="NPQ215" s="779"/>
      <c r="NPR215" s="779"/>
      <c r="NPS215" s="779"/>
      <c r="NPT215" s="779"/>
      <c r="NPU215" s="779"/>
      <c r="NPV215" s="779"/>
      <c r="NPW215" s="779"/>
      <c r="NPX215" s="779"/>
      <c r="NPY215" s="779"/>
      <c r="NPZ215" s="779"/>
      <c r="NQA215" s="779"/>
      <c r="NQB215" s="779"/>
      <c r="NQC215" s="779"/>
      <c r="NQD215" s="779"/>
      <c r="NQE215" s="779"/>
      <c r="NQF215" s="779"/>
      <c r="NQG215" s="779"/>
      <c r="NQH215" s="779"/>
      <c r="NQI215" s="779"/>
      <c r="NQJ215" s="779"/>
      <c r="NQK215" s="779"/>
      <c r="NQL215" s="779"/>
      <c r="NQM215" s="779"/>
      <c r="NQN215" s="779"/>
      <c r="NQO215" s="779"/>
      <c r="NQP215" s="779"/>
      <c r="NQQ215" s="779"/>
      <c r="NQR215" s="779"/>
      <c r="NQS215" s="779"/>
      <c r="NQT215" s="779"/>
      <c r="NQU215" s="779"/>
      <c r="NQV215" s="779"/>
      <c r="NQW215" s="779"/>
      <c r="NQX215" s="779"/>
      <c r="NQY215" s="779"/>
      <c r="NQZ215" s="779"/>
      <c r="NRA215" s="779"/>
      <c r="NRB215" s="779"/>
      <c r="NRC215" s="779"/>
      <c r="NRD215" s="779"/>
      <c r="NRE215" s="779"/>
      <c r="NRF215" s="779"/>
      <c r="NRG215" s="779"/>
      <c r="NRH215" s="779"/>
      <c r="NRI215" s="779"/>
      <c r="NRJ215" s="779"/>
      <c r="NRK215" s="779"/>
      <c r="NRL215" s="779"/>
      <c r="NRM215" s="779"/>
      <c r="NRN215" s="779"/>
      <c r="NRO215" s="779"/>
      <c r="NRP215" s="779"/>
      <c r="NRQ215" s="779"/>
      <c r="NRR215" s="779"/>
      <c r="NRS215" s="779"/>
      <c r="NRT215" s="779"/>
      <c r="NRU215" s="779"/>
      <c r="NRV215" s="779"/>
      <c r="NRW215" s="779"/>
      <c r="NRX215" s="779"/>
      <c r="NRY215" s="779"/>
      <c r="NRZ215" s="779"/>
      <c r="NSA215" s="779"/>
      <c r="NSB215" s="779"/>
      <c r="NSC215" s="779"/>
      <c r="NSD215" s="779"/>
      <c r="NSE215" s="779"/>
      <c r="NSF215" s="779"/>
      <c r="NSG215" s="779"/>
      <c r="NSH215" s="779"/>
      <c r="NSI215" s="779"/>
      <c r="NSJ215" s="779"/>
      <c r="NSK215" s="779"/>
      <c r="NSL215" s="779"/>
      <c r="NSM215" s="779"/>
      <c r="NSN215" s="779"/>
      <c r="NSO215" s="779"/>
      <c r="NSP215" s="779"/>
      <c r="NSQ215" s="779"/>
      <c r="NSR215" s="779"/>
      <c r="NSS215" s="779"/>
      <c r="NST215" s="779"/>
      <c r="NSU215" s="779"/>
      <c r="NSV215" s="779"/>
      <c r="NSW215" s="779"/>
      <c r="NSX215" s="779"/>
      <c r="NSY215" s="779"/>
      <c r="NSZ215" s="779"/>
      <c r="NTA215" s="779"/>
      <c r="NTB215" s="779"/>
      <c r="NTC215" s="779"/>
      <c r="NTD215" s="779"/>
      <c r="NTE215" s="779"/>
      <c r="NTF215" s="779"/>
      <c r="NTG215" s="779"/>
      <c r="NTH215" s="779"/>
      <c r="NTI215" s="779"/>
      <c r="NTJ215" s="779"/>
      <c r="NTK215" s="779"/>
      <c r="NTL215" s="779"/>
      <c r="NTM215" s="779"/>
      <c r="NTN215" s="779"/>
      <c r="NTO215" s="779"/>
      <c r="NTP215" s="779"/>
      <c r="NTQ215" s="779"/>
      <c r="NTR215" s="779"/>
      <c r="NTS215" s="779"/>
      <c r="NTT215" s="779"/>
      <c r="NTU215" s="779"/>
      <c r="NTV215" s="779"/>
      <c r="NTW215" s="779"/>
      <c r="NTX215" s="779"/>
      <c r="NTY215" s="779"/>
      <c r="NTZ215" s="779"/>
      <c r="NUA215" s="779"/>
      <c r="NUB215" s="779"/>
      <c r="NUC215" s="779"/>
      <c r="NUD215" s="779"/>
      <c r="NUE215" s="779"/>
      <c r="NUF215" s="779"/>
      <c r="NUG215" s="779"/>
      <c r="NUH215" s="779"/>
      <c r="NUI215" s="779"/>
      <c r="NUJ215" s="779"/>
      <c r="NUK215" s="779"/>
      <c r="NUL215" s="779"/>
      <c r="NUM215" s="779"/>
      <c r="NUN215" s="779"/>
      <c r="NUO215" s="779"/>
      <c r="NUP215" s="779"/>
      <c r="NUQ215" s="779"/>
      <c r="NUR215" s="779"/>
      <c r="NUS215" s="779"/>
      <c r="NUT215" s="779"/>
      <c r="NUU215" s="779"/>
      <c r="NUV215" s="779"/>
      <c r="NUW215" s="779"/>
      <c r="NUX215" s="779"/>
      <c r="NUY215" s="779"/>
      <c r="NUZ215" s="779"/>
      <c r="NVA215" s="779"/>
      <c r="NVB215" s="779"/>
      <c r="NVC215" s="779"/>
      <c r="NVD215" s="779"/>
      <c r="NVE215" s="779"/>
      <c r="NVF215" s="779"/>
      <c r="NVG215" s="779"/>
      <c r="NVH215" s="779"/>
      <c r="NVI215" s="779"/>
      <c r="NVJ215" s="779"/>
      <c r="NVK215" s="779"/>
      <c r="NVL215" s="779"/>
      <c r="NVM215" s="779"/>
      <c r="NVN215" s="779"/>
      <c r="NVO215" s="779"/>
      <c r="NVP215" s="779"/>
      <c r="NVQ215" s="779"/>
      <c r="NVR215" s="779"/>
      <c r="NVS215" s="779"/>
      <c r="NVT215" s="779"/>
      <c r="NVU215" s="779"/>
      <c r="NVV215" s="779"/>
      <c r="NVW215" s="779"/>
      <c r="NVX215" s="779"/>
      <c r="NVY215" s="779"/>
      <c r="NVZ215" s="779"/>
      <c r="NWA215" s="779"/>
      <c r="NWB215" s="779"/>
      <c r="NWC215" s="779"/>
      <c r="NWD215" s="779"/>
      <c r="NWE215" s="779"/>
      <c r="NWF215" s="779"/>
      <c r="NWG215" s="779"/>
      <c r="NWH215" s="779"/>
      <c r="NWI215" s="779"/>
      <c r="NWJ215" s="779"/>
      <c r="NWK215" s="779"/>
      <c r="NWL215" s="779"/>
      <c r="NWM215" s="779"/>
      <c r="NWN215" s="779"/>
      <c r="NWO215" s="779"/>
      <c r="NWP215" s="779"/>
      <c r="NWQ215" s="779"/>
      <c r="NWR215" s="779"/>
      <c r="NWS215" s="779"/>
      <c r="NWT215" s="779"/>
      <c r="NWU215" s="779"/>
      <c r="NWV215" s="779"/>
      <c r="NWW215" s="779"/>
      <c r="NWX215" s="779"/>
      <c r="NWY215" s="779"/>
      <c r="NWZ215" s="779"/>
      <c r="NXA215" s="779"/>
      <c r="NXB215" s="779"/>
      <c r="NXC215" s="779"/>
      <c r="NXD215" s="779"/>
      <c r="NXE215" s="779"/>
      <c r="NXF215" s="779"/>
      <c r="NXG215" s="779"/>
      <c r="NXH215" s="779"/>
      <c r="NXI215" s="779"/>
      <c r="NXJ215" s="779"/>
      <c r="NXK215" s="779"/>
      <c r="NXL215" s="779"/>
      <c r="NXM215" s="779"/>
      <c r="NXN215" s="779"/>
      <c r="NXO215" s="779"/>
      <c r="NXP215" s="779"/>
      <c r="NXQ215" s="779"/>
      <c r="NXR215" s="779"/>
      <c r="NXS215" s="779"/>
      <c r="NXT215" s="779"/>
      <c r="NXU215" s="779"/>
      <c r="NXV215" s="779"/>
      <c r="NXW215" s="779"/>
      <c r="NXX215" s="779"/>
      <c r="NXY215" s="779"/>
      <c r="NXZ215" s="779"/>
      <c r="NYA215" s="779"/>
      <c r="NYB215" s="779"/>
      <c r="NYC215" s="779"/>
      <c r="NYD215" s="779"/>
      <c r="NYE215" s="779"/>
      <c r="NYF215" s="779"/>
      <c r="NYG215" s="779"/>
      <c r="NYH215" s="779"/>
      <c r="NYI215" s="779"/>
      <c r="NYJ215" s="779"/>
      <c r="NYK215" s="779"/>
      <c r="NYL215" s="779"/>
      <c r="NYM215" s="779"/>
      <c r="NYN215" s="779"/>
      <c r="NYO215" s="779"/>
      <c r="NYP215" s="779"/>
      <c r="NYQ215" s="779"/>
      <c r="NYR215" s="779"/>
      <c r="NYS215" s="779"/>
      <c r="NYT215" s="779"/>
      <c r="NYU215" s="779"/>
      <c r="NYV215" s="779"/>
      <c r="NYW215" s="779"/>
      <c r="NYX215" s="779"/>
      <c r="NYY215" s="779"/>
      <c r="NYZ215" s="779"/>
      <c r="NZA215" s="779"/>
      <c r="NZB215" s="779"/>
      <c r="NZC215" s="779"/>
      <c r="NZD215" s="779"/>
      <c r="NZE215" s="779"/>
      <c r="NZF215" s="779"/>
      <c r="NZG215" s="779"/>
      <c r="NZH215" s="779"/>
      <c r="NZI215" s="779"/>
      <c r="NZJ215" s="779"/>
      <c r="NZK215" s="779"/>
      <c r="NZL215" s="779"/>
      <c r="NZM215" s="779"/>
      <c r="NZN215" s="779"/>
      <c r="NZO215" s="779"/>
      <c r="NZP215" s="779"/>
      <c r="NZQ215" s="779"/>
      <c r="NZR215" s="779"/>
      <c r="NZS215" s="779"/>
      <c r="NZT215" s="779"/>
      <c r="NZU215" s="779"/>
      <c r="NZV215" s="779"/>
      <c r="NZW215" s="779"/>
      <c r="NZX215" s="779"/>
      <c r="NZY215" s="779"/>
      <c r="NZZ215" s="779"/>
      <c r="OAA215" s="779"/>
      <c r="OAB215" s="779"/>
      <c r="OAC215" s="779"/>
      <c r="OAD215" s="779"/>
      <c r="OAE215" s="779"/>
      <c r="OAF215" s="779"/>
      <c r="OAG215" s="779"/>
      <c r="OAH215" s="779"/>
      <c r="OAI215" s="779"/>
      <c r="OAJ215" s="779"/>
      <c r="OAK215" s="779"/>
      <c r="OAL215" s="779"/>
      <c r="OAM215" s="779"/>
      <c r="OAN215" s="779"/>
      <c r="OAO215" s="779"/>
      <c r="OAP215" s="779"/>
      <c r="OAQ215" s="779"/>
      <c r="OAR215" s="779"/>
      <c r="OAS215" s="779"/>
      <c r="OAT215" s="779"/>
      <c r="OAU215" s="779"/>
      <c r="OAV215" s="779"/>
      <c r="OAW215" s="779"/>
      <c r="OAX215" s="779"/>
      <c r="OAY215" s="779"/>
      <c r="OAZ215" s="779"/>
      <c r="OBA215" s="779"/>
      <c r="OBB215" s="779"/>
      <c r="OBC215" s="779"/>
      <c r="OBD215" s="779"/>
      <c r="OBE215" s="779"/>
      <c r="OBF215" s="779"/>
      <c r="OBG215" s="779"/>
      <c r="OBH215" s="779"/>
      <c r="OBI215" s="779"/>
      <c r="OBJ215" s="779"/>
      <c r="OBK215" s="779"/>
      <c r="OBL215" s="779"/>
      <c r="OBM215" s="779"/>
      <c r="OBN215" s="779"/>
      <c r="OBO215" s="779"/>
      <c r="OBP215" s="779"/>
      <c r="OBQ215" s="779"/>
      <c r="OBR215" s="779"/>
      <c r="OBS215" s="779"/>
      <c r="OBT215" s="779"/>
      <c r="OBU215" s="779"/>
      <c r="OBV215" s="779"/>
      <c r="OBW215" s="779"/>
      <c r="OBX215" s="779"/>
      <c r="OBY215" s="779"/>
      <c r="OBZ215" s="779"/>
      <c r="OCA215" s="779"/>
      <c r="OCB215" s="779"/>
      <c r="OCC215" s="779"/>
      <c r="OCD215" s="779"/>
      <c r="OCE215" s="779"/>
      <c r="OCF215" s="779"/>
      <c r="OCG215" s="779"/>
      <c r="OCH215" s="779"/>
      <c r="OCI215" s="779"/>
      <c r="OCJ215" s="779"/>
      <c r="OCK215" s="779"/>
      <c r="OCL215" s="779"/>
      <c r="OCM215" s="779"/>
      <c r="OCN215" s="779"/>
      <c r="OCO215" s="779"/>
      <c r="OCP215" s="779"/>
      <c r="OCQ215" s="779"/>
      <c r="OCR215" s="779"/>
      <c r="OCS215" s="779"/>
      <c r="OCT215" s="779"/>
      <c r="OCU215" s="779"/>
      <c r="OCV215" s="779"/>
      <c r="OCW215" s="779"/>
      <c r="OCX215" s="779"/>
      <c r="OCY215" s="779"/>
      <c r="OCZ215" s="779"/>
      <c r="ODA215" s="779"/>
      <c r="ODB215" s="779"/>
      <c r="ODC215" s="779"/>
      <c r="ODD215" s="779"/>
      <c r="ODE215" s="779"/>
      <c r="ODF215" s="779"/>
      <c r="ODG215" s="779"/>
      <c r="ODH215" s="779"/>
      <c r="ODI215" s="779"/>
      <c r="ODJ215" s="779"/>
      <c r="ODK215" s="779"/>
      <c r="ODL215" s="779"/>
      <c r="ODM215" s="779"/>
      <c r="ODN215" s="779"/>
      <c r="ODO215" s="779"/>
      <c r="ODP215" s="779"/>
      <c r="ODQ215" s="779"/>
      <c r="ODR215" s="779"/>
      <c r="ODS215" s="779"/>
      <c r="ODT215" s="779"/>
      <c r="ODU215" s="779"/>
      <c r="ODV215" s="779"/>
      <c r="ODW215" s="779"/>
      <c r="ODX215" s="779"/>
      <c r="ODY215" s="779"/>
      <c r="ODZ215" s="779"/>
      <c r="OEA215" s="779"/>
      <c r="OEB215" s="779"/>
      <c r="OEC215" s="779"/>
      <c r="OED215" s="779"/>
      <c r="OEE215" s="779"/>
      <c r="OEF215" s="779"/>
      <c r="OEG215" s="779"/>
      <c r="OEH215" s="779"/>
      <c r="OEI215" s="779"/>
      <c r="OEJ215" s="779"/>
      <c r="OEK215" s="779"/>
      <c r="OEL215" s="779"/>
      <c r="OEM215" s="779"/>
      <c r="OEN215" s="779"/>
      <c r="OEO215" s="779"/>
      <c r="OEP215" s="779"/>
      <c r="OEQ215" s="779"/>
      <c r="OER215" s="779"/>
      <c r="OES215" s="779"/>
      <c r="OET215" s="779"/>
      <c r="OEU215" s="779"/>
      <c r="OEV215" s="779"/>
      <c r="OEW215" s="779"/>
      <c r="OEX215" s="779"/>
      <c r="OEY215" s="779"/>
      <c r="OEZ215" s="779"/>
      <c r="OFA215" s="779"/>
      <c r="OFB215" s="779"/>
      <c r="OFC215" s="779"/>
      <c r="OFD215" s="779"/>
      <c r="OFE215" s="779"/>
      <c r="OFF215" s="779"/>
      <c r="OFG215" s="779"/>
      <c r="OFH215" s="779"/>
      <c r="OFI215" s="779"/>
      <c r="OFJ215" s="779"/>
      <c r="OFK215" s="779"/>
      <c r="OFL215" s="779"/>
      <c r="OFM215" s="779"/>
      <c r="OFN215" s="779"/>
      <c r="OFO215" s="779"/>
      <c r="OFP215" s="779"/>
      <c r="OFQ215" s="779"/>
      <c r="OFR215" s="779"/>
      <c r="OFS215" s="779"/>
      <c r="OFT215" s="779"/>
      <c r="OFU215" s="779"/>
      <c r="OFV215" s="779"/>
      <c r="OFW215" s="779"/>
      <c r="OFX215" s="779"/>
      <c r="OFY215" s="779"/>
      <c r="OFZ215" s="779"/>
      <c r="OGA215" s="779"/>
      <c r="OGB215" s="779"/>
      <c r="OGC215" s="779"/>
      <c r="OGD215" s="779"/>
      <c r="OGE215" s="779"/>
      <c r="OGF215" s="779"/>
      <c r="OGG215" s="779"/>
      <c r="OGH215" s="779"/>
      <c r="OGI215" s="779"/>
      <c r="OGJ215" s="779"/>
      <c r="OGK215" s="779"/>
      <c r="OGL215" s="779"/>
      <c r="OGM215" s="779"/>
      <c r="OGN215" s="779"/>
      <c r="OGO215" s="779"/>
      <c r="OGP215" s="779"/>
      <c r="OGQ215" s="779"/>
      <c r="OGR215" s="779"/>
      <c r="OGS215" s="779"/>
      <c r="OGT215" s="779"/>
      <c r="OGU215" s="779"/>
      <c r="OGV215" s="779"/>
      <c r="OGW215" s="779"/>
      <c r="OGX215" s="779"/>
      <c r="OGY215" s="779"/>
      <c r="OGZ215" s="779"/>
      <c r="OHA215" s="779"/>
      <c r="OHB215" s="779"/>
      <c r="OHC215" s="779"/>
      <c r="OHD215" s="779"/>
      <c r="OHE215" s="779"/>
      <c r="OHF215" s="779"/>
      <c r="OHG215" s="779"/>
      <c r="OHH215" s="779"/>
      <c r="OHI215" s="779"/>
      <c r="OHJ215" s="779"/>
      <c r="OHK215" s="779"/>
      <c r="OHL215" s="779"/>
      <c r="OHM215" s="779"/>
      <c r="OHN215" s="779"/>
      <c r="OHO215" s="779"/>
      <c r="OHP215" s="779"/>
      <c r="OHQ215" s="779"/>
      <c r="OHR215" s="779"/>
      <c r="OHS215" s="779"/>
      <c r="OHT215" s="779"/>
      <c r="OHU215" s="779"/>
      <c r="OHV215" s="779"/>
      <c r="OHW215" s="779"/>
      <c r="OHX215" s="779"/>
      <c r="OHY215" s="779"/>
      <c r="OHZ215" s="779"/>
      <c r="OIA215" s="779"/>
      <c r="OIB215" s="779"/>
      <c r="OIC215" s="779"/>
      <c r="OID215" s="779"/>
      <c r="OIE215" s="779"/>
      <c r="OIF215" s="779"/>
      <c r="OIG215" s="779"/>
      <c r="OIH215" s="779"/>
      <c r="OII215" s="779"/>
      <c r="OIJ215" s="779"/>
      <c r="OIK215" s="779"/>
      <c r="OIL215" s="779"/>
      <c r="OIM215" s="779"/>
      <c r="OIN215" s="779"/>
      <c r="OIO215" s="779"/>
      <c r="OIP215" s="779"/>
      <c r="OIQ215" s="779"/>
      <c r="OIR215" s="779"/>
      <c r="OIS215" s="779"/>
      <c r="OIT215" s="779"/>
      <c r="OIU215" s="779"/>
      <c r="OIV215" s="779"/>
      <c r="OIW215" s="779"/>
      <c r="OIX215" s="779"/>
      <c r="OIY215" s="779"/>
      <c r="OIZ215" s="779"/>
      <c r="OJA215" s="779"/>
      <c r="OJB215" s="779"/>
      <c r="OJC215" s="779"/>
      <c r="OJD215" s="779"/>
      <c r="OJE215" s="779"/>
      <c r="OJF215" s="779"/>
      <c r="OJG215" s="779"/>
      <c r="OJH215" s="779"/>
      <c r="OJI215" s="779"/>
      <c r="OJJ215" s="779"/>
      <c r="OJK215" s="779"/>
      <c r="OJL215" s="779"/>
      <c r="OJM215" s="779"/>
      <c r="OJN215" s="779"/>
      <c r="OJO215" s="779"/>
      <c r="OJP215" s="779"/>
      <c r="OJQ215" s="779"/>
      <c r="OJR215" s="779"/>
      <c r="OJS215" s="779"/>
      <c r="OJT215" s="779"/>
      <c r="OJU215" s="779"/>
      <c r="OJV215" s="779"/>
      <c r="OJW215" s="779"/>
      <c r="OJX215" s="779"/>
      <c r="OJY215" s="779"/>
      <c r="OJZ215" s="779"/>
      <c r="OKA215" s="779"/>
      <c r="OKB215" s="779"/>
      <c r="OKC215" s="779"/>
      <c r="OKD215" s="779"/>
      <c r="OKE215" s="779"/>
      <c r="OKF215" s="779"/>
      <c r="OKG215" s="779"/>
      <c r="OKH215" s="779"/>
      <c r="OKI215" s="779"/>
      <c r="OKJ215" s="779"/>
      <c r="OKK215" s="779"/>
      <c r="OKL215" s="779"/>
      <c r="OKM215" s="779"/>
      <c r="OKN215" s="779"/>
      <c r="OKO215" s="779"/>
      <c r="OKP215" s="779"/>
      <c r="OKQ215" s="779"/>
      <c r="OKR215" s="779"/>
      <c r="OKS215" s="779"/>
      <c r="OKT215" s="779"/>
      <c r="OKU215" s="779"/>
      <c r="OKV215" s="779"/>
      <c r="OKW215" s="779"/>
      <c r="OKX215" s="779"/>
      <c r="OKY215" s="779"/>
      <c r="OKZ215" s="779"/>
      <c r="OLA215" s="779"/>
      <c r="OLB215" s="779"/>
      <c r="OLC215" s="779"/>
      <c r="OLD215" s="779"/>
      <c r="OLE215" s="779"/>
      <c r="OLF215" s="779"/>
      <c r="OLG215" s="779"/>
      <c r="OLH215" s="779"/>
      <c r="OLI215" s="779"/>
      <c r="OLJ215" s="779"/>
      <c r="OLK215" s="779"/>
      <c r="OLL215" s="779"/>
      <c r="OLM215" s="779"/>
      <c r="OLN215" s="779"/>
      <c r="OLO215" s="779"/>
      <c r="OLP215" s="779"/>
      <c r="OLQ215" s="779"/>
      <c r="OLR215" s="779"/>
      <c r="OLS215" s="779"/>
      <c r="OLT215" s="779"/>
      <c r="OLU215" s="779"/>
      <c r="OLV215" s="779"/>
      <c r="OLW215" s="779"/>
      <c r="OLX215" s="779"/>
      <c r="OLY215" s="779"/>
      <c r="OLZ215" s="779"/>
      <c r="OMA215" s="779"/>
      <c r="OMB215" s="779"/>
      <c r="OMC215" s="779"/>
      <c r="OMD215" s="779"/>
      <c r="OME215" s="779"/>
      <c r="OMF215" s="779"/>
      <c r="OMG215" s="779"/>
      <c r="OMH215" s="779"/>
      <c r="OMI215" s="779"/>
      <c r="OMJ215" s="779"/>
      <c r="OMK215" s="779"/>
      <c r="OML215" s="779"/>
      <c r="OMM215" s="779"/>
      <c r="OMN215" s="779"/>
      <c r="OMO215" s="779"/>
      <c r="OMP215" s="779"/>
      <c r="OMQ215" s="779"/>
      <c r="OMR215" s="779"/>
      <c r="OMS215" s="779"/>
      <c r="OMT215" s="779"/>
      <c r="OMU215" s="779"/>
      <c r="OMV215" s="779"/>
      <c r="OMW215" s="779"/>
      <c r="OMX215" s="779"/>
      <c r="OMY215" s="779"/>
      <c r="OMZ215" s="779"/>
      <c r="ONA215" s="779"/>
      <c r="ONB215" s="779"/>
      <c r="ONC215" s="779"/>
      <c r="OND215" s="779"/>
      <c r="ONE215" s="779"/>
      <c r="ONF215" s="779"/>
      <c r="ONG215" s="779"/>
      <c r="ONH215" s="779"/>
      <c r="ONI215" s="779"/>
      <c r="ONJ215" s="779"/>
      <c r="ONK215" s="779"/>
      <c r="ONL215" s="779"/>
      <c r="ONM215" s="779"/>
      <c r="ONN215" s="779"/>
      <c r="ONO215" s="779"/>
      <c r="ONP215" s="779"/>
      <c r="ONQ215" s="779"/>
      <c r="ONR215" s="779"/>
      <c r="ONS215" s="779"/>
      <c r="ONT215" s="779"/>
      <c r="ONU215" s="779"/>
      <c r="ONV215" s="779"/>
      <c r="ONW215" s="779"/>
      <c r="ONX215" s="779"/>
      <c r="ONY215" s="779"/>
      <c r="ONZ215" s="779"/>
      <c r="OOA215" s="779"/>
      <c r="OOB215" s="779"/>
      <c r="OOC215" s="779"/>
      <c r="OOD215" s="779"/>
      <c r="OOE215" s="779"/>
      <c r="OOF215" s="779"/>
      <c r="OOG215" s="779"/>
      <c r="OOH215" s="779"/>
      <c r="OOI215" s="779"/>
      <c r="OOJ215" s="779"/>
      <c r="OOK215" s="779"/>
      <c r="OOL215" s="779"/>
      <c r="OOM215" s="779"/>
      <c r="OON215" s="779"/>
      <c r="OOO215" s="779"/>
      <c r="OOP215" s="779"/>
      <c r="OOQ215" s="779"/>
      <c r="OOR215" s="779"/>
      <c r="OOS215" s="779"/>
      <c r="OOT215" s="779"/>
      <c r="OOU215" s="779"/>
      <c r="OOV215" s="779"/>
      <c r="OOW215" s="779"/>
      <c r="OOX215" s="779"/>
      <c r="OOY215" s="779"/>
      <c r="OOZ215" s="779"/>
      <c r="OPA215" s="779"/>
      <c r="OPB215" s="779"/>
      <c r="OPC215" s="779"/>
      <c r="OPD215" s="779"/>
      <c r="OPE215" s="779"/>
      <c r="OPF215" s="779"/>
      <c r="OPG215" s="779"/>
      <c r="OPH215" s="779"/>
      <c r="OPI215" s="779"/>
      <c r="OPJ215" s="779"/>
      <c r="OPK215" s="779"/>
      <c r="OPL215" s="779"/>
      <c r="OPM215" s="779"/>
      <c r="OPN215" s="779"/>
      <c r="OPO215" s="779"/>
      <c r="OPP215" s="779"/>
      <c r="OPQ215" s="779"/>
      <c r="OPR215" s="779"/>
      <c r="OPS215" s="779"/>
      <c r="OPT215" s="779"/>
      <c r="OPU215" s="779"/>
      <c r="OPV215" s="779"/>
      <c r="OPW215" s="779"/>
      <c r="OPX215" s="779"/>
      <c r="OPY215" s="779"/>
      <c r="OPZ215" s="779"/>
      <c r="OQA215" s="779"/>
      <c r="OQB215" s="779"/>
      <c r="OQC215" s="779"/>
      <c r="OQD215" s="779"/>
      <c r="OQE215" s="779"/>
      <c r="OQF215" s="779"/>
      <c r="OQG215" s="779"/>
      <c r="OQH215" s="779"/>
      <c r="OQI215" s="779"/>
      <c r="OQJ215" s="779"/>
      <c r="OQK215" s="779"/>
      <c r="OQL215" s="779"/>
      <c r="OQM215" s="779"/>
      <c r="OQN215" s="779"/>
      <c r="OQO215" s="779"/>
      <c r="OQP215" s="779"/>
      <c r="OQQ215" s="779"/>
      <c r="OQR215" s="779"/>
      <c r="OQS215" s="779"/>
      <c r="OQT215" s="779"/>
      <c r="OQU215" s="779"/>
      <c r="OQV215" s="779"/>
      <c r="OQW215" s="779"/>
      <c r="OQX215" s="779"/>
      <c r="OQY215" s="779"/>
      <c r="OQZ215" s="779"/>
      <c r="ORA215" s="779"/>
      <c r="ORB215" s="779"/>
      <c r="ORC215" s="779"/>
      <c r="ORD215" s="779"/>
      <c r="ORE215" s="779"/>
      <c r="ORF215" s="779"/>
      <c r="ORG215" s="779"/>
      <c r="ORH215" s="779"/>
      <c r="ORI215" s="779"/>
      <c r="ORJ215" s="779"/>
      <c r="ORK215" s="779"/>
      <c r="ORL215" s="779"/>
      <c r="ORM215" s="779"/>
      <c r="ORN215" s="779"/>
      <c r="ORO215" s="779"/>
      <c r="ORP215" s="779"/>
      <c r="ORQ215" s="779"/>
      <c r="ORR215" s="779"/>
      <c r="ORS215" s="779"/>
      <c r="ORT215" s="779"/>
      <c r="ORU215" s="779"/>
      <c r="ORV215" s="779"/>
      <c r="ORW215" s="779"/>
      <c r="ORX215" s="779"/>
      <c r="ORY215" s="779"/>
      <c r="ORZ215" s="779"/>
      <c r="OSA215" s="779"/>
      <c r="OSB215" s="779"/>
      <c r="OSC215" s="779"/>
      <c r="OSD215" s="779"/>
      <c r="OSE215" s="779"/>
      <c r="OSF215" s="779"/>
      <c r="OSG215" s="779"/>
      <c r="OSH215" s="779"/>
      <c r="OSI215" s="779"/>
      <c r="OSJ215" s="779"/>
      <c r="OSK215" s="779"/>
      <c r="OSL215" s="779"/>
      <c r="OSM215" s="779"/>
      <c r="OSN215" s="779"/>
      <c r="OSO215" s="779"/>
      <c r="OSP215" s="779"/>
      <c r="OSQ215" s="779"/>
      <c r="OSR215" s="779"/>
      <c r="OSS215" s="779"/>
      <c r="OST215" s="779"/>
      <c r="OSU215" s="779"/>
      <c r="OSV215" s="779"/>
      <c r="OSW215" s="779"/>
      <c r="OSX215" s="779"/>
      <c r="OSY215" s="779"/>
      <c r="OSZ215" s="779"/>
      <c r="OTA215" s="779"/>
      <c r="OTB215" s="779"/>
      <c r="OTC215" s="779"/>
      <c r="OTD215" s="779"/>
      <c r="OTE215" s="779"/>
      <c r="OTF215" s="779"/>
      <c r="OTG215" s="779"/>
      <c r="OTH215" s="779"/>
      <c r="OTI215" s="779"/>
      <c r="OTJ215" s="779"/>
      <c r="OTK215" s="779"/>
      <c r="OTL215" s="779"/>
      <c r="OTM215" s="779"/>
      <c r="OTN215" s="779"/>
      <c r="OTO215" s="779"/>
      <c r="OTP215" s="779"/>
      <c r="OTQ215" s="779"/>
      <c r="OTR215" s="779"/>
      <c r="OTS215" s="779"/>
      <c r="OTT215" s="779"/>
      <c r="OTU215" s="779"/>
      <c r="OTV215" s="779"/>
      <c r="OTW215" s="779"/>
      <c r="OTX215" s="779"/>
      <c r="OTY215" s="779"/>
      <c r="OTZ215" s="779"/>
      <c r="OUA215" s="779"/>
      <c r="OUB215" s="779"/>
      <c r="OUC215" s="779"/>
      <c r="OUD215" s="779"/>
      <c r="OUE215" s="779"/>
      <c r="OUF215" s="779"/>
      <c r="OUG215" s="779"/>
      <c r="OUH215" s="779"/>
      <c r="OUI215" s="779"/>
      <c r="OUJ215" s="779"/>
      <c r="OUK215" s="779"/>
      <c r="OUL215" s="779"/>
      <c r="OUM215" s="779"/>
      <c r="OUN215" s="779"/>
      <c r="OUO215" s="779"/>
      <c r="OUP215" s="779"/>
      <c r="OUQ215" s="779"/>
      <c r="OUR215" s="779"/>
      <c r="OUS215" s="779"/>
      <c r="OUT215" s="779"/>
      <c r="OUU215" s="779"/>
      <c r="OUV215" s="779"/>
      <c r="OUW215" s="779"/>
      <c r="OUX215" s="779"/>
      <c r="OUY215" s="779"/>
      <c r="OUZ215" s="779"/>
      <c r="OVA215" s="779"/>
      <c r="OVB215" s="779"/>
      <c r="OVC215" s="779"/>
      <c r="OVD215" s="779"/>
      <c r="OVE215" s="779"/>
      <c r="OVF215" s="779"/>
      <c r="OVG215" s="779"/>
      <c r="OVH215" s="779"/>
      <c r="OVI215" s="779"/>
      <c r="OVJ215" s="779"/>
      <c r="OVK215" s="779"/>
      <c r="OVL215" s="779"/>
      <c r="OVM215" s="779"/>
      <c r="OVN215" s="779"/>
      <c r="OVO215" s="779"/>
      <c r="OVP215" s="779"/>
      <c r="OVQ215" s="779"/>
      <c r="OVR215" s="779"/>
      <c r="OVS215" s="779"/>
      <c r="OVT215" s="779"/>
      <c r="OVU215" s="779"/>
      <c r="OVV215" s="779"/>
      <c r="OVW215" s="779"/>
      <c r="OVX215" s="779"/>
      <c r="OVY215" s="779"/>
      <c r="OVZ215" s="779"/>
      <c r="OWA215" s="779"/>
      <c r="OWB215" s="779"/>
      <c r="OWC215" s="779"/>
      <c r="OWD215" s="779"/>
      <c r="OWE215" s="779"/>
      <c r="OWF215" s="779"/>
      <c r="OWG215" s="779"/>
      <c r="OWH215" s="779"/>
      <c r="OWI215" s="779"/>
      <c r="OWJ215" s="779"/>
      <c r="OWK215" s="779"/>
      <c r="OWL215" s="779"/>
      <c r="OWM215" s="779"/>
      <c r="OWN215" s="779"/>
      <c r="OWO215" s="779"/>
      <c r="OWP215" s="779"/>
      <c r="OWQ215" s="779"/>
      <c r="OWR215" s="779"/>
      <c r="OWS215" s="779"/>
      <c r="OWT215" s="779"/>
      <c r="OWU215" s="779"/>
      <c r="OWV215" s="779"/>
      <c r="OWW215" s="779"/>
      <c r="OWX215" s="779"/>
      <c r="OWY215" s="779"/>
      <c r="OWZ215" s="779"/>
      <c r="OXA215" s="779"/>
      <c r="OXB215" s="779"/>
      <c r="OXC215" s="779"/>
      <c r="OXD215" s="779"/>
      <c r="OXE215" s="779"/>
      <c r="OXF215" s="779"/>
      <c r="OXG215" s="779"/>
      <c r="OXH215" s="779"/>
      <c r="OXI215" s="779"/>
      <c r="OXJ215" s="779"/>
      <c r="OXK215" s="779"/>
      <c r="OXL215" s="779"/>
      <c r="OXM215" s="779"/>
      <c r="OXN215" s="779"/>
      <c r="OXO215" s="779"/>
      <c r="OXP215" s="779"/>
      <c r="OXQ215" s="779"/>
      <c r="OXR215" s="779"/>
      <c r="OXS215" s="779"/>
      <c r="OXT215" s="779"/>
      <c r="OXU215" s="779"/>
      <c r="OXV215" s="779"/>
      <c r="OXW215" s="779"/>
      <c r="OXX215" s="779"/>
      <c r="OXY215" s="779"/>
      <c r="OXZ215" s="779"/>
      <c r="OYA215" s="779"/>
      <c r="OYB215" s="779"/>
      <c r="OYC215" s="779"/>
      <c r="OYD215" s="779"/>
      <c r="OYE215" s="779"/>
      <c r="OYF215" s="779"/>
      <c r="OYG215" s="779"/>
      <c r="OYH215" s="779"/>
      <c r="OYI215" s="779"/>
      <c r="OYJ215" s="779"/>
      <c r="OYK215" s="779"/>
      <c r="OYL215" s="779"/>
      <c r="OYM215" s="779"/>
      <c r="OYN215" s="779"/>
      <c r="OYO215" s="779"/>
      <c r="OYP215" s="779"/>
      <c r="OYQ215" s="779"/>
      <c r="OYR215" s="779"/>
      <c r="OYS215" s="779"/>
      <c r="OYT215" s="779"/>
      <c r="OYU215" s="779"/>
      <c r="OYV215" s="779"/>
      <c r="OYW215" s="779"/>
      <c r="OYX215" s="779"/>
      <c r="OYY215" s="779"/>
      <c r="OYZ215" s="779"/>
      <c r="OZA215" s="779"/>
      <c r="OZB215" s="779"/>
      <c r="OZC215" s="779"/>
      <c r="OZD215" s="779"/>
      <c r="OZE215" s="779"/>
      <c r="OZF215" s="779"/>
      <c r="OZG215" s="779"/>
      <c r="OZH215" s="779"/>
      <c r="OZI215" s="779"/>
      <c r="OZJ215" s="779"/>
      <c r="OZK215" s="779"/>
      <c r="OZL215" s="779"/>
      <c r="OZM215" s="779"/>
      <c r="OZN215" s="779"/>
      <c r="OZO215" s="779"/>
      <c r="OZP215" s="779"/>
      <c r="OZQ215" s="779"/>
      <c r="OZR215" s="779"/>
      <c r="OZS215" s="779"/>
      <c r="OZT215" s="779"/>
      <c r="OZU215" s="779"/>
      <c r="OZV215" s="779"/>
      <c r="OZW215" s="779"/>
      <c r="OZX215" s="779"/>
      <c r="OZY215" s="779"/>
      <c r="OZZ215" s="779"/>
      <c r="PAA215" s="779"/>
      <c r="PAB215" s="779"/>
      <c r="PAC215" s="779"/>
      <c r="PAD215" s="779"/>
      <c r="PAE215" s="779"/>
      <c r="PAF215" s="779"/>
      <c r="PAG215" s="779"/>
      <c r="PAH215" s="779"/>
      <c r="PAI215" s="779"/>
      <c r="PAJ215" s="779"/>
      <c r="PAK215" s="779"/>
      <c r="PAL215" s="779"/>
      <c r="PAM215" s="779"/>
      <c r="PAN215" s="779"/>
      <c r="PAO215" s="779"/>
      <c r="PAP215" s="779"/>
      <c r="PAQ215" s="779"/>
      <c r="PAR215" s="779"/>
      <c r="PAS215" s="779"/>
      <c r="PAT215" s="779"/>
      <c r="PAU215" s="779"/>
      <c r="PAV215" s="779"/>
      <c r="PAW215" s="779"/>
      <c r="PAX215" s="779"/>
      <c r="PAY215" s="779"/>
      <c r="PAZ215" s="779"/>
      <c r="PBA215" s="779"/>
      <c r="PBB215" s="779"/>
      <c r="PBC215" s="779"/>
      <c r="PBD215" s="779"/>
      <c r="PBE215" s="779"/>
      <c r="PBF215" s="779"/>
      <c r="PBG215" s="779"/>
      <c r="PBH215" s="779"/>
      <c r="PBI215" s="779"/>
      <c r="PBJ215" s="779"/>
      <c r="PBK215" s="779"/>
      <c r="PBL215" s="779"/>
      <c r="PBM215" s="779"/>
      <c r="PBN215" s="779"/>
      <c r="PBO215" s="779"/>
      <c r="PBP215" s="779"/>
      <c r="PBQ215" s="779"/>
      <c r="PBR215" s="779"/>
      <c r="PBS215" s="779"/>
      <c r="PBT215" s="779"/>
      <c r="PBU215" s="779"/>
      <c r="PBV215" s="779"/>
      <c r="PBW215" s="779"/>
      <c r="PBX215" s="779"/>
      <c r="PBY215" s="779"/>
      <c r="PBZ215" s="779"/>
      <c r="PCA215" s="779"/>
      <c r="PCB215" s="779"/>
      <c r="PCC215" s="779"/>
      <c r="PCD215" s="779"/>
      <c r="PCE215" s="779"/>
      <c r="PCF215" s="779"/>
      <c r="PCG215" s="779"/>
      <c r="PCH215" s="779"/>
      <c r="PCI215" s="779"/>
      <c r="PCJ215" s="779"/>
      <c r="PCK215" s="779"/>
      <c r="PCL215" s="779"/>
      <c r="PCM215" s="779"/>
      <c r="PCN215" s="779"/>
      <c r="PCO215" s="779"/>
      <c r="PCP215" s="779"/>
      <c r="PCQ215" s="779"/>
      <c r="PCR215" s="779"/>
      <c r="PCS215" s="779"/>
      <c r="PCT215" s="779"/>
      <c r="PCU215" s="779"/>
      <c r="PCV215" s="779"/>
      <c r="PCW215" s="779"/>
      <c r="PCX215" s="779"/>
      <c r="PCY215" s="779"/>
      <c r="PCZ215" s="779"/>
      <c r="PDA215" s="779"/>
      <c r="PDB215" s="779"/>
      <c r="PDC215" s="779"/>
      <c r="PDD215" s="779"/>
      <c r="PDE215" s="779"/>
      <c r="PDF215" s="779"/>
      <c r="PDG215" s="779"/>
      <c r="PDH215" s="779"/>
      <c r="PDI215" s="779"/>
      <c r="PDJ215" s="779"/>
      <c r="PDK215" s="779"/>
      <c r="PDL215" s="779"/>
      <c r="PDM215" s="779"/>
      <c r="PDN215" s="779"/>
      <c r="PDO215" s="779"/>
      <c r="PDP215" s="779"/>
      <c r="PDQ215" s="779"/>
      <c r="PDR215" s="779"/>
      <c r="PDS215" s="779"/>
      <c r="PDT215" s="779"/>
      <c r="PDU215" s="779"/>
      <c r="PDV215" s="779"/>
      <c r="PDW215" s="779"/>
      <c r="PDX215" s="779"/>
      <c r="PDY215" s="779"/>
      <c r="PDZ215" s="779"/>
      <c r="PEA215" s="779"/>
      <c r="PEB215" s="779"/>
      <c r="PEC215" s="779"/>
      <c r="PED215" s="779"/>
      <c r="PEE215" s="779"/>
      <c r="PEF215" s="779"/>
      <c r="PEG215" s="779"/>
      <c r="PEH215" s="779"/>
      <c r="PEI215" s="779"/>
      <c r="PEJ215" s="779"/>
      <c r="PEK215" s="779"/>
      <c r="PEL215" s="779"/>
      <c r="PEM215" s="779"/>
      <c r="PEN215" s="779"/>
      <c r="PEO215" s="779"/>
      <c r="PEP215" s="779"/>
      <c r="PEQ215" s="779"/>
      <c r="PER215" s="779"/>
      <c r="PES215" s="779"/>
      <c r="PET215" s="779"/>
      <c r="PEU215" s="779"/>
      <c r="PEV215" s="779"/>
      <c r="PEW215" s="779"/>
      <c r="PEX215" s="779"/>
      <c r="PEY215" s="779"/>
      <c r="PEZ215" s="779"/>
      <c r="PFA215" s="779"/>
      <c r="PFB215" s="779"/>
      <c r="PFC215" s="779"/>
      <c r="PFD215" s="779"/>
      <c r="PFE215" s="779"/>
      <c r="PFF215" s="779"/>
      <c r="PFG215" s="779"/>
      <c r="PFH215" s="779"/>
      <c r="PFI215" s="779"/>
      <c r="PFJ215" s="779"/>
      <c r="PFK215" s="779"/>
      <c r="PFL215" s="779"/>
      <c r="PFM215" s="779"/>
      <c r="PFN215" s="779"/>
      <c r="PFO215" s="779"/>
      <c r="PFP215" s="779"/>
      <c r="PFQ215" s="779"/>
      <c r="PFR215" s="779"/>
      <c r="PFS215" s="779"/>
      <c r="PFT215" s="779"/>
      <c r="PFU215" s="779"/>
      <c r="PFV215" s="779"/>
      <c r="PFW215" s="779"/>
      <c r="PFX215" s="779"/>
      <c r="PFY215" s="779"/>
      <c r="PFZ215" s="779"/>
      <c r="PGA215" s="779"/>
      <c r="PGB215" s="779"/>
      <c r="PGC215" s="779"/>
      <c r="PGD215" s="779"/>
      <c r="PGE215" s="779"/>
      <c r="PGF215" s="779"/>
      <c r="PGG215" s="779"/>
      <c r="PGH215" s="779"/>
      <c r="PGI215" s="779"/>
      <c r="PGJ215" s="779"/>
      <c r="PGK215" s="779"/>
      <c r="PGL215" s="779"/>
      <c r="PGM215" s="779"/>
      <c r="PGN215" s="779"/>
      <c r="PGO215" s="779"/>
      <c r="PGP215" s="779"/>
      <c r="PGQ215" s="779"/>
      <c r="PGR215" s="779"/>
      <c r="PGS215" s="779"/>
      <c r="PGT215" s="779"/>
      <c r="PGU215" s="779"/>
      <c r="PGV215" s="779"/>
      <c r="PGW215" s="779"/>
      <c r="PGX215" s="779"/>
      <c r="PGY215" s="779"/>
      <c r="PGZ215" s="779"/>
      <c r="PHA215" s="779"/>
      <c r="PHB215" s="779"/>
      <c r="PHC215" s="779"/>
      <c r="PHD215" s="779"/>
      <c r="PHE215" s="779"/>
      <c r="PHF215" s="779"/>
      <c r="PHG215" s="779"/>
      <c r="PHH215" s="779"/>
      <c r="PHI215" s="779"/>
      <c r="PHJ215" s="779"/>
      <c r="PHK215" s="779"/>
      <c r="PHL215" s="779"/>
      <c r="PHM215" s="779"/>
      <c r="PHN215" s="779"/>
      <c r="PHO215" s="779"/>
      <c r="PHP215" s="779"/>
      <c r="PHQ215" s="779"/>
      <c r="PHR215" s="779"/>
      <c r="PHS215" s="779"/>
      <c r="PHT215" s="779"/>
      <c r="PHU215" s="779"/>
      <c r="PHV215" s="779"/>
      <c r="PHW215" s="779"/>
      <c r="PHX215" s="779"/>
      <c r="PHY215" s="779"/>
      <c r="PHZ215" s="779"/>
      <c r="PIA215" s="779"/>
      <c r="PIB215" s="779"/>
      <c r="PIC215" s="779"/>
      <c r="PID215" s="779"/>
      <c r="PIE215" s="779"/>
      <c r="PIF215" s="779"/>
      <c r="PIG215" s="779"/>
      <c r="PIH215" s="779"/>
      <c r="PII215" s="779"/>
      <c r="PIJ215" s="779"/>
      <c r="PIK215" s="779"/>
      <c r="PIL215" s="779"/>
      <c r="PIM215" s="779"/>
      <c r="PIN215" s="779"/>
      <c r="PIO215" s="779"/>
      <c r="PIP215" s="779"/>
      <c r="PIQ215" s="779"/>
      <c r="PIR215" s="779"/>
      <c r="PIS215" s="779"/>
      <c r="PIT215" s="779"/>
      <c r="PIU215" s="779"/>
      <c r="PIV215" s="779"/>
      <c r="PIW215" s="779"/>
      <c r="PIX215" s="779"/>
      <c r="PIY215" s="779"/>
      <c r="PIZ215" s="779"/>
      <c r="PJA215" s="779"/>
      <c r="PJB215" s="779"/>
      <c r="PJC215" s="779"/>
      <c r="PJD215" s="779"/>
      <c r="PJE215" s="779"/>
      <c r="PJF215" s="779"/>
      <c r="PJG215" s="779"/>
      <c r="PJH215" s="779"/>
      <c r="PJI215" s="779"/>
      <c r="PJJ215" s="779"/>
      <c r="PJK215" s="779"/>
      <c r="PJL215" s="779"/>
      <c r="PJM215" s="779"/>
      <c r="PJN215" s="779"/>
      <c r="PJO215" s="779"/>
      <c r="PJP215" s="779"/>
      <c r="PJQ215" s="779"/>
      <c r="PJR215" s="779"/>
      <c r="PJS215" s="779"/>
      <c r="PJT215" s="779"/>
      <c r="PJU215" s="779"/>
      <c r="PJV215" s="779"/>
      <c r="PJW215" s="779"/>
      <c r="PJX215" s="779"/>
      <c r="PJY215" s="779"/>
      <c r="PJZ215" s="779"/>
      <c r="PKA215" s="779"/>
      <c r="PKB215" s="779"/>
      <c r="PKC215" s="779"/>
      <c r="PKD215" s="779"/>
      <c r="PKE215" s="779"/>
      <c r="PKF215" s="779"/>
      <c r="PKG215" s="779"/>
      <c r="PKH215" s="779"/>
      <c r="PKI215" s="779"/>
      <c r="PKJ215" s="779"/>
      <c r="PKK215" s="779"/>
      <c r="PKL215" s="779"/>
      <c r="PKM215" s="779"/>
      <c r="PKN215" s="779"/>
      <c r="PKO215" s="779"/>
      <c r="PKP215" s="779"/>
      <c r="PKQ215" s="779"/>
      <c r="PKR215" s="779"/>
      <c r="PKS215" s="779"/>
      <c r="PKT215" s="779"/>
      <c r="PKU215" s="779"/>
      <c r="PKV215" s="779"/>
      <c r="PKW215" s="779"/>
      <c r="PKX215" s="779"/>
      <c r="PKY215" s="779"/>
      <c r="PKZ215" s="779"/>
      <c r="PLA215" s="779"/>
      <c r="PLB215" s="779"/>
      <c r="PLC215" s="779"/>
      <c r="PLD215" s="779"/>
      <c r="PLE215" s="779"/>
      <c r="PLF215" s="779"/>
      <c r="PLG215" s="779"/>
      <c r="PLH215" s="779"/>
      <c r="PLI215" s="779"/>
      <c r="PLJ215" s="779"/>
      <c r="PLK215" s="779"/>
      <c r="PLL215" s="779"/>
      <c r="PLM215" s="779"/>
      <c r="PLN215" s="779"/>
      <c r="PLO215" s="779"/>
      <c r="PLP215" s="779"/>
      <c r="PLQ215" s="779"/>
      <c r="PLR215" s="779"/>
      <c r="PLS215" s="779"/>
      <c r="PLT215" s="779"/>
      <c r="PLU215" s="779"/>
      <c r="PLV215" s="779"/>
      <c r="PLW215" s="779"/>
      <c r="PLX215" s="779"/>
      <c r="PLY215" s="779"/>
      <c r="PLZ215" s="779"/>
      <c r="PMA215" s="779"/>
      <c r="PMB215" s="779"/>
      <c r="PMC215" s="779"/>
      <c r="PMD215" s="779"/>
      <c r="PME215" s="779"/>
      <c r="PMF215" s="779"/>
      <c r="PMG215" s="779"/>
      <c r="PMH215" s="779"/>
      <c r="PMI215" s="779"/>
      <c r="PMJ215" s="779"/>
      <c r="PMK215" s="779"/>
      <c r="PML215" s="779"/>
      <c r="PMM215" s="779"/>
      <c r="PMN215" s="779"/>
      <c r="PMO215" s="779"/>
      <c r="PMP215" s="779"/>
      <c r="PMQ215" s="779"/>
      <c r="PMR215" s="779"/>
      <c r="PMS215" s="779"/>
      <c r="PMT215" s="779"/>
      <c r="PMU215" s="779"/>
      <c r="PMV215" s="779"/>
      <c r="PMW215" s="779"/>
      <c r="PMX215" s="779"/>
      <c r="PMY215" s="779"/>
      <c r="PMZ215" s="779"/>
      <c r="PNA215" s="779"/>
      <c r="PNB215" s="779"/>
      <c r="PNC215" s="779"/>
      <c r="PND215" s="779"/>
      <c r="PNE215" s="779"/>
      <c r="PNF215" s="779"/>
      <c r="PNG215" s="779"/>
      <c r="PNH215" s="779"/>
      <c r="PNI215" s="779"/>
      <c r="PNJ215" s="779"/>
      <c r="PNK215" s="779"/>
      <c r="PNL215" s="779"/>
      <c r="PNM215" s="779"/>
      <c r="PNN215" s="779"/>
      <c r="PNO215" s="779"/>
      <c r="PNP215" s="779"/>
      <c r="PNQ215" s="779"/>
      <c r="PNR215" s="779"/>
      <c r="PNS215" s="779"/>
      <c r="PNT215" s="779"/>
      <c r="PNU215" s="779"/>
      <c r="PNV215" s="779"/>
      <c r="PNW215" s="779"/>
      <c r="PNX215" s="779"/>
      <c r="PNY215" s="779"/>
      <c r="PNZ215" s="779"/>
      <c r="POA215" s="779"/>
      <c r="POB215" s="779"/>
      <c r="POC215" s="779"/>
      <c r="POD215" s="779"/>
      <c r="POE215" s="779"/>
      <c r="POF215" s="779"/>
      <c r="POG215" s="779"/>
      <c r="POH215" s="779"/>
      <c r="POI215" s="779"/>
      <c r="POJ215" s="779"/>
      <c r="POK215" s="779"/>
      <c r="POL215" s="779"/>
      <c r="POM215" s="779"/>
      <c r="PON215" s="779"/>
      <c r="POO215" s="779"/>
      <c r="POP215" s="779"/>
      <c r="POQ215" s="779"/>
      <c r="POR215" s="779"/>
      <c r="POS215" s="779"/>
      <c r="POT215" s="779"/>
      <c r="POU215" s="779"/>
      <c r="POV215" s="779"/>
      <c r="POW215" s="779"/>
      <c r="POX215" s="779"/>
      <c r="POY215" s="779"/>
      <c r="POZ215" s="779"/>
      <c r="PPA215" s="779"/>
      <c r="PPB215" s="779"/>
      <c r="PPC215" s="779"/>
      <c r="PPD215" s="779"/>
      <c r="PPE215" s="779"/>
      <c r="PPF215" s="779"/>
      <c r="PPG215" s="779"/>
      <c r="PPH215" s="779"/>
      <c r="PPI215" s="779"/>
      <c r="PPJ215" s="779"/>
      <c r="PPK215" s="779"/>
      <c r="PPL215" s="779"/>
      <c r="PPM215" s="779"/>
      <c r="PPN215" s="779"/>
      <c r="PPO215" s="779"/>
      <c r="PPP215" s="779"/>
      <c r="PPQ215" s="779"/>
      <c r="PPR215" s="779"/>
      <c r="PPS215" s="779"/>
      <c r="PPT215" s="779"/>
      <c r="PPU215" s="779"/>
      <c r="PPV215" s="779"/>
      <c r="PPW215" s="779"/>
      <c r="PPX215" s="779"/>
      <c r="PPY215" s="779"/>
      <c r="PPZ215" s="779"/>
      <c r="PQA215" s="779"/>
      <c r="PQB215" s="779"/>
      <c r="PQC215" s="779"/>
      <c r="PQD215" s="779"/>
      <c r="PQE215" s="779"/>
      <c r="PQF215" s="779"/>
      <c r="PQG215" s="779"/>
      <c r="PQH215" s="779"/>
      <c r="PQI215" s="779"/>
      <c r="PQJ215" s="779"/>
      <c r="PQK215" s="779"/>
      <c r="PQL215" s="779"/>
      <c r="PQM215" s="779"/>
      <c r="PQN215" s="779"/>
      <c r="PQO215" s="779"/>
      <c r="PQP215" s="779"/>
      <c r="PQQ215" s="779"/>
      <c r="PQR215" s="779"/>
      <c r="PQS215" s="779"/>
      <c r="PQT215" s="779"/>
      <c r="PQU215" s="779"/>
      <c r="PQV215" s="779"/>
      <c r="PQW215" s="779"/>
      <c r="PQX215" s="779"/>
      <c r="PQY215" s="779"/>
      <c r="PQZ215" s="779"/>
      <c r="PRA215" s="779"/>
      <c r="PRB215" s="779"/>
      <c r="PRC215" s="779"/>
      <c r="PRD215" s="779"/>
      <c r="PRE215" s="779"/>
      <c r="PRF215" s="779"/>
      <c r="PRG215" s="779"/>
      <c r="PRH215" s="779"/>
      <c r="PRI215" s="779"/>
      <c r="PRJ215" s="779"/>
      <c r="PRK215" s="779"/>
      <c r="PRL215" s="779"/>
      <c r="PRM215" s="779"/>
      <c r="PRN215" s="779"/>
      <c r="PRO215" s="779"/>
      <c r="PRP215" s="779"/>
      <c r="PRQ215" s="779"/>
      <c r="PRR215" s="779"/>
      <c r="PRS215" s="779"/>
      <c r="PRT215" s="779"/>
      <c r="PRU215" s="779"/>
      <c r="PRV215" s="779"/>
      <c r="PRW215" s="779"/>
      <c r="PRX215" s="779"/>
      <c r="PRY215" s="779"/>
      <c r="PRZ215" s="779"/>
      <c r="PSA215" s="779"/>
      <c r="PSB215" s="779"/>
      <c r="PSC215" s="779"/>
      <c r="PSD215" s="779"/>
      <c r="PSE215" s="779"/>
      <c r="PSF215" s="779"/>
      <c r="PSG215" s="779"/>
      <c r="PSH215" s="779"/>
      <c r="PSI215" s="779"/>
      <c r="PSJ215" s="779"/>
      <c r="PSK215" s="779"/>
      <c r="PSL215" s="779"/>
      <c r="PSM215" s="779"/>
      <c r="PSN215" s="779"/>
      <c r="PSO215" s="779"/>
      <c r="PSP215" s="779"/>
      <c r="PSQ215" s="779"/>
      <c r="PSR215" s="779"/>
      <c r="PSS215" s="779"/>
      <c r="PST215" s="779"/>
      <c r="PSU215" s="779"/>
      <c r="PSV215" s="779"/>
      <c r="PSW215" s="779"/>
      <c r="PSX215" s="779"/>
      <c r="PSY215" s="779"/>
      <c r="PSZ215" s="779"/>
      <c r="PTA215" s="779"/>
      <c r="PTB215" s="779"/>
      <c r="PTC215" s="779"/>
      <c r="PTD215" s="779"/>
      <c r="PTE215" s="779"/>
      <c r="PTF215" s="779"/>
      <c r="PTG215" s="779"/>
      <c r="PTH215" s="779"/>
      <c r="PTI215" s="779"/>
      <c r="PTJ215" s="779"/>
      <c r="PTK215" s="779"/>
      <c r="PTL215" s="779"/>
      <c r="PTM215" s="779"/>
      <c r="PTN215" s="779"/>
      <c r="PTO215" s="779"/>
      <c r="PTP215" s="779"/>
      <c r="PTQ215" s="779"/>
      <c r="PTR215" s="779"/>
      <c r="PTS215" s="779"/>
      <c r="PTT215" s="779"/>
      <c r="PTU215" s="779"/>
      <c r="PTV215" s="779"/>
      <c r="PTW215" s="779"/>
      <c r="PTX215" s="779"/>
      <c r="PTY215" s="779"/>
      <c r="PTZ215" s="779"/>
      <c r="PUA215" s="779"/>
      <c r="PUB215" s="779"/>
      <c r="PUC215" s="779"/>
      <c r="PUD215" s="779"/>
      <c r="PUE215" s="779"/>
      <c r="PUF215" s="779"/>
      <c r="PUG215" s="779"/>
      <c r="PUH215" s="779"/>
      <c r="PUI215" s="779"/>
      <c r="PUJ215" s="779"/>
      <c r="PUK215" s="779"/>
      <c r="PUL215" s="779"/>
      <c r="PUM215" s="779"/>
      <c r="PUN215" s="779"/>
      <c r="PUO215" s="779"/>
      <c r="PUP215" s="779"/>
      <c r="PUQ215" s="779"/>
      <c r="PUR215" s="779"/>
      <c r="PUS215" s="779"/>
      <c r="PUT215" s="779"/>
      <c r="PUU215" s="779"/>
      <c r="PUV215" s="779"/>
      <c r="PUW215" s="779"/>
      <c r="PUX215" s="779"/>
      <c r="PUY215" s="779"/>
      <c r="PUZ215" s="779"/>
      <c r="PVA215" s="779"/>
      <c r="PVB215" s="779"/>
      <c r="PVC215" s="779"/>
      <c r="PVD215" s="779"/>
      <c r="PVE215" s="779"/>
      <c r="PVF215" s="779"/>
      <c r="PVG215" s="779"/>
      <c r="PVH215" s="779"/>
      <c r="PVI215" s="779"/>
      <c r="PVJ215" s="779"/>
      <c r="PVK215" s="779"/>
      <c r="PVL215" s="779"/>
      <c r="PVM215" s="779"/>
      <c r="PVN215" s="779"/>
      <c r="PVO215" s="779"/>
      <c r="PVP215" s="779"/>
      <c r="PVQ215" s="779"/>
      <c r="PVR215" s="779"/>
      <c r="PVS215" s="779"/>
      <c r="PVT215" s="779"/>
      <c r="PVU215" s="779"/>
      <c r="PVV215" s="779"/>
      <c r="PVW215" s="779"/>
      <c r="PVX215" s="779"/>
      <c r="PVY215" s="779"/>
      <c r="PVZ215" s="779"/>
      <c r="PWA215" s="779"/>
      <c r="PWB215" s="779"/>
      <c r="PWC215" s="779"/>
      <c r="PWD215" s="779"/>
      <c r="PWE215" s="779"/>
      <c r="PWF215" s="779"/>
      <c r="PWG215" s="779"/>
      <c r="PWH215" s="779"/>
      <c r="PWI215" s="779"/>
      <c r="PWJ215" s="779"/>
      <c r="PWK215" s="779"/>
      <c r="PWL215" s="779"/>
      <c r="PWM215" s="779"/>
      <c r="PWN215" s="779"/>
      <c r="PWO215" s="779"/>
      <c r="PWP215" s="779"/>
      <c r="PWQ215" s="779"/>
      <c r="PWR215" s="779"/>
      <c r="PWS215" s="779"/>
      <c r="PWT215" s="779"/>
      <c r="PWU215" s="779"/>
      <c r="PWV215" s="779"/>
      <c r="PWW215" s="779"/>
      <c r="PWX215" s="779"/>
      <c r="PWY215" s="779"/>
      <c r="PWZ215" s="779"/>
      <c r="PXA215" s="779"/>
      <c r="PXB215" s="779"/>
      <c r="PXC215" s="779"/>
      <c r="PXD215" s="779"/>
      <c r="PXE215" s="779"/>
      <c r="PXF215" s="779"/>
      <c r="PXG215" s="779"/>
      <c r="PXH215" s="779"/>
      <c r="PXI215" s="779"/>
      <c r="PXJ215" s="779"/>
      <c r="PXK215" s="779"/>
      <c r="PXL215" s="779"/>
      <c r="PXM215" s="779"/>
      <c r="PXN215" s="779"/>
      <c r="PXO215" s="779"/>
      <c r="PXP215" s="779"/>
      <c r="PXQ215" s="779"/>
      <c r="PXR215" s="779"/>
      <c r="PXS215" s="779"/>
      <c r="PXT215" s="779"/>
      <c r="PXU215" s="779"/>
      <c r="PXV215" s="779"/>
      <c r="PXW215" s="779"/>
      <c r="PXX215" s="779"/>
      <c r="PXY215" s="779"/>
      <c r="PXZ215" s="779"/>
      <c r="PYA215" s="779"/>
      <c r="PYB215" s="779"/>
      <c r="PYC215" s="779"/>
      <c r="PYD215" s="779"/>
      <c r="PYE215" s="779"/>
      <c r="PYF215" s="779"/>
      <c r="PYG215" s="779"/>
      <c r="PYH215" s="779"/>
      <c r="PYI215" s="779"/>
      <c r="PYJ215" s="779"/>
      <c r="PYK215" s="779"/>
      <c r="PYL215" s="779"/>
      <c r="PYM215" s="779"/>
      <c r="PYN215" s="779"/>
      <c r="PYO215" s="779"/>
      <c r="PYP215" s="779"/>
      <c r="PYQ215" s="779"/>
      <c r="PYR215" s="779"/>
      <c r="PYS215" s="779"/>
      <c r="PYT215" s="779"/>
      <c r="PYU215" s="779"/>
      <c r="PYV215" s="779"/>
      <c r="PYW215" s="779"/>
      <c r="PYX215" s="779"/>
      <c r="PYY215" s="779"/>
      <c r="PYZ215" s="779"/>
      <c r="PZA215" s="779"/>
      <c r="PZB215" s="779"/>
      <c r="PZC215" s="779"/>
      <c r="PZD215" s="779"/>
      <c r="PZE215" s="779"/>
      <c r="PZF215" s="779"/>
      <c r="PZG215" s="779"/>
      <c r="PZH215" s="779"/>
      <c r="PZI215" s="779"/>
      <c r="PZJ215" s="779"/>
      <c r="PZK215" s="779"/>
      <c r="PZL215" s="779"/>
      <c r="PZM215" s="779"/>
      <c r="PZN215" s="779"/>
      <c r="PZO215" s="779"/>
      <c r="PZP215" s="779"/>
      <c r="PZQ215" s="779"/>
      <c r="PZR215" s="779"/>
      <c r="PZS215" s="779"/>
      <c r="PZT215" s="779"/>
      <c r="PZU215" s="779"/>
      <c r="PZV215" s="779"/>
      <c r="PZW215" s="779"/>
      <c r="PZX215" s="779"/>
      <c r="PZY215" s="779"/>
      <c r="PZZ215" s="779"/>
      <c r="QAA215" s="779"/>
      <c r="QAB215" s="779"/>
      <c r="QAC215" s="779"/>
      <c r="QAD215" s="779"/>
      <c r="QAE215" s="779"/>
      <c r="QAF215" s="779"/>
      <c r="QAG215" s="779"/>
      <c r="QAH215" s="779"/>
      <c r="QAI215" s="779"/>
      <c r="QAJ215" s="779"/>
      <c r="QAK215" s="779"/>
      <c r="QAL215" s="779"/>
      <c r="QAM215" s="779"/>
      <c r="QAN215" s="779"/>
      <c r="QAO215" s="779"/>
      <c r="QAP215" s="779"/>
      <c r="QAQ215" s="779"/>
      <c r="QAR215" s="779"/>
      <c r="QAS215" s="779"/>
      <c r="QAT215" s="779"/>
      <c r="QAU215" s="779"/>
      <c r="QAV215" s="779"/>
      <c r="QAW215" s="779"/>
      <c r="QAX215" s="779"/>
      <c r="QAY215" s="779"/>
      <c r="QAZ215" s="779"/>
      <c r="QBA215" s="779"/>
      <c r="QBB215" s="779"/>
      <c r="QBC215" s="779"/>
      <c r="QBD215" s="779"/>
      <c r="QBE215" s="779"/>
      <c r="QBF215" s="779"/>
      <c r="QBG215" s="779"/>
      <c r="QBH215" s="779"/>
      <c r="QBI215" s="779"/>
      <c r="QBJ215" s="779"/>
      <c r="QBK215" s="779"/>
      <c r="QBL215" s="779"/>
      <c r="QBM215" s="779"/>
      <c r="QBN215" s="779"/>
      <c r="QBO215" s="779"/>
      <c r="QBP215" s="779"/>
      <c r="QBQ215" s="779"/>
      <c r="QBR215" s="779"/>
      <c r="QBS215" s="779"/>
      <c r="QBT215" s="779"/>
      <c r="QBU215" s="779"/>
      <c r="QBV215" s="779"/>
      <c r="QBW215" s="779"/>
      <c r="QBX215" s="779"/>
      <c r="QBY215" s="779"/>
      <c r="QBZ215" s="779"/>
      <c r="QCA215" s="779"/>
      <c r="QCB215" s="779"/>
      <c r="QCC215" s="779"/>
      <c r="QCD215" s="779"/>
      <c r="QCE215" s="779"/>
      <c r="QCF215" s="779"/>
      <c r="QCG215" s="779"/>
      <c r="QCH215" s="779"/>
      <c r="QCI215" s="779"/>
      <c r="QCJ215" s="779"/>
      <c r="QCK215" s="779"/>
      <c r="QCL215" s="779"/>
      <c r="QCM215" s="779"/>
      <c r="QCN215" s="779"/>
      <c r="QCO215" s="779"/>
      <c r="QCP215" s="779"/>
      <c r="QCQ215" s="779"/>
      <c r="QCR215" s="779"/>
      <c r="QCS215" s="779"/>
      <c r="QCT215" s="779"/>
      <c r="QCU215" s="779"/>
      <c r="QCV215" s="779"/>
      <c r="QCW215" s="779"/>
      <c r="QCX215" s="779"/>
      <c r="QCY215" s="779"/>
      <c r="QCZ215" s="779"/>
      <c r="QDA215" s="779"/>
      <c r="QDB215" s="779"/>
      <c r="QDC215" s="779"/>
      <c r="QDD215" s="779"/>
      <c r="QDE215" s="779"/>
      <c r="QDF215" s="779"/>
      <c r="QDG215" s="779"/>
      <c r="QDH215" s="779"/>
      <c r="QDI215" s="779"/>
      <c r="QDJ215" s="779"/>
      <c r="QDK215" s="779"/>
      <c r="QDL215" s="779"/>
      <c r="QDM215" s="779"/>
      <c r="QDN215" s="779"/>
      <c r="QDO215" s="779"/>
      <c r="QDP215" s="779"/>
      <c r="QDQ215" s="779"/>
      <c r="QDR215" s="779"/>
      <c r="QDS215" s="779"/>
      <c r="QDT215" s="779"/>
      <c r="QDU215" s="779"/>
      <c r="QDV215" s="779"/>
      <c r="QDW215" s="779"/>
      <c r="QDX215" s="779"/>
      <c r="QDY215" s="779"/>
      <c r="QDZ215" s="779"/>
      <c r="QEA215" s="779"/>
      <c r="QEB215" s="779"/>
      <c r="QEC215" s="779"/>
      <c r="QED215" s="779"/>
      <c r="QEE215" s="779"/>
      <c r="QEF215" s="779"/>
      <c r="QEG215" s="779"/>
      <c r="QEH215" s="779"/>
      <c r="QEI215" s="779"/>
      <c r="QEJ215" s="779"/>
      <c r="QEK215" s="779"/>
      <c r="QEL215" s="779"/>
      <c r="QEM215" s="779"/>
      <c r="QEN215" s="779"/>
      <c r="QEO215" s="779"/>
      <c r="QEP215" s="779"/>
      <c r="QEQ215" s="779"/>
      <c r="QER215" s="779"/>
      <c r="QES215" s="779"/>
      <c r="QET215" s="779"/>
      <c r="QEU215" s="779"/>
      <c r="QEV215" s="779"/>
      <c r="QEW215" s="779"/>
      <c r="QEX215" s="779"/>
      <c r="QEY215" s="779"/>
      <c r="QEZ215" s="779"/>
      <c r="QFA215" s="779"/>
      <c r="QFB215" s="779"/>
      <c r="QFC215" s="779"/>
      <c r="QFD215" s="779"/>
      <c r="QFE215" s="779"/>
      <c r="QFF215" s="779"/>
      <c r="QFG215" s="779"/>
      <c r="QFH215" s="779"/>
      <c r="QFI215" s="779"/>
      <c r="QFJ215" s="779"/>
      <c r="QFK215" s="779"/>
      <c r="QFL215" s="779"/>
      <c r="QFM215" s="779"/>
      <c r="QFN215" s="779"/>
      <c r="QFO215" s="779"/>
      <c r="QFP215" s="779"/>
      <c r="QFQ215" s="779"/>
      <c r="QFR215" s="779"/>
      <c r="QFS215" s="779"/>
      <c r="QFT215" s="779"/>
      <c r="QFU215" s="779"/>
      <c r="QFV215" s="779"/>
      <c r="QFW215" s="779"/>
      <c r="QFX215" s="779"/>
      <c r="QFY215" s="779"/>
      <c r="QFZ215" s="779"/>
      <c r="QGA215" s="779"/>
      <c r="QGB215" s="779"/>
      <c r="QGC215" s="779"/>
      <c r="QGD215" s="779"/>
      <c r="QGE215" s="779"/>
      <c r="QGF215" s="779"/>
      <c r="QGG215" s="779"/>
      <c r="QGH215" s="779"/>
      <c r="QGI215" s="779"/>
      <c r="QGJ215" s="779"/>
      <c r="QGK215" s="779"/>
      <c r="QGL215" s="779"/>
      <c r="QGM215" s="779"/>
      <c r="QGN215" s="779"/>
      <c r="QGO215" s="779"/>
      <c r="QGP215" s="779"/>
      <c r="QGQ215" s="779"/>
      <c r="QGR215" s="779"/>
      <c r="QGS215" s="779"/>
      <c r="QGT215" s="779"/>
      <c r="QGU215" s="779"/>
      <c r="QGV215" s="779"/>
      <c r="QGW215" s="779"/>
      <c r="QGX215" s="779"/>
      <c r="QGY215" s="779"/>
      <c r="QGZ215" s="779"/>
      <c r="QHA215" s="779"/>
      <c r="QHB215" s="779"/>
      <c r="QHC215" s="779"/>
      <c r="QHD215" s="779"/>
      <c r="QHE215" s="779"/>
      <c r="QHF215" s="779"/>
      <c r="QHG215" s="779"/>
      <c r="QHH215" s="779"/>
      <c r="QHI215" s="779"/>
      <c r="QHJ215" s="779"/>
      <c r="QHK215" s="779"/>
      <c r="QHL215" s="779"/>
      <c r="QHM215" s="779"/>
      <c r="QHN215" s="779"/>
      <c r="QHO215" s="779"/>
      <c r="QHP215" s="779"/>
      <c r="QHQ215" s="779"/>
      <c r="QHR215" s="779"/>
      <c r="QHS215" s="779"/>
      <c r="QHT215" s="779"/>
      <c r="QHU215" s="779"/>
      <c r="QHV215" s="779"/>
      <c r="QHW215" s="779"/>
      <c r="QHX215" s="779"/>
      <c r="QHY215" s="779"/>
      <c r="QHZ215" s="779"/>
      <c r="QIA215" s="779"/>
      <c r="QIB215" s="779"/>
      <c r="QIC215" s="779"/>
      <c r="QID215" s="779"/>
      <c r="QIE215" s="779"/>
      <c r="QIF215" s="779"/>
      <c r="QIG215" s="779"/>
      <c r="QIH215" s="779"/>
      <c r="QII215" s="779"/>
      <c r="QIJ215" s="779"/>
      <c r="QIK215" s="779"/>
      <c r="QIL215" s="779"/>
      <c r="QIM215" s="779"/>
      <c r="QIN215" s="779"/>
      <c r="QIO215" s="779"/>
      <c r="QIP215" s="779"/>
      <c r="QIQ215" s="779"/>
      <c r="QIR215" s="779"/>
      <c r="QIS215" s="779"/>
      <c r="QIT215" s="779"/>
      <c r="QIU215" s="779"/>
      <c r="QIV215" s="779"/>
      <c r="QIW215" s="779"/>
      <c r="QIX215" s="779"/>
      <c r="QIY215" s="779"/>
      <c r="QIZ215" s="779"/>
      <c r="QJA215" s="779"/>
      <c r="QJB215" s="779"/>
      <c r="QJC215" s="779"/>
      <c r="QJD215" s="779"/>
      <c r="QJE215" s="779"/>
      <c r="QJF215" s="779"/>
      <c r="QJG215" s="779"/>
      <c r="QJH215" s="779"/>
      <c r="QJI215" s="779"/>
      <c r="QJJ215" s="779"/>
      <c r="QJK215" s="779"/>
      <c r="QJL215" s="779"/>
      <c r="QJM215" s="779"/>
      <c r="QJN215" s="779"/>
      <c r="QJO215" s="779"/>
      <c r="QJP215" s="779"/>
      <c r="QJQ215" s="779"/>
      <c r="QJR215" s="779"/>
      <c r="QJS215" s="779"/>
      <c r="QJT215" s="779"/>
      <c r="QJU215" s="779"/>
      <c r="QJV215" s="779"/>
      <c r="QJW215" s="779"/>
      <c r="QJX215" s="779"/>
      <c r="QJY215" s="779"/>
      <c r="QJZ215" s="779"/>
      <c r="QKA215" s="779"/>
      <c r="QKB215" s="779"/>
      <c r="QKC215" s="779"/>
      <c r="QKD215" s="779"/>
      <c r="QKE215" s="779"/>
      <c r="QKF215" s="779"/>
      <c r="QKG215" s="779"/>
      <c r="QKH215" s="779"/>
      <c r="QKI215" s="779"/>
      <c r="QKJ215" s="779"/>
      <c r="QKK215" s="779"/>
      <c r="QKL215" s="779"/>
      <c r="QKM215" s="779"/>
      <c r="QKN215" s="779"/>
      <c r="QKO215" s="779"/>
      <c r="QKP215" s="779"/>
      <c r="QKQ215" s="779"/>
      <c r="QKR215" s="779"/>
      <c r="QKS215" s="779"/>
      <c r="QKT215" s="779"/>
      <c r="QKU215" s="779"/>
      <c r="QKV215" s="779"/>
      <c r="QKW215" s="779"/>
      <c r="QKX215" s="779"/>
      <c r="QKY215" s="779"/>
      <c r="QKZ215" s="779"/>
      <c r="QLA215" s="779"/>
      <c r="QLB215" s="779"/>
      <c r="QLC215" s="779"/>
      <c r="QLD215" s="779"/>
      <c r="QLE215" s="779"/>
      <c r="QLF215" s="779"/>
      <c r="QLG215" s="779"/>
      <c r="QLH215" s="779"/>
      <c r="QLI215" s="779"/>
      <c r="QLJ215" s="779"/>
      <c r="QLK215" s="779"/>
      <c r="QLL215" s="779"/>
      <c r="QLM215" s="779"/>
      <c r="QLN215" s="779"/>
      <c r="QLO215" s="779"/>
      <c r="QLP215" s="779"/>
      <c r="QLQ215" s="779"/>
      <c r="QLR215" s="779"/>
      <c r="QLS215" s="779"/>
      <c r="QLT215" s="779"/>
      <c r="QLU215" s="779"/>
      <c r="QLV215" s="779"/>
      <c r="QLW215" s="779"/>
      <c r="QLX215" s="779"/>
      <c r="QLY215" s="779"/>
      <c r="QLZ215" s="779"/>
      <c r="QMA215" s="779"/>
      <c r="QMB215" s="779"/>
      <c r="QMC215" s="779"/>
      <c r="QMD215" s="779"/>
      <c r="QME215" s="779"/>
      <c r="QMF215" s="779"/>
      <c r="QMG215" s="779"/>
      <c r="QMH215" s="779"/>
      <c r="QMI215" s="779"/>
      <c r="QMJ215" s="779"/>
      <c r="QMK215" s="779"/>
      <c r="QML215" s="779"/>
      <c r="QMM215" s="779"/>
      <c r="QMN215" s="779"/>
      <c r="QMO215" s="779"/>
      <c r="QMP215" s="779"/>
      <c r="QMQ215" s="779"/>
      <c r="QMR215" s="779"/>
      <c r="QMS215" s="779"/>
      <c r="QMT215" s="779"/>
      <c r="QMU215" s="779"/>
      <c r="QMV215" s="779"/>
      <c r="QMW215" s="779"/>
      <c r="QMX215" s="779"/>
      <c r="QMY215" s="779"/>
      <c r="QMZ215" s="779"/>
      <c r="QNA215" s="779"/>
      <c r="QNB215" s="779"/>
      <c r="QNC215" s="779"/>
      <c r="QND215" s="779"/>
      <c r="QNE215" s="779"/>
      <c r="QNF215" s="779"/>
      <c r="QNG215" s="779"/>
      <c r="QNH215" s="779"/>
      <c r="QNI215" s="779"/>
      <c r="QNJ215" s="779"/>
      <c r="QNK215" s="779"/>
      <c r="QNL215" s="779"/>
      <c r="QNM215" s="779"/>
      <c r="QNN215" s="779"/>
      <c r="QNO215" s="779"/>
      <c r="QNP215" s="779"/>
      <c r="QNQ215" s="779"/>
      <c r="QNR215" s="779"/>
      <c r="QNS215" s="779"/>
      <c r="QNT215" s="779"/>
      <c r="QNU215" s="779"/>
      <c r="QNV215" s="779"/>
      <c r="QNW215" s="779"/>
      <c r="QNX215" s="779"/>
      <c r="QNY215" s="779"/>
      <c r="QNZ215" s="779"/>
      <c r="QOA215" s="779"/>
      <c r="QOB215" s="779"/>
      <c r="QOC215" s="779"/>
      <c r="QOD215" s="779"/>
      <c r="QOE215" s="779"/>
      <c r="QOF215" s="779"/>
      <c r="QOG215" s="779"/>
      <c r="QOH215" s="779"/>
      <c r="QOI215" s="779"/>
      <c r="QOJ215" s="779"/>
      <c r="QOK215" s="779"/>
      <c r="QOL215" s="779"/>
      <c r="QOM215" s="779"/>
      <c r="QON215" s="779"/>
      <c r="QOO215" s="779"/>
      <c r="QOP215" s="779"/>
      <c r="QOQ215" s="779"/>
      <c r="QOR215" s="779"/>
      <c r="QOS215" s="779"/>
      <c r="QOT215" s="779"/>
      <c r="QOU215" s="779"/>
      <c r="QOV215" s="779"/>
      <c r="QOW215" s="779"/>
      <c r="QOX215" s="779"/>
      <c r="QOY215" s="779"/>
      <c r="QOZ215" s="779"/>
      <c r="QPA215" s="779"/>
      <c r="QPB215" s="779"/>
      <c r="QPC215" s="779"/>
      <c r="QPD215" s="779"/>
      <c r="QPE215" s="779"/>
      <c r="QPF215" s="779"/>
      <c r="QPG215" s="779"/>
      <c r="QPH215" s="779"/>
      <c r="QPI215" s="779"/>
      <c r="QPJ215" s="779"/>
      <c r="QPK215" s="779"/>
      <c r="QPL215" s="779"/>
      <c r="QPM215" s="779"/>
      <c r="QPN215" s="779"/>
      <c r="QPO215" s="779"/>
      <c r="QPP215" s="779"/>
      <c r="QPQ215" s="779"/>
      <c r="QPR215" s="779"/>
      <c r="QPS215" s="779"/>
      <c r="QPT215" s="779"/>
      <c r="QPU215" s="779"/>
      <c r="QPV215" s="779"/>
      <c r="QPW215" s="779"/>
      <c r="QPX215" s="779"/>
      <c r="QPY215" s="779"/>
      <c r="QPZ215" s="779"/>
      <c r="QQA215" s="779"/>
      <c r="QQB215" s="779"/>
      <c r="QQC215" s="779"/>
      <c r="QQD215" s="779"/>
      <c r="QQE215" s="779"/>
      <c r="QQF215" s="779"/>
      <c r="QQG215" s="779"/>
      <c r="QQH215" s="779"/>
      <c r="QQI215" s="779"/>
      <c r="QQJ215" s="779"/>
      <c r="QQK215" s="779"/>
      <c r="QQL215" s="779"/>
      <c r="QQM215" s="779"/>
      <c r="QQN215" s="779"/>
      <c r="QQO215" s="779"/>
      <c r="QQP215" s="779"/>
      <c r="QQQ215" s="779"/>
      <c r="QQR215" s="779"/>
      <c r="QQS215" s="779"/>
      <c r="QQT215" s="779"/>
      <c r="QQU215" s="779"/>
      <c r="QQV215" s="779"/>
      <c r="QQW215" s="779"/>
      <c r="QQX215" s="779"/>
      <c r="QQY215" s="779"/>
      <c r="QQZ215" s="779"/>
      <c r="QRA215" s="779"/>
      <c r="QRB215" s="779"/>
      <c r="QRC215" s="779"/>
      <c r="QRD215" s="779"/>
      <c r="QRE215" s="779"/>
      <c r="QRF215" s="779"/>
      <c r="QRG215" s="779"/>
      <c r="QRH215" s="779"/>
      <c r="QRI215" s="779"/>
      <c r="QRJ215" s="779"/>
      <c r="QRK215" s="779"/>
      <c r="QRL215" s="779"/>
      <c r="QRM215" s="779"/>
      <c r="QRN215" s="779"/>
      <c r="QRO215" s="779"/>
      <c r="QRP215" s="779"/>
      <c r="QRQ215" s="779"/>
      <c r="QRR215" s="779"/>
      <c r="QRS215" s="779"/>
      <c r="QRT215" s="779"/>
      <c r="QRU215" s="779"/>
      <c r="QRV215" s="779"/>
      <c r="QRW215" s="779"/>
      <c r="QRX215" s="779"/>
      <c r="QRY215" s="779"/>
      <c r="QRZ215" s="779"/>
      <c r="QSA215" s="779"/>
      <c r="QSB215" s="779"/>
      <c r="QSC215" s="779"/>
      <c r="QSD215" s="779"/>
      <c r="QSE215" s="779"/>
      <c r="QSF215" s="779"/>
      <c r="QSG215" s="779"/>
      <c r="QSH215" s="779"/>
      <c r="QSI215" s="779"/>
      <c r="QSJ215" s="779"/>
      <c r="QSK215" s="779"/>
      <c r="QSL215" s="779"/>
      <c r="QSM215" s="779"/>
      <c r="QSN215" s="779"/>
      <c r="QSO215" s="779"/>
      <c r="QSP215" s="779"/>
      <c r="QSQ215" s="779"/>
      <c r="QSR215" s="779"/>
      <c r="QSS215" s="779"/>
      <c r="QST215" s="779"/>
      <c r="QSU215" s="779"/>
      <c r="QSV215" s="779"/>
      <c r="QSW215" s="779"/>
      <c r="QSX215" s="779"/>
      <c r="QSY215" s="779"/>
      <c r="QSZ215" s="779"/>
      <c r="QTA215" s="779"/>
      <c r="QTB215" s="779"/>
      <c r="QTC215" s="779"/>
      <c r="QTD215" s="779"/>
      <c r="QTE215" s="779"/>
      <c r="QTF215" s="779"/>
      <c r="QTG215" s="779"/>
      <c r="QTH215" s="779"/>
      <c r="QTI215" s="779"/>
      <c r="QTJ215" s="779"/>
      <c r="QTK215" s="779"/>
      <c r="QTL215" s="779"/>
      <c r="QTM215" s="779"/>
      <c r="QTN215" s="779"/>
      <c r="QTO215" s="779"/>
      <c r="QTP215" s="779"/>
      <c r="QTQ215" s="779"/>
      <c r="QTR215" s="779"/>
      <c r="QTS215" s="779"/>
      <c r="QTT215" s="779"/>
      <c r="QTU215" s="779"/>
      <c r="QTV215" s="779"/>
      <c r="QTW215" s="779"/>
      <c r="QTX215" s="779"/>
      <c r="QTY215" s="779"/>
      <c r="QTZ215" s="779"/>
      <c r="QUA215" s="779"/>
      <c r="QUB215" s="779"/>
      <c r="QUC215" s="779"/>
      <c r="QUD215" s="779"/>
      <c r="QUE215" s="779"/>
      <c r="QUF215" s="779"/>
      <c r="QUG215" s="779"/>
      <c r="QUH215" s="779"/>
      <c r="QUI215" s="779"/>
      <c r="QUJ215" s="779"/>
      <c r="QUK215" s="779"/>
      <c r="QUL215" s="779"/>
      <c r="QUM215" s="779"/>
      <c r="QUN215" s="779"/>
      <c r="QUO215" s="779"/>
      <c r="QUP215" s="779"/>
      <c r="QUQ215" s="779"/>
      <c r="QUR215" s="779"/>
      <c r="QUS215" s="779"/>
      <c r="QUT215" s="779"/>
      <c r="QUU215" s="779"/>
      <c r="QUV215" s="779"/>
      <c r="QUW215" s="779"/>
      <c r="QUX215" s="779"/>
      <c r="QUY215" s="779"/>
      <c r="QUZ215" s="779"/>
      <c r="QVA215" s="779"/>
      <c r="QVB215" s="779"/>
      <c r="QVC215" s="779"/>
      <c r="QVD215" s="779"/>
      <c r="QVE215" s="779"/>
      <c r="QVF215" s="779"/>
      <c r="QVG215" s="779"/>
      <c r="QVH215" s="779"/>
      <c r="QVI215" s="779"/>
      <c r="QVJ215" s="779"/>
      <c r="QVK215" s="779"/>
      <c r="QVL215" s="779"/>
      <c r="QVM215" s="779"/>
      <c r="QVN215" s="779"/>
      <c r="QVO215" s="779"/>
      <c r="QVP215" s="779"/>
      <c r="QVQ215" s="779"/>
      <c r="QVR215" s="779"/>
      <c r="QVS215" s="779"/>
      <c r="QVT215" s="779"/>
      <c r="QVU215" s="779"/>
      <c r="QVV215" s="779"/>
      <c r="QVW215" s="779"/>
      <c r="QVX215" s="779"/>
      <c r="QVY215" s="779"/>
      <c r="QVZ215" s="779"/>
      <c r="QWA215" s="779"/>
      <c r="QWB215" s="779"/>
      <c r="QWC215" s="779"/>
      <c r="QWD215" s="779"/>
      <c r="QWE215" s="779"/>
      <c r="QWF215" s="779"/>
      <c r="QWG215" s="779"/>
      <c r="QWH215" s="779"/>
      <c r="QWI215" s="779"/>
      <c r="QWJ215" s="779"/>
      <c r="QWK215" s="779"/>
      <c r="QWL215" s="779"/>
      <c r="QWM215" s="779"/>
      <c r="QWN215" s="779"/>
      <c r="QWO215" s="779"/>
      <c r="QWP215" s="779"/>
      <c r="QWQ215" s="779"/>
      <c r="QWR215" s="779"/>
      <c r="QWS215" s="779"/>
      <c r="QWT215" s="779"/>
      <c r="QWU215" s="779"/>
      <c r="QWV215" s="779"/>
      <c r="QWW215" s="779"/>
      <c r="QWX215" s="779"/>
      <c r="QWY215" s="779"/>
      <c r="QWZ215" s="779"/>
      <c r="QXA215" s="779"/>
      <c r="QXB215" s="779"/>
      <c r="QXC215" s="779"/>
      <c r="QXD215" s="779"/>
      <c r="QXE215" s="779"/>
      <c r="QXF215" s="779"/>
      <c r="QXG215" s="779"/>
      <c r="QXH215" s="779"/>
      <c r="QXI215" s="779"/>
      <c r="QXJ215" s="779"/>
      <c r="QXK215" s="779"/>
      <c r="QXL215" s="779"/>
      <c r="QXM215" s="779"/>
      <c r="QXN215" s="779"/>
      <c r="QXO215" s="779"/>
      <c r="QXP215" s="779"/>
      <c r="QXQ215" s="779"/>
      <c r="QXR215" s="779"/>
      <c r="QXS215" s="779"/>
      <c r="QXT215" s="779"/>
      <c r="QXU215" s="779"/>
      <c r="QXV215" s="779"/>
      <c r="QXW215" s="779"/>
      <c r="QXX215" s="779"/>
      <c r="QXY215" s="779"/>
      <c r="QXZ215" s="779"/>
      <c r="QYA215" s="779"/>
      <c r="QYB215" s="779"/>
      <c r="QYC215" s="779"/>
      <c r="QYD215" s="779"/>
      <c r="QYE215" s="779"/>
      <c r="QYF215" s="779"/>
      <c r="QYG215" s="779"/>
      <c r="QYH215" s="779"/>
      <c r="QYI215" s="779"/>
      <c r="QYJ215" s="779"/>
      <c r="QYK215" s="779"/>
      <c r="QYL215" s="779"/>
      <c r="QYM215" s="779"/>
      <c r="QYN215" s="779"/>
      <c r="QYO215" s="779"/>
      <c r="QYP215" s="779"/>
      <c r="QYQ215" s="779"/>
      <c r="QYR215" s="779"/>
      <c r="QYS215" s="779"/>
      <c r="QYT215" s="779"/>
      <c r="QYU215" s="779"/>
      <c r="QYV215" s="779"/>
      <c r="QYW215" s="779"/>
      <c r="QYX215" s="779"/>
      <c r="QYY215" s="779"/>
      <c r="QYZ215" s="779"/>
      <c r="QZA215" s="779"/>
      <c r="QZB215" s="779"/>
      <c r="QZC215" s="779"/>
      <c r="QZD215" s="779"/>
      <c r="QZE215" s="779"/>
      <c r="QZF215" s="779"/>
      <c r="QZG215" s="779"/>
      <c r="QZH215" s="779"/>
      <c r="QZI215" s="779"/>
      <c r="QZJ215" s="779"/>
      <c r="QZK215" s="779"/>
      <c r="QZL215" s="779"/>
      <c r="QZM215" s="779"/>
      <c r="QZN215" s="779"/>
      <c r="QZO215" s="779"/>
      <c r="QZP215" s="779"/>
      <c r="QZQ215" s="779"/>
      <c r="QZR215" s="779"/>
      <c r="QZS215" s="779"/>
      <c r="QZT215" s="779"/>
      <c r="QZU215" s="779"/>
      <c r="QZV215" s="779"/>
      <c r="QZW215" s="779"/>
      <c r="QZX215" s="779"/>
      <c r="QZY215" s="779"/>
      <c r="QZZ215" s="779"/>
      <c r="RAA215" s="779"/>
      <c r="RAB215" s="779"/>
      <c r="RAC215" s="779"/>
      <c r="RAD215" s="779"/>
      <c r="RAE215" s="779"/>
      <c r="RAF215" s="779"/>
      <c r="RAG215" s="779"/>
      <c r="RAH215" s="779"/>
      <c r="RAI215" s="779"/>
      <c r="RAJ215" s="779"/>
      <c r="RAK215" s="779"/>
      <c r="RAL215" s="779"/>
      <c r="RAM215" s="779"/>
      <c r="RAN215" s="779"/>
      <c r="RAO215" s="779"/>
      <c r="RAP215" s="779"/>
      <c r="RAQ215" s="779"/>
      <c r="RAR215" s="779"/>
      <c r="RAS215" s="779"/>
      <c r="RAT215" s="779"/>
      <c r="RAU215" s="779"/>
      <c r="RAV215" s="779"/>
      <c r="RAW215" s="779"/>
      <c r="RAX215" s="779"/>
      <c r="RAY215" s="779"/>
      <c r="RAZ215" s="779"/>
      <c r="RBA215" s="779"/>
      <c r="RBB215" s="779"/>
      <c r="RBC215" s="779"/>
      <c r="RBD215" s="779"/>
      <c r="RBE215" s="779"/>
      <c r="RBF215" s="779"/>
      <c r="RBG215" s="779"/>
      <c r="RBH215" s="779"/>
      <c r="RBI215" s="779"/>
      <c r="RBJ215" s="779"/>
      <c r="RBK215" s="779"/>
      <c r="RBL215" s="779"/>
      <c r="RBM215" s="779"/>
      <c r="RBN215" s="779"/>
      <c r="RBO215" s="779"/>
      <c r="RBP215" s="779"/>
      <c r="RBQ215" s="779"/>
      <c r="RBR215" s="779"/>
      <c r="RBS215" s="779"/>
      <c r="RBT215" s="779"/>
      <c r="RBU215" s="779"/>
      <c r="RBV215" s="779"/>
      <c r="RBW215" s="779"/>
      <c r="RBX215" s="779"/>
      <c r="RBY215" s="779"/>
      <c r="RBZ215" s="779"/>
      <c r="RCA215" s="779"/>
      <c r="RCB215" s="779"/>
      <c r="RCC215" s="779"/>
      <c r="RCD215" s="779"/>
      <c r="RCE215" s="779"/>
      <c r="RCF215" s="779"/>
      <c r="RCG215" s="779"/>
      <c r="RCH215" s="779"/>
      <c r="RCI215" s="779"/>
      <c r="RCJ215" s="779"/>
      <c r="RCK215" s="779"/>
      <c r="RCL215" s="779"/>
      <c r="RCM215" s="779"/>
      <c r="RCN215" s="779"/>
      <c r="RCO215" s="779"/>
      <c r="RCP215" s="779"/>
      <c r="RCQ215" s="779"/>
      <c r="RCR215" s="779"/>
      <c r="RCS215" s="779"/>
      <c r="RCT215" s="779"/>
      <c r="RCU215" s="779"/>
      <c r="RCV215" s="779"/>
      <c r="RCW215" s="779"/>
      <c r="RCX215" s="779"/>
      <c r="RCY215" s="779"/>
      <c r="RCZ215" s="779"/>
      <c r="RDA215" s="779"/>
      <c r="RDB215" s="779"/>
      <c r="RDC215" s="779"/>
      <c r="RDD215" s="779"/>
      <c r="RDE215" s="779"/>
      <c r="RDF215" s="779"/>
      <c r="RDG215" s="779"/>
      <c r="RDH215" s="779"/>
      <c r="RDI215" s="779"/>
      <c r="RDJ215" s="779"/>
      <c r="RDK215" s="779"/>
      <c r="RDL215" s="779"/>
      <c r="RDM215" s="779"/>
      <c r="RDN215" s="779"/>
      <c r="RDO215" s="779"/>
      <c r="RDP215" s="779"/>
      <c r="RDQ215" s="779"/>
      <c r="RDR215" s="779"/>
      <c r="RDS215" s="779"/>
      <c r="RDT215" s="779"/>
      <c r="RDU215" s="779"/>
      <c r="RDV215" s="779"/>
      <c r="RDW215" s="779"/>
      <c r="RDX215" s="779"/>
      <c r="RDY215" s="779"/>
      <c r="RDZ215" s="779"/>
      <c r="REA215" s="779"/>
      <c r="REB215" s="779"/>
      <c r="REC215" s="779"/>
      <c r="RED215" s="779"/>
      <c r="REE215" s="779"/>
      <c r="REF215" s="779"/>
      <c r="REG215" s="779"/>
      <c r="REH215" s="779"/>
      <c r="REI215" s="779"/>
      <c r="REJ215" s="779"/>
      <c r="REK215" s="779"/>
      <c r="REL215" s="779"/>
      <c r="REM215" s="779"/>
      <c r="REN215" s="779"/>
      <c r="REO215" s="779"/>
      <c r="REP215" s="779"/>
      <c r="REQ215" s="779"/>
      <c r="RER215" s="779"/>
      <c r="RES215" s="779"/>
      <c r="RET215" s="779"/>
      <c r="REU215" s="779"/>
      <c r="REV215" s="779"/>
      <c r="REW215" s="779"/>
      <c r="REX215" s="779"/>
      <c r="REY215" s="779"/>
      <c r="REZ215" s="779"/>
      <c r="RFA215" s="779"/>
      <c r="RFB215" s="779"/>
      <c r="RFC215" s="779"/>
      <c r="RFD215" s="779"/>
      <c r="RFE215" s="779"/>
      <c r="RFF215" s="779"/>
      <c r="RFG215" s="779"/>
      <c r="RFH215" s="779"/>
      <c r="RFI215" s="779"/>
      <c r="RFJ215" s="779"/>
      <c r="RFK215" s="779"/>
      <c r="RFL215" s="779"/>
      <c r="RFM215" s="779"/>
      <c r="RFN215" s="779"/>
      <c r="RFO215" s="779"/>
      <c r="RFP215" s="779"/>
      <c r="RFQ215" s="779"/>
      <c r="RFR215" s="779"/>
      <c r="RFS215" s="779"/>
      <c r="RFT215" s="779"/>
      <c r="RFU215" s="779"/>
      <c r="RFV215" s="779"/>
      <c r="RFW215" s="779"/>
      <c r="RFX215" s="779"/>
      <c r="RFY215" s="779"/>
      <c r="RFZ215" s="779"/>
      <c r="RGA215" s="779"/>
      <c r="RGB215" s="779"/>
      <c r="RGC215" s="779"/>
      <c r="RGD215" s="779"/>
      <c r="RGE215" s="779"/>
      <c r="RGF215" s="779"/>
      <c r="RGG215" s="779"/>
      <c r="RGH215" s="779"/>
      <c r="RGI215" s="779"/>
      <c r="RGJ215" s="779"/>
      <c r="RGK215" s="779"/>
      <c r="RGL215" s="779"/>
      <c r="RGM215" s="779"/>
      <c r="RGN215" s="779"/>
      <c r="RGO215" s="779"/>
      <c r="RGP215" s="779"/>
      <c r="RGQ215" s="779"/>
      <c r="RGR215" s="779"/>
      <c r="RGS215" s="779"/>
      <c r="RGT215" s="779"/>
      <c r="RGU215" s="779"/>
      <c r="RGV215" s="779"/>
      <c r="RGW215" s="779"/>
      <c r="RGX215" s="779"/>
      <c r="RGY215" s="779"/>
      <c r="RGZ215" s="779"/>
      <c r="RHA215" s="779"/>
      <c r="RHB215" s="779"/>
      <c r="RHC215" s="779"/>
      <c r="RHD215" s="779"/>
      <c r="RHE215" s="779"/>
      <c r="RHF215" s="779"/>
      <c r="RHG215" s="779"/>
      <c r="RHH215" s="779"/>
      <c r="RHI215" s="779"/>
      <c r="RHJ215" s="779"/>
      <c r="RHK215" s="779"/>
      <c r="RHL215" s="779"/>
      <c r="RHM215" s="779"/>
      <c r="RHN215" s="779"/>
      <c r="RHO215" s="779"/>
      <c r="RHP215" s="779"/>
      <c r="RHQ215" s="779"/>
      <c r="RHR215" s="779"/>
      <c r="RHS215" s="779"/>
      <c r="RHT215" s="779"/>
      <c r="RHU215" s="779"/>
      <c r="RHV215" s="779"/>
      <c r="RHW215" s="779"/>
      <c r="RHX215" s="779"/>
      <c r="RHY215" s="779"/>
      <c r="RHZ215" s="779"/>
      <c r="RIA215" s="779"/>
      <c r="RIB215" s="779"/>
      <c r="RIC215" s="779"/>
      <c r="RID215" s="779"/>
      <c r="RIE215" s="779"/>
      <c r="RIF215" s="779"/>
      <c r="RIG215" s="779"/>
      <c r="RIH215" s="779"/>
      <c r="RII215" s="779"/>
      <c r="RIJ215" s="779"/>
      <c r="RIK215" s="779"/>
      <c r="RIL215" s="779"/>
      <c r="RIM215" s="779"/>
      <c r="RIN215" s="779"/>
      <c r="RIO215" s="779"/>
      <c r="RIP215" s="779"/>
      <c r="RIQ215" s="779"/>
      <c r="RIR215" s="779"/>
      <c r="RIS215" s="779"/>
      <c r="RIT215" s="779"/>
      <c r="RIU215" s="779"/>
      <c r="RIV215" s="779"/>
      <c r="RIW215" s="779"/>
      <c r="RIX215" s="779"/>
      <c r="RIY215" s="779"/>
      <c r="RIZ215" s="779"/>
      <c r="RJA215" s="779"/>
      <c r="RJB215" s="779"/>
      <c r="RJC215" s="779"/>
      <c r="RJD215" s="779"/>
      <c r="RJE215" s="779"/>
      <c r="RJF215" s="779"/>
      <c r="RJG215" s="779"/>
      <c r="RJH215" s="779"/>
      <c r="RJI215" s="779"/>
      <c r="RJJ215" s="779"/>
      <c r="RJK215" s="779"/>
      <c r="RJL215" s="779"/>
      <c r="RJM215" s="779"/>
      <c r="RJN215" s="779"/>
      <c r="RJO215" s="779"/>
      <c r="RJP215" s="779"/>
      <c r="RJQ215" s="779"/>
      <c r="RJR215" s="779"/>
      <c r="RJS215" s="779"/>
      <c r="RJT215" s="779"/>
      <c r="RJU215" s="779"/>
      <c r="RJV215" s="779"/>
      <c r="RJW215" s="779"/>
      <c r="RJX215" s="779"/>
      <c r="RJY215" s="779"/>
      <c r="RJZ215" s="779"/>
      <c r="RKA215" s="779"/>
      <c r="RKB215" s="779"/>
      <c r="RKC215" s="779"/>
      <c r="RKD215" s="779"/>
      <c r="RKE215" s="779"/>
      <c r="RKF215" s="779"/>
      <c r="RKG215" s="779"/>
      <c r="RKH215" s="779"/>
      <c r="RKI215" s="779"/>
      <c r="RKJ215" s="779"/>
      <c r="RKK215" s="779"/>
      <c r="RKL215" s="779"/>
      <c r="RKM215" s="779"/>
      <c r="RKN215" s="779"/>
      <c r="RKO215" s="779"/>
      <c r="RKP215" s="779"/>
      <c r="RKQ215" s="779"/>
      <c r="RKR215" s="779"/>
      <c r="RKS215" s="779"/>
      <c r="RKT215" s="779"/>
      <c r="RKU215" s="779"/>
      <c r="RKV215" s="779"/>
      <c r="RKW215" s="779"/>
      <c r="RKX215" s="779"/>
      <c r="RKY215" s="779"/>
      <c r="RKZ215" s="779"/>
      <c r="RLA215" s="779"/>
      <c r="RLB215" s="779"/>
      <c r="RLC215" s="779"/>
      <c r="RLD215" s="779"/>
      <c r="RLE215" s="779"/>
      <c r="RLF215" s="779"/>
      <c r="RLG215" s="779"/>
      <c r="RLH215" s="779"/>
      <c r="RLI215" s="779"/>
      <c r="RLJ215" s="779"/>
      <c r="RLK215" s="779"/>
      <c r="RLL215" s="779"/>
      <c r="RLM215" s="779"/>
      <c r="RLN215" s="779"/>
      <c r="RLO215" s="779"/>
      <c r="RLP215" s="779"/>
      <c r="RLQ215" s="779"/>
      <c r="RLR215" s="779"/>
      <c r="RLS215" s="779"/>
      <c r="RLT215" s="779"/>
      <c r="RLU215" s="779"/>
      <c r="RLV215" s="779"/>
      <c r="RLW215" s="779"/>
      <c r="RLX215" s="779"/>
      <c r="RLY215" s="779"/>
      <c r="RLZ215" s="779"/>
      <c r="RMA215" s="779"/>
      <c r="RMB215" s="779"/>
      <c r="RMC215" s="779"/>
      <c r="RMD215" s="779"/>
      <c r="RME215" s="779"/>
      <c r="RMF215" s="779"/>
      <c r="RMG215" s="779"/>
      <c r="RMH215" s="779"/>
      <c r="RMI215" s="779"/>
      <c r="RMJ215" s="779"/>
      <c r="RMK215" s="779"/>
      <c r="RML215" s="779"/>
      <c r="RMM215" s="779"/>
      <c r="RMN215" s="779"/>
      <c r="RMO215" s="779"/>
      <c r="RMP215" s="779"/>
      <c r="RMQ215" s="779"/>
      <c r="RMR215" s="779"/>
      <c r="RMS215" s="779"/>
      <c r="RMT215" s="779"/>
      <c r="RMU215" s="779"/>
      <c r="RMV215" s="779"/>
      <c r="RMW215" s="779"/>
      <c r="RMX215" s="779"/>
      <c r="RMY215" s="779"/>
      <c r="RMZ215" s="779"/>
      <c r="RNA215" s="779"/>
      <c r="RNB215" s="779"/>
      <c r="RNC215" s="779"/>
      <c r="RND215" s="779"/>
      <c r="RNE215" s="779"/>
      <c r="RNF215" s="779"/>
      <c r="RNG215" s="779"/>
      <c r="RNH215" s="779"/>
      <c r="RNI215" s="779"/>
      <c r="RNJ215" s="779"/>
      <c r="RNK215" s="779"/>
      <c r="RNL215" s="779"/>
      <c r="RNM215" s="779"/>
      <c r="RNN215" s="779"/>
      <c r="RNO215" s="779"/>
      <c r="RNP215" s="779"/>
      <c r="RNQ215" s="779"/>
      <c r="RNR215" s="779"/>
      <c r="RNS215" s="779"/>
      <c r="RNT215" s="779"/>
      <c r="RNU215" s="779"/>
      <c r="RNV215" s="779"/>
      <c r="RNW215" s="779"/>
      <c r="RNX215" s="779"/>
      <c r="RNY215" s="779"/>
      <c r="RNZ215" s="779"/>
      <c r="ROA215" s="779"/>
      <c r="ROB215" s="779"/>
      <c r="ROC215" s="779"/>
      <c r="ROD215" s="779"/>
      <c r="ROE215" s="779"/>
      <c r="ROF215" s="779"/>
      <c r="ROG215" s="779"/>
      <c r="ROH215" s="779"/>
      <c r="ROI215" s="779"/>
      <c r="ROJ215" s="779"/>
      <c r="ROK215" s="779"/>
      <c r="ROL215" s="779"/>
      <c r="ROM215" s="779"/>
      <c r="RON215" s="779"/>
      <c r="ROO215" s="779"/>
      <c r="ROP215" s="779"/>
      <c r="ROQ215" s="779"/>
      <c r="ROR215" s="779"/>
      <c r="ROS215" s="779"/>
      <c r="ROT215" s="779"/>
      <c r="ROU215" s="779"/>
      <c r="ROV215" s="779"/>
      <c r="ROW215" s="779"/>
      <c r="ROX215" s="779"/>
      <c r="ROY215" s="779"/>
      <c r="ROZ215" s="779"/>
      <c r="RPA215" s="779"/>
      <c r="RPB215" s="779"/>
      <c r="RPC215" s="779"/>
      <c r="RPD215" s="779"/>
      <c r="RPE215" s="779"/>
      <c r="RPF215" s="779"/>
      <c r="RPG215" s="779"/>
      <c r="RPH215" s="779"/>
      <c r="RPI215" s="779"/>
      <c r="RPJ215" s="779"/>
      <c r="RPK215" s="779"/>
      <c r="RPL215" s="779"/>
      <c r="RPM215" s="779"/>
      <c r="RPN215" s="779"/>
      <c r="RPO215" s="779"/>
      <c r="RPP215" s="779"/>
      <c r="RPQ215" s="779"/>
      <c r="RPR215" s="779"/>
      <c r="RPS215" s="779"/>
      <c r="RPT215" s="779"/>
      <c r="RPU215" s="779"/>
      <c r="RPV215" s="779"/>
      <c r="RPW215" s="779"/>
      <c r="RPX215" s="779"/>
      <c r="RPY215" s="779"/>
      <c r="RPZ215" s="779"/>
      <c r="RQA215" s="779"/>
      <c r="RQB215" s="779"/>
      <c r="RQC215" s="779"/>
      <c r="RQD215" s="779"/>
      <c r="RQE215" s="779"/>
      <c r="RQF215" s="779"/>
      <c r="RQG215" s="779"/>
      <c r="RQH215" s="779"/>
      <c r="RQI215" s="779"/>
      <c r="RQJ215" s="779"/>
      <c r="RQK215" s="779"/>
      <c r="RQL215" s="779"/>
      <c r="RQM215" s="779"/>
      <c r="RQN215" s="779"/>
      <c r="RQO215" s="779"/>
      <c r="RQP215" s="779"/>
      <c r="RQQ215" s="779"/>
      <c r="RQR215" s="779"/>
      <c r="RQS215" s="779"/>
      <c r="RQT215" s="779"/>
      <c r="RQU215" s="779"/>
      <c r="RQV215" s="779"/>
      <c r="RQW215" s="779"/>
      <c r="RQX215" s="779"/>
      <c r="RQY215" s="779"/>
      <c r="RQZ215" s="779"/>
      <c r="RRA215" s="779"/>
      <c r="RRB215" s="779"/>
      <c r="RRC215" s="779"/>
      <c r="RRD215" s="779"/>
      <c r="RRE215" s="779"/>
      <c r="RRF215" s="779"/>
      <c r="RRG215" s="779"/>
      <c r="RRH215" s="779"/>
      <c r="RRI215" s="779"/>
      <c r="RRJ215" s="779"/>
      <c r="RRK215" s="779"/>
      <c r="RRL215" s="779"/>
      <c r="RRM215" s="779"/>
      <c r="RRN215" s="779"/>
      <c r="RRO215" s="779"/>
      <c r="RRP215" s="779"/>
      <c r="RRQ215" s="779"/>
      <c r="RRR215" s="779"/>
      <c r="RRS215" s="779"/>
      <c r="RRT215" s="779"/>
      <c r="RRU215" s="779"/>
      <c r="RRV215" s="779"/>
      <c r="RRW215" s="779"/>
      <c r="RRX215" s="779"/>
      <c r="RRY215" s="779"/>
      <c r="RRZ215" s="779"/>
      <c r="RSA215" s="779"/>
      <c r="RSB215" s="779"/>
      <c r="RSC215" s="779"/>
      <c r="RSD215" s="779"/>
      <c r="RSE215" s="779"/>
      <c r="RSF215" s="779"/>
      <c r="RSG215" s="779"/>
      <c r="RSH215" s="779"/>
      <c r="RSI215" s="779"/>
      <c r="RSJ215" s="779"/>
      <c r="RSK215" s="779"/>
      <c r="RSL215" s="779"/>
      <c r="RSM215" s="779"/>
      <c r="RSN215" s="779"/>
      <c r="RSO215" s="779"/>
      <c r="RSP215" s="779"/>
      <c r="RSQ215" s="779"/>
      <c r="RSR215" s="779"/>
      <c r="RSS215" s="779"/>
      <c r="RST215" s="779"/>
      <c r="RSU215" s="779"/>
      <c r="RSV215" s="779"/>
      <c r="RSW215" s="779"/>
      <c r="RSX215" s="779"/>
      <c r="RSY215" s="779"/>
      <c r="RSZ215" s="779"/>
      <c r="RTA215" s="779"/>
      <c r="RTB215" s="779"/>
      <c r="RTC215" s="779"/>
      <c r="RTD215" s="779"/>
      <c r="RTE215" s="779"/>
      <c r="RTF215" s="779"/>
      <c r="RTG215" s="779"/>
      <c r="RTH215" s="779"/>
      <c r="RTI215" s="779"/>
      <c r="RTJ215" s="779"/>
      <c r="RTK215" s="779"/>
      <c r="RTL215" s="779"/>
      <c r="RTM215" s="779"/>
      <c r="RTN215" s="779"/>
      <c r="RTO215" s="779"/>
      <c r="RTP215" s="779"/>
      <c r="RTQ215" s="779"/>
      <c r="RTR215" s="779"/>
      <c r="RTS215" s="779"/>
      <c r="RTT215" s="779"/>
      <c r="RTU215" s="779"/>
      <c r="RTV215" s="779"/>
      <c r="RTW215" s="779"/>
      <c r="RTX215" s="779"/>
      <c r="RTY215" s="779"/>
      <c r="RTZ215" s="779"/>
      <c r="RUA215" s="779"/>
      <c r="RUB215" s="779"/>
      <c r="RUC215" s="779"/>
      <c r="RUD215" s="779"/>
      <c r="RUE215" s="779"/>
      <c r="RUF215" s="779"/>
      <c r="RUG215" s="779"/>
      <c r="RUH215" s="779"/>
      <c r="RUI215" s="779"/>
      <c r="RUJ215" s="779"/>
      <c r="RUK215" s="779"/>
      <c r="RUL215" s="779"/>
      <c r="RUM215" s="779"/>
      <c r="RUN215" s="779"/>
      <c r="RUO215" s="779"/>
      <c r="RUP215" s="779"/>
      <c r="RUQ215" s="779"/>
      <c r="RUR215" s="779"/>
      <c r="RUS215" s="779"/>
      <c r="RUT215" s="779"/>
      <c r="RUU215" s="779"/>
      <c r="RUV215" s="779"/>
      <c r="RUW215" s="779"/>
      <c r="RUX215" s="779"/>
      <c r="RUY215" s="779"/>
      <c r="RUZ215" s="779"/>
      <c r="RVA215" s="779"/>
      <c r="RVB215" s="779"/>
      <c r="RVC215" s="779"/>
      <c r="RVD215" s="779"/>
      <c r="RVE215" s="779"/>
      <c r="RVF215" s="779"/>
      <c r="RVG215" s="779"/>
      <c r="RVH215" s="779"/>
      <c r="RVI215" s="779"/>
      <c r="RVJ215" s="779"/>
      <c r="RVK215" s="779"/>
      <c r="RVL215" s="779"/>
      <c r="RVM215" s="779"/>
      <c r="RVN215" s="779"/>
      <c r="RVO215" s="779"/>
      <c r="RVP215" s="779"/>
      <c r="RVQ215" s="779"/>
      <c r="RVR215" s="779"/>
      <c r="RVS215" s="779"/>
      <c r="RVT215" s="779"/>
      <c r="RVU215" s="779"/>
      <c r="RVV215" s="779"/>
      <c r="RVW215" s="779"/>
      <c r="RVX215" s="779"/>
      <c r="RVY215" s="779"/>
      <c r="RVZ215" s="779"/>
      <c r="RWA215" s="779"/>
      <c r="RWB215" s="779"/>
      <c r="RWC215" s="779"/>
      <c r="RWD215" s="779"/>
      <c r="RWE215" s="779"/>
      <c r="RWF215" s="779"/>
      <c r="RWG215" s="779"/>
      <c r="RWH215" s="779"/>
      <c r="RWI215" s="779"/>
      <c r="RWJ215" s="779"/>
      <c r="RWK215" s="779"/>
      <c r="RWL215" s="779"/>
      <c r="RWM215" s="779"/>
      <c r="RWN215" s="779"/>
      <c r="RWO215" s="779"/>
      <c r="RWP215" s="779"/>
      <c r="RWQ215" s="779"/>
      <c r="RWR215" s="779"/>
      <c r="RWS215" s="779"/>
      <c r="RWT215" s="779"/>
      <c r="RWU215" s="779"/>
      <c r="RWV215" s="779"/>
      <c r="RWW215" s="779"/>
      <c r="RWX215" s="779"/>
      <c r="RWY215" s="779"/>
      <c r="RWZ215" s="779"/>
      <c r="RXA215" s="779"/>
      <c r="RXB215" s="779"/>
      <c r="RXC215" s="779"/>
      <c r="RXD215" s="779"/>
      <c r="RXE215" s="779"/>
      <c r="RXF215" s="779"/>
      <c r="RXG215" s="779"/>
      <c r="RXH215" s="779"/>
      <c r="RXI215" s="779"/>
      <c r="RXJ215" s="779"/>
      <c r="RXK215" s="779"/>
      <c r="RXL215" s="779"/>
      <c r="RXM215" s="779"/>
      <c r="RXN215" s="779"/>
      <c r="RXO215" s="779"/>
      <c r="RXP215" s="779"/>
      <c r="RXQ215" s="779"/>
      <c r="RXR215" s="779"/>
      <c r="RXS215" s="779"/>
      <c r="RXT215" s="779"/>
      <c r="RXU215" s="779"/>
      <c r="RXV215" s="779"/>
      <c r="RXW215" s="779"/>
      <c r="RXX215" s="779"/>
      <c r="RXY215" s="779"/>
      <c r="RXZ215" s="779"/>
      <c r="RYA215" s="779"/>
      <c r="RYB215" s="779"/>
      <c r="RYC215" s="779"/>
      <c r="RYD215" s="779"/>
      <c r="RYE215" s="779"/>
      <c r="RYF215" s="779"/>
      <c r="RYG215" s="779"/>
      <c r="RYH215" s="779"/>
      <c r="RYI215" s="779"/>
      <c r="RYJ215" s="779"/>
      <c r="RYK215" s="779"/>
      <c r="RYL215" s="779"/>
      <c r="RYM215" s="779"/>
      <c r="RYN215" s="779"/>
      <c r="RYO215" s="779"/>
      <c r="RYP215" s="779"/>
      <c r="RYQ215" s="779"/>
      <c r="RYR215" s="779"/>
      <c r="RYS215" s="779"/>
      <c r="RYT215" s="779"/>
      <c r="RYU215" s="779"/>
      <c r="RYV215" s="779"/>
      <c r="RYW215" s="779"/>
      <c r="RYX215" s="779"/>
      <c r="RYY215" s="779"/>
      <c r="RYZ215" s="779"/>
      <c r="RZA215" s="779"/>
      <c r="RZB215" s="779"/>
      <c r="RZC215" s="779"/>
      <c r="RZD215" s="779"/>
      <c r="RZE215" s="779"/>
      <c r="RZF215" s="779"/>
      <c r="RZG215" s="779"/>
      <c r="RZH215" s="779"/>
      <c r="RZI215" s="779"/>
      <c r="RZJ215" s="779"/>
      <c r="RZK215" s="779"/>
      <c r="RZL215" s="779"/>
      <c r="RZM215" s="779"/>
      <c r="RZN215" s="779"/>
      <c r="RZO215" s="779"/>
      <c r="RZP215" s="779"/>
      <c r="RZQ215" s="779"/>
      <c r="RZR215" s="779"/>
      <c r="RZS215" s="779"/>
      <c r="RZT215" s="779"/>
      <c r="RZU215" s="779"/>
      <c r="RZV215" s="779"/>
      <c r="RZW215" s="779"/>
      <c r="RZX215" s="779"/>
      <c r="RZY215" s="779"/>
      <c r="RZZ215" s="779"/>
      <c r="SAA215" s="779"/>
      <c r="SAB215" s="779"/>
      <c r="SAC215" s="779"/>
      <c r="SAD215" s="779"/>
      <c r="SAE215" s="779"/>
      <c r="SAF215" s="779"/>
      <c r="SAG215" s="779"/>
      <c r="SAH215" s="779"/>
      <c r="SAI215" s="779"/>
      <c r="SAJ215" s="779"/>
      <c r="SAK215" s="779"/>
      <c r="SAL215" s="779"/>
      <c r="SAM215" s="779"/>
      <c r="SAN215" s="779"/>
      <c r="SAO215" s="779"/>
      <c r="SAP215" s="779"/>
      <c r="SAQ215" s="779"/>
      <c r="SAR215" s="779"/>
      <c r="SAS215" s="779"/>
      <c r="SAT215" s="779"/>
      <c r="SAU215" s="779"/>
      <c r="SAV215" s="779"/>
      <c r="SAW215" s="779"/>
      <c r="SAX215" s="779"/>
      <c r="SAY215" s="779"/>
      <c r="SAZ215" s="779"/>
      <c r="SBA215" s="779"/>
      <c r="SBB215" s="779"/>
      <c r="SBC215" s="779"/>
      <c r="SBD215" s="779"/>
      <c r="SBE215" s="779"/>
      <c r="SBF215" s="779"/>
      <c r="SBG215" s="779"/>
      <c r="SBH215" s="779"/>
      <c r="SBI215" s="779"/>
      <c r="SBJ215" s="779"/>
      <c r="SBK215" s="779"/>
      <c r="SBL215" s="779"/>
      <c r="SBM215" s="779"/>
      <c r="SBN215" s="779"/>
      <c r="SBO215" s="779"/>
      <c r="SBP215" s="779"/>
      <c r="SBQ215" s="779"/>
      <c r="SBR215" s="779"/>
      <c r="SBS215" s="779"/>
      <c r="SBT215" s="779"/>
      <c r="SBU215" s="779"/>
      <c r="SBV215" s="779"/>
      <c r="SBW215" s="779"/>
      <c r="SBX215" s="779"/>
      <c r="SBY215" s="779"/>
      <c r="SBZ215" s="779"/>
      <c r="SCA215" s="779"/>
      <c r="SCB215" s="779"/>
      <c r="SCC215" s="779"/>
      <c r="SCD215" s="779"/>
      <c r="SCE215" s="779"/>
      <c r="SCF215" s="779"/>
      <c r="SCG215" s="779"/>
      <c r="SCH215" s="779"/>
      <c r="SCI215" s="779"/>
      <c r="SCJ215" s="779"/>
      <c r="SCK215" s="779"/>
      <c r="SCL215" s="779"/>
      <c r="SCM215" s="779"/>
      <c r="SCN215" s="779"/>
      <c r="SCO215" s="779"/>
      <c r="SCP215" s="779"/>
      <c r="SCQ215" s="779"/>
      <c r="SCR215" s="779"/>
      <c r="SCS215" s="779"/>
      <c r="SCT215" s="779"/>
      <c r="SCU215" s="779"/>
      <c r="SCV215" s="779"/>
      <c r="SCW215" s="779"/>
      <c r="SCX215" s="779"/>
      <c r="SCY215" s="779"/>
      <c r="SCZ215" s="779"/>
      <c r="SDA215" s="779"/>
      <c r="SDB215" s="779"/>
      <c r="SDC215" s="779"/>
      <c r="SDD215" s="779"/>
      <c r="SDE215" s="779"/>
      <c r="SDF215" s="779"/>
      <c r="SDG215" s="779"/>
      <c r="SDH215" s="779"/>
      <c r="SDI215" s="779"/>
      <c r="SDJ215" s="779"/>
      <c r="SDK215" s="779"/>
      <c r="SDL215" s="779"/>
      <c r="SDM215" s="779"/>
      <c r="SDN215" s="779"/>
      <c r="SDO215" s="779"/>
      <c r="SDP215" s="779"/>
      <c r="SDQ215" s="779"/>
      <c r="SDR215" s="779"/>
      <c r="SDS215" s="779"/>
      <c r="SDT215" s="779"/>
      <c r="SDU215" s="779"/>
      <c r="SDV215" s="779"/>
      <c r="SDW215" s="779"/>
      <c r="SDX215" s="779"/>
      <c r="SDY215" s="779"/>
      <c r="SDZ215" s="779"/>
      <c r="SEA215" s="779"/>
      <c r="SEB215" s="779"/>
      <c r="SEC215" s="779"/>
      <c r="SED215" s="779"/>
      <c r="SEE215" s="779"/>
      <c r="SEF215" s="779"/>
      <c r="SEG215" s="779"/>
      <c r="SEH215" s="779"/>
      <c r="SEI215" s="779"/>
      <c r="SEJ215" s="779"/>
      <c r="SEK215" s="779"/>
      <c r="SEL215" s="779"/>
      <c r="SEM215" s="779"/>
      <c r="SEN215" s="779"/>
      <c r="SEO215" s="779"/>
      <c r="SEP215" s="779"/>
      <c r="SEQ215" s="779"/>
      <c r="SER215" s="779"/>
      <c r="SES215" s="779"/>
      <c r="SET215" s="779"/>
      <c r="SEU215" s="779"/>
      <c r="SEV215" s="779"/>
      <c r="SEW215" s="779"/>
      <c r="SEX215" s="779"/>
      <c r="SEY215" s="779"/>
      <c r="SEZ215" s="779"/>
      <c r="SFA215" s="779"/>
      <c r="SFB215" s="779"/>
      <c r="SFC215" s="779"/>
      <c r="SFD215" s="779"/>
      <c r="SFE215" s="779"/>
      <c r="SFF215" s="779"/>
      <c r="SFG215" s="779"/>
      <c r="SFH215" s="779"/>
      <c r="SFI215" s="779"/>
      <c r="SFJ215" s="779"/>
      <c r="SFK215" s="779"/>
      <c r="SFL215" s="779"/>
      <c r="SFM215" s="779"/>
      <c r="SFN215" s="779"/>
      <c r="SFO215" s="779"/>
      <c r="SFP215" s="779"/>
      <c r="SFQ215" s="779"/>
      <c r="SFR215" s="779"/>
      <c r="SFS215" s="779"/>
      <c r="SFT215" s="779"/>
      <c r="SFU215" s="779"/>
      <c r="SFV215" s="779"/>
      <c r="SFW215" s="779"/>
      <c r="SFX215" s="779"/>
      <c r="SFY215" s="779"/>
      <c r="SFZ215" s="779"/>
      <c r="SGA215" s="779"/>
      <c r="SGB215" s="779"/>
      <c r="SGC215" s="779"/>
      <c r="SGD215" s="779"/>
      <c r="SGE215" s="779"/>
      <c r="SGF215" s="779"/>
      <c r="SGG215" s="779"/>
      <c r="SGH215" s="779"/>
      <c r="SGI215" s="779"/>
      <c r="SGJ215" s="779"/>
      <c r="SGK215" s="779"/>
      <c r="SGL215" s="779"/>
      <c r="SGM215" s="779"/>
      <c r="SGN215" s="779"/>
      <c r="SGO215" s="779"/>
      <c r="SGP215" s="779"/>
      <c r="SGQ215" s="779"/>
      <c r="SGR215" s="779"/>
      <c r="SGS215" s="779"/>
      <c r="SGT215" s="779"/>
      <c r="SGU215" s="779"/>
      <c r="SGV215" s="779"/>
      <c r="SGW215" s="779"/>
      <c r="SGX215" s="779"/>
      <c r="SGY215" s="779"/>
      <c r="SGZ215" s="779"/>
      <c r="SHA215" s="779"/>
      <c r="SHB215" s="779"/>
      <c r="SHC215" s="779"/>
      <c r="SHD215" s="779"/>
      <c r="SHE215" s="779"/>
      <c r="SHF215" s="779"/>
      <c r="SHG215" s="779"/>
      <c r="SHH215" s="779"/>
      <c r="SHI215" s="779"/>
      <c r="SHJ215" s="779"/>
      <c r="SHK215" s="779"/>
      <c r="SHL215" s="779"/>
      <c r="SHM215" s="779"/>
      <c r="SHN215" s="779"/>
      <c r="SHO215" s="779"/>
      <c r="SHP215" s="779"/>
      <c r="SHQ215" s="779"/>
      <c r="SHR215" s="779"/>
      <c r="SHS215" s="779"/>
      <c r="SHT215" s="779"/>
      <c r="SHU215" s="779"/>
      <c r="SHV215" s="779"/>
      <c r="SHW215" s="779"/>
      <c r="SHX215" s="779"/>
      <c r="SHY215" s="779"/>
      <c r="SHZ215" s="779"/>
      <c r="SIA215" s="779"/>
      <c r="SIB215" s="779"/>
      <c r="SIC215" s="779"/>
      <c r="SID215" s="779"/>
      <c r="SIE215" s="779"/>
      <c r="SIF215" s="779"/>
      <c r="SIG215" s="779"/>
      <c r="SIH215" s="779"/>
      <c r="SII215" s="779"/>
      <c r="SIJ215" s="779"/>
      <c r="SIK215" s="779"/>
      <c r="SIL215" s="779"/>
      <c r="SIM215" s="779"/>
      <c r="SIN215" s="779"/>
      <c r="SIO215" s="779"/>
      <c r="SIP215" s="779"/>
      <c r="SIQ215" s="779"/>
      <c r="SIR215" s="779"/>
      <c r="SIS215" s="779"/>
      <c r="SIT215" s="779"/>
      <c r="SIU215" s="779"/>
      <c r="SIV215" s="779"/>
      <c r="SIW215" s="779"/>
      <c r="SIX215" s="779"/>
      <c r="SIY215" s="779"/>
      <c r="SIZ215" s="779"/>
      <c r="SJA215" s="779"/>
      <c r="SJB215" s="779"/>
      <c r="SJC215" s="779"/>
      <c r="SJD215" s="779"/>
      <c r="SJE215" s="779"/>
      <c r="SJF215" s="779"/>
      <c r="SJG215" s="779"/>
      <c r="SJH215" s="779"/>
      <c r="SJI215" s="779"/>
      <c r="SJJ215" s="779"/>
      <c r="SJK215" s="779"/>
      <c r="SJL215" s="779"/>
      <c r="SJM215" s="779"/>
      <c r="SJN215" s="779"/>
      <c r="SJO215" s="779"/>
      <c r="SJP215" s="779"/>
      <c r="SJQ215" s="779"/>
      <c r="SJR215" s="779"/>
      <c r="SJS215" s="779"/>
      <c r="SJT215" s="779"/>
      <c r="SJU215" s="779"/>
      <c r="SJV215" s="779"/>
      <c r="SJW215" s="779"/>
      <c r="SJX215" s="779"/>
      <c r="SJY215" s="779"/>
      <c r="SJZ215" s="779"/>
      <c r="SKA215" s="779"/>
      <c r="SKB215" s="779"/>
      <c r="SKC215" s="779"/>
      <c r="SKD215" s="779"/>
      <c r="SKE215" s="779"/>
      <c r="SKF215" s="779"/>
      <c r="SKG215" s="779"/>
      <c r="SKH215" s="779"/>
      <c r="SKI215" s="779"/>
      <c r="SKJ215" s="779"/>
      <c r="SKK215" s="779"/>
      <c r="SKL215" s="779"/>
      <c r="SKM215" s="779"/>
      <c r="SKN215" s="779"/>
      <c r="SKO215" s="779"/>
      <c r="SKP215" s="779"/>
      <c r="SKQ215" s="779"/>
      <c r="SKR215" s="779"/>
      <c r="SKS215" s="779"/>
      <c r="SKT215" s="779"/>
      <c r="SKU215" s="779"/>
      <c r="SKV215" s="779"/>
      <c r="SKW215" s="779"/>
      <c r="SKX215" s="779"/>
      <c r="SKY215" s="779"/>
      <c r="SKZ215" s="779"/>
      <c r="SLA215" s="779"/>
      <c r="SLB215" s="779"/>
      <c r="SLC215" s="779"/>
      <c r="SLD215" s="779"/>
      <c r="SLE215" s="779"/>
      <c r="SLF215" s="779"/>
      <c r="SLG215" s="779"/>
      <c r="SLH215" s="779"/>
      <c r="SLI215" s="779"/>
      <c r="SLJ215" s="779"/>
      <c r="SLK215" s="779"/>
      <c r="SLL215" s="779"/>
      <c r="SLM215" s="779"/>
      <c r="SLN215" s="779"/>
      <c r="SLO215" s="779"/>
      <c r="SLP215" s="779"/>
      <c r="SLQ215" s="779"/>
      <c r="SLR215" s="779"/>
      <c r="SLS215" s="779"/>
      <c r="SLT215" s="779"/>
      <c r="SLU215" s="779"/>
      <c r="SLV215" s="779"/>
      <c r="SLW215" s="779"/>
      <c r="SLX215" s="779"/>
      <c r="SLY215" s="779"/>
      <c r="SLZ215" s="779"/>
      <c r="SMA215" s="779"/>
      <c r="SMB215" s="779"/>
      <c r="SMC215" s="779"/>
      <c r="SMD215" s="779"/>
      <c r="SME215" s="779"/>
      <c r="SMF215" s="779"/>
      <c r="SMG215" s="779"/>
      <c r="SMH215" s="779"/>
      <c r="SMI215" s="779"/>
      <c r="SMJ215" s="779"/>
      <c r="SMK215" s="779"/>
      <c r="SML215" s="779"/>
      <c r="SMM215" s="779"/>
      <c r="SMN215" s="779"/>
      <c r="SMO215" s="779"/>
      <c r="SMP215" s="779"/>
      <c r="SMQ215" s="779"/>
      <c r="SMR215" s="779"/>
      <c r="SMS215" s="779"/>
      <c r="SMT215" s="779"/>
      <c r="SMU215" s="779"/>
      <c r="SMV215" s="779"/>
      <c r="SMW215" s="779"/>
      <c r="SMX215" s="779"/>
      <c r="SMY215" s="779"/>
      <c r="SMZ215" s="779"/>
      <c r="SNA215" s="779"/>
      <c r="SNB215" s="779"/>
      <c r="SNC215" s="779"/>
      <c r="SND215" s="779"/>
      <c r="SNE215" s="779"/>
      <c r="SNF215" s="779"/>
      <c r="SNG215" s="779"/>
      <c r="SNH215" s="779"/>
      <c r="SNI215" s="779"/>
      <c r="SNJ215" s="779"/>
      <c r="SNK215" s="779"/>
      <c r="SNL215" s="779"/>
      <c r="SNM215" s="779"/>
      <c r="SNN215" s="779"/>
      <c r="SNO215" s="779"/>
      <c r="SNP215" s="779"/>
      <c r="SNQ215" s="779"/>
      <c r="SNR215" s="779"/>
      <c r="SNS215" s="779"/>
      <c r="SNT215" s="779"/>
      <c r="SNU215" s="779"/>
      <c r="SNV215" s="779"/>
      <c r="SNW215" s="779"/>
      <c r="SNX215" s="779"/>
      <c r="SNY215" s="779"/>
      <c r="SNZ215" s="779"/>
      <c r="SOA215" s="779"/>
      <c r="SOB215" s="779"/>
      <c r="SOC215" s="779"/>
      <c r="SOD215" s="779"/>
      <c r="SOE215" s="779"/>
      <c r="SOF215" s="779"/>
      <c r="SOG215" s="779"/>
      <c r="SOH215" s="779"/>
      <c r="SOI215" s="779"/>
      <c r="SOJ215" s="779"/>
      <c r="SOK215" s="779"/>
      <c r="SOL215" s="779"/>
      <c r="SOM215" s="779"/>
      <c r="SON215" s="779"/>
      <c r="SOO215" s="779"/>
      <c r="SOP215" s="779"/>
      <c r="SOQ215" s="779"/>
      <c r="SOR215" s="779"/>
      <c r="SOS215" s="779"/>
      <c r="SOT215" s="779"/>
      <c r="SOU215" s="779"/>
      <c r="SOV215" s="779"/>
      <c r="SOW215" s="779"/>
      <c r="SOX215" s="779"/>
      <c r="SOY215" s="779"/>
      <c r="SOZ215" s="779"/>
      <c r="SPA215" s="779"/>
      <c r="SPB215" s="779"/>
      <c r="SPC215" s="779"/>
      <c r="SPD215" s="779"/>
      <c r="SPE215" s="779"/>
      <c r="SPF215" s="779"/>
      <c r="SPG215" s="779"/>
      <c r="SPH215" s="779"/>
      <c r="SPI215" s="779"/>
      <c r="SPJ215" s="779"/>
      <c r="SPK215" s="779"/>
      <c r="SPL215" s="779"/>
      <c r="SPM215" s="779"/>
      <c r="SPN215" s="779"/>
      <c r="SPO215" s="779"/>
      <c r="SPP215" s="779"/>
      <c r="SPQ215" s="779"/>
      <c r="SPR215" s="779"/>
      <c r="SPS215" s="779"/>
      <c r="SPT215" s="779"/>
      <c r="SPU215" s="779"/>
      <c r="SPV215" s="779"/>
      <c r="SPW215" s="779"/>
      <c r="SPX215" s="779"/>
      <c r="SPY215" s="779"/>
      <c r="SPZ215" s="779"/>
      <c r="SQA215" s="779"/>
      <c r="SQB215" s="779"/>
      <c r="SQC215" s="779"/>
      <c r="SQD215" s="779"/>
      <c r="SQE215" s="779"/>
      <c r="SQF215" s="779"/>
      <c r="SQG215" s="779"/>
      <c r="SQH215" s="779"/>
      <c r="SQI215" s="779"/>
      <c r="SQJ215" s="779"/>
      <c r="SQK215" s="779"/>
      <c r="SQL215" s="779"/>
      <c r="SQM215" s="779"/>
      <c r="SQN215" s="779"/>
      <c r="SQO215" s="779"/>
      <c r="SQP215" s="779"/>
      <c r="SQQ215" s="779"/>
      <c r="SQR215" s="779"/>
      <c r="SQS215" s="779"/>
      <c r="SQT215" s="779"/>
      <c r="SQU215" s="779"/>
      <c r="SQV215" s="779"/>
      <c r="SQW215" s="779"/>
      <c r="SQX215" s="779"/>
      <c r="SQY215" s="779"/>
      <c r="SQZ215" s="779"/>
      <c r="SRA215" s="779"/>
      <c r="SRB215" s="779"/>
      <c r="SRC215" s="779"/>
      <c r="SRD215" s="779"/>
      <c r="SRE215" s="779"/>
      <c r="SRF215" s="779"/>
      <c r="SRG215" s="779"/>
      <c r="SRH215" s="779"/>
      <c r="SRI215" s="779"/>
      <c r="SRJ215" s="779"/>
      <c r="SRK215" s="779"/>
      <c r="SRL215" s="779"/>
      <c r="SRM215" s="779"/>
      <c r="SRN215" s="779"/>
      <c r="SRO215" s="779"/>
      <c r="SRP215" s="779"/>
      <c r="SRQ215" s="779"/>
      <c r="SRR215" s="779"/>
      <c r="SRS215" s="779"/>
      <c r="SRT215" s="779"/>
      <c r="SRU215" s="779"/>
      <c r="SRV215" s="779"/>
      <c r="SRW215" s="779"/>
      <c r="SRX215" s="779"/>
      <c r="SRY215" s="779"/>
      <c r="SRZ215" s="779"/>
      <c r="SSA215" s="779"/>
      <c r="SSB215" s="779"/>
      <c r="SSC215" s="779"/>
      <c r="SSD215" s="779"/>
      <c r="SSE215" s="779"/>
      <c r="SSF215" s="779"/>
      <c r="SSG215" s="779"/>
      <c r="SSH215" s="779"/>
      <c r="SSI215" s="779"/>
      <c r="SSJ215" s="779"/>
      <c r="SSK215" s="779"/>
      <c r="SSL215" s="779"/>
      <c r="SSM215" s="779"/>
      <c r="SSN215" s="779"/>
      <c r="SSO215" s="779"/>
      <c r="SSP215" s="779"/>
      <c r="SSQ215" s="779"/>
      <c r="SSR215" s="779"/>
      <c r="SSS215" s="779"/>
      <c r="SST215" s="779"/>
      <c r="SSU215" s="779"/>
      <c r="SSV215" s="779"/>
      <c r="SSW215" s="779"/>
      <c r="SSX215" s="779"/>
      <c r="SSY215" s="779"/>
      <c r="SSZ215" s="779"/>
      <c r="STA215" s="779"/>
      <c r="STB215" s="779"/>
      <c r="STC215" s="779"/>
      <c r="STD215" s="779"/>
      <c r="STE215" s="779"/>
      <c r="STF215" s="779"/>
      <c r="STG215" s="779"/>
      <c r="STH215" s="779"/>
      <c r="STI215" s="779"/>
      <c r="STJ215" s="779"/>
      <c r="STK215" s="779"/>
      <c r="STL215" s="779"/>
      <c r="STM215" s="779"/>
      <c r="STN215" s="779"/>
      <c r="STO215" s="779"/>
      <c r="STP215" s="779"/>
      <c r="STQ215" s="779"/>
      <c r="STR215" s="779"/>
      <c r="STS215" s="779"/>
      <c r="STT215" s="779"/>
      <c r="STU215" s="779"/>
      <c r="STV215" s="779"/>
      <c r="STW215" s="779"/>
      <c r="STX215" s="779"/>
      <c r="STY215" s="779"/>
      <c r="STZ215" s="779"/>
      <c r="SUA215" s="779"/>
      <c r="SUB215" s="779"/>
      <c r="SUC215" s="779"/>
      <c r="SUD215" s="779"/>
      <c r="SUE215" s="779"/>
      <c r="SUF215" s="779"/>
      <c r="SUG215" s="779"/>
      <c r="SUH215" s="779"/>
      <c r="SUI215" s="779"/>
      <c r="SUJ215" s="779"/>
      <c r="SUK215" s="779"/>
      <c r="SUL215" s="779"/>
      <c r="SUM215" s="779"/>
      <c r="SUN215" s="779"/>
      <c r="SUO215" s="779"/>
      <c r="SUP215" s="779"/>
      <c r="SUQ215" s="779"/>
      <c r="SUR215" s="779"/>
      <c r="SUS215" s="779"/>
      <c r="SUT215" s="779"/>
      <c r="SUU215" s="779"/>
      <c r="SUV215" s="779"/>
      <c r="SUW215" s="779"/>
      <c r="SUX215" s="779"/>
      <c r="SUY215" s="779"/>
      <c r="SUZ215" s="779"/>
      <c r="SVA215" s="779"/>
      <c r="SVB215" s="779"/>
      <c r="SVC215" s="779"/>
      <c r="SVD215" s="779"/>
      <c r="SVE215" s="779"/>
      <c r="SVF215" s="779"/>
      <c r="SVG215" s="779"/>
      <c r="SVH215" s="779"/>
      <c r="SVI215" s="779"/>
      <c r="SVJ215" s="779"/>
      <c r="SVK215" s="779"/>
      <c r="SVL215" s="779"/>
      <c r="SVM215" s="779"/>
      <c r="SVN215" s="779"/>
      <c r="SVO215" s="779"/>
      <c r="SVP215" s="779"/>
      <c r="SVQ215" s="779"/>
      <c r="SVR215" s="779"/>
      <c r="SVS215" s="779"/>
      <c r="SVT215" s="779"/>
      <c r="SVU215" s="779"/>
      <c r="SVV215" s="779"/>
      <c r="SVW215" s="779"/>
      <c r="SVX215" s="779"/>
      <c r="SVY215" s="779"/>
      <c r="SVZ215" s="779"/>
      <c r="SWA215" s="779"/>
      <c r="SWB215" s="779"/>
      <c r="SWC215" s="779"/>
      <c r="SWD215" s="779"/>
      <c r="SWE215" s="779"/>
      <c r="SWF215" s="779"/>
      <c r="SWG215" s="779"/>
      <c r="SWH215" s="779"/>
      <c r="SWI215" s="779"/>
      <c r="SWJ215" s="779"/>
      <c r="SWK215" s="779"/>
      <c r="SWL215" s="779"/>
      <c r="SWM215" s="779"/>
      <c r="SWN215" s="779"/>
      <c r="SWO215" s="779"/>
      <c r="SWP215" s="779"/>
      <c r="SWQ215" s="779"/>
      <c r="SWR215" s="779"/>
      <c r="SWS215" s="779"/>
      <c r="SWT215" s="779"/>
      <c r="SWU215" s="779"/>
      <c r="SWV215" s="779"/>
      <c r="SWW215" s="779"/>
      <c r="SWX215" s="779"/>
      <c r="SWY215" s="779"/>
      <c r="SWZ215" s="779"/>
      <c r="SXA215" s="779"/>
      <c r="SXB215" s="779"/>
      <c r="SXC215" s="779"/>
      <c r="SXD215" s="779"/>
      <c r="SXE215" s="779"/>
      <c r="SXF215" s="779"/>
      <c r="SXG215" s="779"/>
      <c r="SXH215" s="779"/>
      <c r="SXI215" s="779"/>
      <c r="SXJ215" s="779"/>
      <c r="SXK215" s="779"/>
      <c r="SXL215" s="779"/>
      <c r="SXM215" s="779"/>
      <c r="SXN215" s="779"/>
      <c r="SXO215" s="779"/>
      <c r="SXP215" s="779"/>
      <c r="SXQ215" s="779"/>
      <c r="SXR215" s="779"/>
      <c r="SXS215" s="779"/>
      <c r="SXT215" s="779"/>
      <c r="SXU215" s="779"/>
      <c r="SXV215" s="779"/>
      <c r="SXW215" s="779"/>
      <c r="SXX215" s="779"/>
      <c r="SXY215" s="779"/>
      <c r="SXZ215" s="779"/>
      <c r="SYA215" s="779"/>
      <c r="SYB215" s="779"/>
      <c r="SYC215" s="779"/>
      <c r="SYD215" s="779"/>
      <c r="SYE215" s="779"/>
      <c r="SYF215" s="779"/>
      <c r="SYG215" s="779"/>
      <c r="SYH215" s="779"/>
      <c r="SYI215" s="779"/>
      <c r="SYJ215" s="779"/>
      <c r="SYK215" s="779"/>
      <c r="SYL215" s="779"/>
      <c r="SYM215" s="779"/>
      <c r="SYN215" s="779"/>
      <c r="SYO215" s="779"/>
      <c r="SYP215" s="779"/>
      <c r="SYQ215" s="779"/>
      <c r="SYR215" s="779"/>
      <c r="SYS215" s="779"/>
      <c r="SYT215" s="779"/>
      <c r="SYU215" s="779"/>
      <c r="SYV215" s="779"/>
      <c r="SYW215" s="779"/>
      <c r="SYX215" s="779"/>
      <c r="SYY215" s="779"/>
      <c r="SYZ215" s="779"/>
      <c r="SZA215" s="779"/>
      <c r="SZB215" s="779"/>
      <c r="SZC215" s="779"/>
      <c r="SZD215" s="779"/>
      <c r="SZE215" s="779"/>
      <c r="SZF215" s="779"/>
      <c r="SZG215" s="779"/>
      <c r="SZH215" s="779"/>
      <c r="SZI215" s="779"/>
      <c r="SZJ215" s="779"/>
      <c r="SZK215" s="779"/>
      <c r="SZL215" s="779"/>
      <c r="SZM215" s="779"/>
      <c r="SZN215" s="779"/>
      <c r="SZO215" s="779"/>
      <c r="SZP215" s="779"/>
      <c r="SZQ215" s="779"/>
      <c r="SZR215" s="779"/>
      <c r="SZS215" s="779"/>
      <c r="SZT215" s="779"/>
      <c r="SZU215" s="779"/>
      <c r="SZV215" s="779"/>
      <c r="SZW215" s="779"/>
      <c r="SZX215" s="779"/>
      <c r="SZY215" s="779"/>
      <c r="SZZ215" s="779"/>
      <c r="TAA215" s="779"/>
      <c r="TAB215" s="779"/>
      <c r="TAC215" s="779"/>
      <c r="TAD215" s="779"/>
      <c r="TAE215" s="779"/>
      <c r="TAF215" s="779"/>
      <c r="TAG215" s="779"/>
      <c r="TAH215" s="779"/>
      <c r="TAI215" s="779"/>
      <c r="TAJ215" s="779"/>
      <c r="TAK215" s="779"/>
      <c r="TAL215" s="779"/>
      <c r="TAM215" s="779"/>
      <c r="TAN215" s="779"/>
      <c r="TAO215" s="779"/>
      <c r="TAP215" s="779"/>
      <c r="TAQ215" s="779"/>
      <c r="TAR215" s="779"/>
      <c r="TAS215" s="779"/>
      <c r="TAT215" s="779"/>
      <c r="TAU215" s="779"/>
      <c r="TAV215" s="779"/>
      <c r="TAW215" s="779"/>
      <c r="TAX215" s="779"/>
      <c r="TAY215" s="779"/>
      <c r="TAZ215" s="779"/>
      <c r="TBA215" s="779"/>
      <c r="TBB215" s="779"/>
      <c r="TBC215" s="779"/>
      <c r="TBD215" s="779"/>
      <c r="TBE215" s="779"/>
      <c r="TBF215" s="779"/>
      <c r="TBG215" s="779"/>
      <c r="TBH215" s="779"/>
      <c r="TBI215" s="779"/>
      <c r="TBJ215" s="779"/>
      <c r="TBK215" s="779"/>
      <c r="TBL215" s="779"/>
      <c r="TBM215" s="779"/>
      <c r="TBN215" s="779"/>
      <c r="TBO215" s="779"/>
      <c r="TBP215" s="779"/>
      <c r="TBQ215" s="779"/>
      <c r="TBR215" s="779"/>
      <c r="TBS215" s="779"/>
      <c r="TBT215" s="779"/>
      <c r="TBU215" s="779"/>
      <c r="TBV215" s="779"/>
      <c r="TBW215" s="779"/>
      <c r="TBX215" s="779"/>
      <c r="TBY215" s="779"/>
      <c r="TBZ215" s="779"/>
      <c r="TCA215" s="779"/>
      <c r="TCB215" s="779"/>
      <c r="TCC215" s="779"/>
      <c r="TCD215" s="779"/>
      <c r="TCE215" s="779"/>
      <c r="TCF215" s="779"/>
      <c r="TCG215" s="779"/>
      <c r="TCH215" s="779"/>
      <c r="TCI215" s="779"/>
      <c r="TCJ215" s="779"/>
      <c r="TCK215" s="779"/>
      <c r="TCL215" s="779"/>
      <c r="TCM215" s="779"/>
      <c r="TCN215" s="779"/>
      <c r="TCO215" s="779"/>
      <c r="TCP215" s="779"/>
      <c r="TCQ215" s="779"/>
      <c r="TCR215" s="779"/>
      <c r="TCS215" s="779"/>
      <c r="TCT215" s="779"/>
      <c r="TCU215" s="779"/>
      <c r="TCV215" s="779"/>
      <c r="TCW215" s="779"/>
      <c r="TCX215" s="779"/>
      <c r="TCY215" s="779"/>
      <c r="TCZ215" s="779"/>
      <c r="TDA215" s="779"/>
      <c r="TDB215" s="779"/>
      <c r="TDC215" s="779"/>
      <c r="TDD215" s="779"/>
      <c r="TDE215" s="779"/>
      <c r="TDF215" s="779"/>
      <c r="TDG215" s="779"/>
      <c r="TDH215" s="779"/>
      <c r="TDI215" s="779"/>
      <c r="TDJ215" s="779"/>
      <c r="TDK215" s="779"/>
      <c r="TDL215" s="779"/>
      <c r="TDM215" s="779"/>
      <c r="TDN215" s="779"/>
      <c r="TDO215" s="779"/>
      <c r="TDP215" s="779"/>
      <c r="TDQ215" s="779"/>
      <c r="TDR215" s="779"/>
      <c r="TDS215" s="779"/>
      <c r="TDT215" s="779"/>
      <c r="TDU215" s="779"/>
      <c r="TDV215" s="779"/>
      <c r="TDW215" s="779"/>
      <c r="TDX215" s="779"/>
      <c r="TDY215" s="779"/>
      <c r="TDZ215" s="779"/>
      <c r="TEA215" s="779"/>
      <c r="TEB215" s="779"/>
      <c r="TEC215" s="779"/>
      <c r="TED215" s="779"/>
      <c r="TEE215" s="779"/>
      <c r="TEF215" s="779"/>
      <c r="TEG215" s="779"/>
      <c r="TEH215" s="779"/>
      <c r="TEI215" s="779"/>
      <c r="TEJ215" s="779"/>
      <c r="TEK215" s="779"/>
      <c r="TEL215" s="779"/>
      <c r="TEM215" s="779"/>
      <c r="TEN215" s="779"/>
      <c r="TEO215" s="779"/>
      <c r="TEP215" s="779"/>
      <c r="TEQ215" s="779"/>
      <c r="TER215" s="779"/>
      <c r="TES215" s="779"/>
      <c r="TET215" s="779"/>
      <c r="TEU215" s="779"/>
      <c r="TEV215" s="779"/>
      <c r="TEW215" s="779"/>
      <c r="TEX215" s="779"/>
      <c r="TEY215" s="779"/>
      <c r="TEZ215" s="779"/>
      <c r="TFA215" s="779"/>
      <c r="TFB215" s="779"/>
      <c r="TFC215" s="779"/>
      <c r="TFD215" s="779"/>
      <c r="TFE215" s="779"/>
      <c r="TFF215" s="779"/>
      <c r="TFG215" s="779"/>
      <c r="TFH215" s="779"/>
      <c r="TFI215" s="779"/>
      <c r="TFJ215" s="779"/>
      <c r="TFK215" s="779"/>
      <c r="TFL215" s="779"/>
      <c r="TFM215" s="779"/>
      <c r="TFN215" s="779"/>
      <c r="TFO215" s="779"/>
      <c r="TFP215" s="779"/>
      <c r="TFQ215" s="779"/>
      <c r="TFR215" s="779"/>
      <c r="TFS215" s="779"/>
      <c r="TFT215" s="779"/>
      <c r="TFU215" s="779"/>
      <c r="TFV215" s="779"/>
      <c r="TFW215" s="779"/>
      <c r="TFX215" s="779"/>
      <c r="TFY215" s="779"/>
      <c r="TFZ215" s="779"/>
      <c r="TGA215" s="779"/>
      <c r="TGB215" s="779"/>
      <c r="TGC215" s="779"/>
      <c r="TGD215" s="779"/>
      <c r="TGE215" s="779"/>
      <c r="TGF215" s="779"/>
      <c r="TGG215" s="779"/>
      <c r="TGH215" s="779"/>
      <c r="TGI215" s="779"/>
      <c r="TGJ215" s="779"/>
      <c r="TGK215" s="779"/>
      <c r="TGL215" s="779"/>
      <c r="TGM215" s="779"/>
      <c r="TGN215" s="779"/>
      <c r="TGO215" s="779"/>
      <c r="TGP215" s="779"/>
      <c r="TGQ215" s="779"/>
      <c r="TGR215" s="779"/>
      <c r="TGS215" s="779"/>
      <c r="TGT215" s="779"/>
      <c r="TGU215" s="779"/>
      <c r="TGV215" s="779"/>
      <c r="TGW215" s="779"/>
      <c r="TGX215" s="779"/>
      <c r="TGY215" s="779"/>
      <c r="TGZ215" s="779"/>
      <c r="THA215" s="779"/>
      <c r="THB215" s="779"/>
      <c r="THC215" s="779"/>
      <c r="THD215" s="779"/>
      <c r="THE215" s="779"/>
      <c r="THF215" s="779"/>
      <c r="THG215" s="779"/>
      <c r="THH215" s="779"/>
      <c r="THI215" s="779"/>
      <c r="THJ215" s="779"/>
      <c r="THK215" s="779"/>
      <c r="THL215" s="779"/>
      <c r="THM215" s="779"/>
      <c r="THN215" s="779"/>
      <c r="THO215" s="779"/>
      <c r="THP215" s="779"/>
      <c r="THQ215" s="779"/>
      <c r="THR215" s="779"/>
      <c r="THS215" s="779"/>
      <c r="THT215" s="779"/>
      <c r="THU215" s="779"/>
      <c r="THV215" s="779"/>
      <c r="THW215" s="779"/>
      <c r="THX215" s="779"/>
      <c r="THY215" s="779"/>
      <c r="THZ215" s="779"/>
      <c r="TIA215" s="779"/>
      <c r="TIB215" s="779"/>
      <c r="TIC215" s="779"/>
      <c r="TID215" s="779"/>
      <c r="TIE215" s="779"/>
      <c r="TIF215" s="779"/>
      <c r="TIG215" s="779"/>
      <c r="TIH215" s="779"/>
      <c r="TII215" s="779"/>
      <c r="TIJ215" s="779"/>
      <c r="TIK215" s="779"/>
      <c r="TIL215" s="779"/>
      <c r="TIM215" s="779"/>
      <c r="TIN215" s="779"/>
      <c r="TIO215" s="779"/>
      <c r="TIP215" s="779"/>
      <c r="TIQ215" s="779"/>
      <c r="TIR215" s="779"/>
      <c r="TIS215" s="779"/>
      <c r="TIT215" s="779"/>
      <c r="TIU215" s="779"/>
      <c r="TIV215" s="779"/>
      <c r="TIW215" s="779"/>
      <c r="TIX215" s="779"/>
      <c r="TIY215" s="779"/>
      <c r="TIZ215" s="779"/>
      <c r="TJA215" s="779"/>
      <c r="TJB215" s="779"/>
      <c r="TJC215" s="779"/>
      <c r="TJD215" s="779"/>
      <c r="TJE215" s="779"/>
      <c r="TJF215" s="779"/>
      <c r="TJG215" s="779"/>
      <c r="TJH215" s="779"/>
      <c r="TJI215" s="779"/>
      <c r="TJJ215" s="779"/>
      <c r="TJK215" s="779"/>
      <c r="TJL215" s="779"/>
      <c r="TJM215" s="779"/>
      <c r="TJN215" s="779"/>
      <c r="TJO215" s="779"/>
      <c r="TJP215" s="779"/>
      <c r="TJQ215" s="779"/>
      <c r="TJR215" s="779"/>
      <c r="TJS215" s="779"/>
      <c r="TJT215" s="779"/>
      <c r="TJU215" s="779"/>
      <c r="TJV215" s="779"/>
      <c r="TJW215" s="779"/>
      <c r="TJX215" s="779"/>
      <c r="TJY215" s="779"/>
      <c r="TJZ215" s="779"/>
      <c r="TKA215" s="779"/>
      <c r="TKB215" s="779"/>
      <c r="TKC215" s="779"/>
      <c r="TKD215" s="779"/>
      <c r="TKE215" s="779"/>
      <c r="TKF215" s="779"/>
      <c r="TKG215" s="779"/>
      <c r="TKH215" s="779"/>
      <c r="TKI215" s="779"/>
      <c r="TKJ215" s="779"/>
      <c r="TKK215" s="779"/>
      <c r="TKL215" s="779"/>
      <c r="TKM215" s="779"/>
      <c r="TKN215" s="779"/>
      <c r="TKO215" s="779"/>
      <c r="TKP215" s="779"/>
      <c r="TKQ215" s="779"/>
      <c r="TKR215" s="779"/>
      <c r="TKS215" s="779"/>
      <c r="TKT215" s="779"/>
      <c r="TKU215" s="779"/>
      <c r="TKV215" s="779"/>
      <c r="TKW215" s="779"/>
      <c r="TKX215" s="779"/>
      <c r="TKY215" s="779"/>
      <c r="TKZ215" s="779"/>
      <c r="TLA215" s="779"/>
      <c r="TLB215" s="779"/>
      <c r="TLC215" s="779"/>
      <c r="TLD215" s="779"/>
      <c r="TLE215" s="779"/>
      <c r="TLF215" s="779"/>
      <c r="TLG215" s="779"/>
      <c r="TLH215" s="779"/>
      <c r="TLI215" s="779"/>
      <c r="TLJ215" s="779"/>
      <c r="TLK215" s="779"/>
      <c r="TLL215" s="779"/>
      <c r="TLM215" s="779"/>
      <c r="TLN215" s="779"/>
      <c r="TLO215" s="779"/>
      <c r="TLP215" s="779"/>
      <c r="TLQ215" s="779"/>
      <c r="TLR215" s="779"/>
      <c r="TLS215" s="779"/>
      <c r="TLT215" s="779"/>
      <c r="TLU215" s="779"/>
      <c r="TLV215" s="779"/>
      <c r="TLW215" s="779"/>
      <c r="TLX215" s="779"/>
      <c r="TLY215" s="779"/>
      <c r="TLZ215" s="779"/>
      <c r="TMA215" s="779"/>
      <c r="TMB215" s="779"/>
      <c r="TMC215" s="779"/>
      <c r="TMD215" s="779"/>
      <c r="TME215" s="779"/>
      <c r="TMF215" s="779"/>
      <c r="TMG215" s="779"/>
      <c r="TMH215" s="779"/>
      <c r="TMI215" s="779"/>
      <c r="TMJ215" s="779"/>
      <c r="TMK215" s="779"/>
      <c r="TML215" s="779"/>
      <c r="TMM215" s="779"/>
      <c r="TMN215" s="779"/>
      <c r="TMO215" s="779"/>
      <c r="TMP215" s="779"/>
      <c r="TMQ215" s="779"/>
      <c r="TMR215" s="779"/>
      <c r="TMS215" s="779"/>
      <c r="TMT215" s="779"/>
      <c r="TMU215" s="779"/>
      <c r="TMV215" s="779"/>
      <c r="TMW215" s="779"/>
      <c r="TMX215" s="779"/>
      <c r="TMY215" s="779"/>
      <c r="TMZ215" s="779"/>
      <c r="TNA215" s="779"/>
      <c r="TNB215" s="779"/>
      <c r="TNC215" s="779"/>
      <c r="TND215" s="779"/>
      <c r="TNE215" s="779"/>
      <c r="TNF215" s="779"/>
      <c r="TNG215" s="779"/>
      <c r="TNH215" s="779"/>
      <c r="TNI215" s="779"/>
      <c r="TNJ215" s="779"/>
      <c r="TNK215" s="779"/>
      <c r="TNL215" s="779"/>
      <c r="TNM215" s="779"/>
      <c r="TNN215" s="779"/>
      <c r="TNO215" s="779"/>
      <c r="TNP215" s="779"/>
      <c r="TNQ215" s="779"/>
      <c r="TNR215" s="779"/>
      <c r="TNS215" s="779"/>
      <c r="TNT215" s="779"/>
      <c r="TNU215" s="779"/>
      <c r="TNV215" s="779"/>
      <c r="TNW215" s="779"/>
      <c r="TNX215" s="779"/>
      <c r="TNY215" s="779"/>
      <c r="TNZ215" s="779"/>
      <c r="TOA215" s="779"/>
      <c r="TOB215" s="779"/>
      <c r="TOC215" s="779"/>
      <c r="TOD215" s="779"/>
      <c r="TOE215" s="779"/>
      <c r="TOF215" s="779"/>
      <c r="TOG215" s="779"/>
      <c r="TOH215" s="779"/>
      <c r="TOI215" s="779"/>
      <c r="TOJ215" s="779"/>
      <c r="TOK215" s="779"/>
      <c r="TOL215" s="779"/>
      <c r="TOM215" s="779"/>
      <c r="TON215" s="779"/>
      <c r="TOO215" s="779"/>
      <c r="TOP215" s="779"/>
      <c r="TOQ215" s="779"/>
      <c r="TOR215" s="779"/>
      <c r="TOS215" s="779"/>
      <c r="TOT215" s="779"/>
      <c r="TOU215" s="779"/>
      <c r="TOV215" s="779"/>
      <c r="TOW215" s="779"/>
      <c r="TOX215" s="779"/>
      <c r="TOY215" s="779"/>
      <c r="TOZ215" s="779"/>
      <c r="TPA215" s="779"/>
      <c r="TPB215" s="779"/>
      <c r="TPC215" s="779"/>
      <c r="TPD215" s="779"/>
      <c r="TPE215" s="779"/>
      <c r="TPF215" s="779"/>
      <c r="TPG215" s="779"/>
      <c r="TPH215" s="779"/>
      <c r="TPI215" s="779"/>
      <c r="TPJ215" s="779"/>
      <c r="TPK215" s="779"/>
      <c r="TPL215" s="779"/>
      <c r="TPM215" s="779"/>
      <c r="TPN215" s="779"/>
      <c r="TPO215" s="779"/>
      <c r="TPP215" s="779"/>
      <c r="TPQ215" s="779"/>
      <c r="TPR215" s="779"/>
      <c r="TPS215" s="779"/>
      <c r="TPT215" s="779"/>
      <c r="TPU215" s="779"/>
      <c r="TPV215" s="779"/>
      <c r="TPW215" s="779"/>
      <c r="TPX215" s="779"/>
      <c r="TPY215" s="779"/>
      <c r="TPZ215" s="779"/>
      <c r="TQA215" s="779"/>
      <c r="TQB215" s="779"/>
      <c r="TQC215" s="779"/>
      <c r="TQD215" s="779"/>
      <c r="TQE215" s="779"/>
      <c r="TQF215" s="779"/>
      <c r="TQG215" s="779"/>
      <c r="TQH215" s="779"/>
      <c r="TQI215" s="779"/>
      <c r="TQJ215" s="779"/>
      <c r="TQK215" s="779"/>
      <c r="TQL215" s="779"/>
      <c r="TQM215" s="779"/>
      <c r="TQN215" s="779"/>
      <c r="TQO215" s="779"/>
      <c r="TQP215" s="779"/>
      <c r="TQQ215" s="779"/>
      <c r="TQR215" s="779"/>
      <c r="TQS215" s="779"/>
      <c r="TQT215" s="779"/>
      <c r="TQU215" s="779"/>
      <c r="TQV215" s="779"/>
      <c r="TQW215" s="779"/>
      <c r="TQX215" s="779"/>
      <c r="TQY215" s="779"/>
      <c r="TQZ215" s="779"/>
      <c r="TRA215" s="779"/>
      <c r="TRB215" s="779"/>
      <c r="TRC215" s="779"/>
      <c r="TRD215" s="779"/>
      <c r="TRE215" s="779"/>
      <c r="TRF215" s="779"/>
      <c r="TRG215" s="779"/>
      <c r="TRH215" s="779"/>
      <c r="TRI215" s="779"/>
      <c r="TRJ215" s="779"/>
      <c r="TRK215" s="779"/>
      <c r="TRL215" s="779"/>
      <c r="TRM215" s="779"/>
      <c r="TRN215" s="779"/>
      <c r="TRO215" s="779"/>
      <c r="TRP215" s="779"/>
      <c r="TRQ215" s="779"/>
      <c r="TRR215" s="779"/>
      <c r="TRS215" s="779"/>
      <c r="TRT215" s="779"/>
      <c r="TRU215" s="779"/>
      <c r="TRV215" s="779"/>
      <c r="TRW215" s="779"/>
      <c r="TRX215" s="779"/>
      <c r="TRY215" s="779"/>
      <c r="TRZ215" s="779"/>
      <c r="TSA215" s="779"/>
      <c r="TSB215" s="779"/>
      <c r="TSC215" s="779"/>
      <c r="TSD215" s="779"/>
      <c r="TSE215" s="779"/>
      <c r="TSF215" s="779"/>
      <c r="TSG215" s="779"/>
      <c r="TSH215" s="779"/>
      <c r="TSI215" s="779"/>
      <c r="TSJ215" s="779"/>
      <c r="TSK215" s="779"/>
      <c r="TSL215" s="779"/>
      <c r="TSM215" s="779"/>
      <c r="TSN215" s="779"/>
      <c r="TSO215" s="779"/>
      <c r="TSP215" s="779"/>
      <c r="TSQ215" s="779"/>
      <c r="TSR215" s="779"/>
      <c r="TSS215" s="779"/>
      <c r="TST215" s="779"/>
      <c r="TSU215" s="779"/>
      <c r="TSV215" s="779"/>
      <c r="TSW215" s="779"/>
      <c r="TSX215" s="779"/>
      <c r="TSY215" s="779"/>
      <c r="TSZ215" s="779"/>
      <c r="TTA215" s="779"/>
      <c r="TTB215" s="779"/>
      <c r="TTC215" s="779"/>
      <c r="TTD215" s="779"/>
      <c r="TTE215" s="779"/>
      <c r="TTF215" s="779"/>
      <c r="TTG215" s="779"/>
      <c r="TTH215" s="779"/>
      <c r="TTI215" s="779"/>
      <c r="TTJ215" s="779"/>
      <c r="TTK215" s="779"/>
      <c r="TTL215" s="779"/>
      <c r="TTM215" s="779"/>
      <c r="TTN215" s="779"/>
      <c r="TTO215" s="779"/>
      <c r="TTP215" s="779"/>
      <c r="TTQ215" s="779"/>
      <c r="TTR215" s="779"/>
      <c r="TTS215" s="779"/>
      <c r="TTT215" s="779"/>
      <c r="TTU215" s="779"/>
      <c r="TTV215" s="779"/>
      <c r="TTW215" s="779"/>
      <c r="TTX215" s="779"/>
      <c r="TTY215" s="779"/>
      <c r="TTZ215" s="779"/>
      <c r="TUA215" s="779"/>
      <c r="TUB215" s="779"/>
      <c r="TUC215" s="779"/>
      <c r="TUD215" s="779"/>
      <c r="TUE215" s="779"/>
      <c r="TUF215" s="779"/>
      <c r="TUG215" s="779"/>
      <c r="TUH215" s="779"/>
      <c r="TUI215" s="779"/>
      <c r="TUJ215" s="779"/>
      <c r="TUK215" s="779"/>
      <c r="TUL215" s="779"/>
      <c r="TUM215" s="779"/>
      <c r="TUN215" s="779"/>
      <c r="TUO215" s="779"/>
      <c r="TUP215" s="779"/>
      <c r="TUQ215" s="779"/>
      <c r="TUR215" s="779"/>
      <c r="TUS215" s="779"/>
      <c r="TUT215" s="779"/>
      <c r="TUU215" s="779"/>
      <c r="TUV215" s="779"/>
      <c r="TUW215" s="779"/>
      <c r="TUX215" s="779"/>
      <c r="TUY215" s="779"/>
      <c r="TUZ215" s="779"/>
      <c r="TVA215" s="779"/>
      <c r="TVB215" s="779"/>
      <c r="TVC215" s="779"/>
      <c r="TVD215" s="779"/>
      <c r="TVE215" s="779"/>
      <c r="TVF215" s="779"/>
      <c r="TVG215" s="779"/>
      <c r="TVH215" s="779"/>
      <c r="TVI215" s="779"/>
      <c r="TVJ215" s="779"/>
      <c r="TVK215" s="779"/>
      <c r="TVL215" s="779"/>
      <c r="TVM215" s="779"/>
      <c r="TVN215" s="779"/>
      <c r="TVO215" s="779"/>
      <c r="TVP215" s="779"/>
      <c r="TVQ215" s="779"/>
      <c r="TVR215" s="779"/>
      <c r="TVS215" s="779"/>
      <c r="TVT215" s="779"/>
      <c r="TVU215" s="779"/>
      <c r="TVV215" s="779"/>
      <c r="TVW215" s="779"/>
      <c r="TVX215" s="779"/>
      <c r="TVY215" s="779"/>
      <c r="TVZ215" s="779"/>
      <c r="TWA215" s="779"/>
      <c r="TWB215" s="779"/>
      <c r="TWC215" s="779"/>
      <c r="TWD215" s="779"/>
      <c r="TWE215" s="779"/>
      <c r="TWF215" s="779"/>
      <c r="TWG215" s="779"/>
      <c r="TWH215" s="779"/>
      <c r="TWI215" s="779"/>
      <c r="TWJ215" s="779"/>
      <c r="TWK215" s="779"/>
      <c r="TWL215" s="779"/>
      <c r="TWM215" s="779"/>
      <c r="TWN215" s="779"/>
      <c r="TWO215" s="779"/>
      <c r="TWP215" s="779"/>
      <c r="TWQ215" s="779"/>
      <c r="TWR215" s="779"/>
      <c r="TWS215" s="779"/>
      <c r="TWT215" s="779"/>
      <c r="TWU215" s="779"/>
      <c r="TWV215" s="779"/>
      <c r="TWW215" s="779"/>
      <c r="TWX215" s="779"/>
      <c r="TWY215" s="779"/>
      <c r="TWZ215" s="779"/>
      <c r="TXA215" s="779"/>
      <c r="TXB215" s="779"/>
      <c r="TXC215" s="779"/>
      <c r="TXD215" s="779"/>
      <c r="TXE215" s="779"/>
      <c r="TXF215" s="779"/>
      <c r="TXG215" s="779"/>
      <c r="TXH215" s="779"/>
      <c r="TXI215" s="779"/>
      <c r="TXJ215" s="779"/>
      <c r="TXK215" s="779"/>
      <c r="TXL215" s="779"/>
      <c r="TXM215" s="779"/>
      <c r="TXN215" s="779"/>
      <c r="TXO215" s="779"/>
      <c r="TXP215" s="779"/>
      <c r="TXQ215" s="779"/>
      <c r="TXR215" s="779"/>
      <c r="TXS215" s="779"/>
      <c r="TXT215" s="779"/>
      <c r="TXU215" s="779"/>
      <c r="TXV215" s="779"/>
      <c r="TXW215" s="779"/>
      <c r="TXX215" s="779"/>
      <c r="TXY215" s="779"/>
      <c r="TXZ215" s="779"/>
      <c r="TYA215" s="779"/>
      <c r="TYB215" s="779"/>
      <c r="TYC215" s="779"/>
      <c r="TYD215" s="779"/>
      <c r="TYE215" s="779"/>
      <c r="TYF215" s="779"/>
      <c r="TYG215" s="779"/>
      <c r="TYH215" s="779"/>
      <c r="TYI215" s="779"/>
      <c r="TYJ215" s="779"/>
      <c r="TYK215" s="779"/>
      <c r="TYL215" s="779"/>
      <c r="TYM215" s="779"/>
      <c r="TYN215" s="779"/>
      <c r="TYO215" s="779"/>
      <c r="TYP215" s="779"/>
      <c r="TYQ215" s="779"/>
      <c r="TYR215" s="779"/>
      <c r="TYS215" s="779"/>
      <c r="TYT215" s="779"/>
      <c r="TYU215" s="779"/>
      <c r="TYV215" s="779"/>
      <c r="TYW215" s="779"/>
      <c r="TYX215" s="779"/>
      <c r="TYY215" s="779"/>
      <c r="TYZ215" s="779"/>
      <c r="TZA215" s="779"/>
      <c r="TZB215" s="779"/>
      <c r="TZC215" s="779"/>
      <c r="TZD215" s="779"/>
      <c r="TZE215" s="779"/>
      <c r="TZF215" s="779"/>
      <c r="TZG215" s="779"/>
      <c r="TZH215" s="779"/>
      <c r="TZI215" s="779"/>
      <c r="TZJ215" s="779"/>
      <c r="TZK215" s="779"/>
      <c r="TZL215" s="779"/>
      <c r="TZM215" s="779"/>
      <c r="TZN215" s="779"/>
      <c r="TZO215" s="779"/>
      <c r="TZP215" s="779"/>
      <c r="TZQ215" s="779"/>
      <c r="TZR215" s="779"/>
      <c r="TZS215" s="779"/>
      <c r="TZT215" s="779"/>
      <c r="TZU215" s="779"/>
      <c r="TZV215" s="779"/>
      <c r="TZW215" s="779"/>
      <c r="TZX215" s="779"/>
      <c r="TZY215" s="779"/>
      <c r="TZZ215" s="779"/>
      <c r="UAA215" s="779"/>
      <c r="UAB215" s="779"/>
      <c r="UAC215" s="779"/>
      <c r="UAD215" s="779"/>
      <c r="UAE215" s="779"/>
      <c r="UAF215" s="779"/>
      <c r="UAG215" s="779"/>
      <c r="UAH215" s="779"/>
      <c r="UAI215" s="779"/>
      <c r="UAJ215" s="779"/>
      <c r="UAK215" s="779"/>
      <c r="UAL215" s="779"/>
      <c r="UAM215" s="779"/>
      <c r="UAN215" s="779"/>
      <c r="UAO215" s="779"/>
      <c r="UAP215" s="779"/>
      <c r="UAQ215" s="779"/>
      <c r="UAR215" s="779"/>
      <c r="UAS215" s="779"/>
      <c r="UAT215" s="779"/>
      <c r="UAU215" s="779"/>
      <c r="UAV215" s="779"/>
      <c r="UAW215" s="779"/>
      <c r="UAX215" s="779"/>
      <c r="UAY215" s="779"/>
      <c r="UAZ215" s="779"/>
      <c r="UBA215" s="779"/>
      <c r="UBB215" s="779"/>
      <c r="UBC215" s="779"/>
      <c r="UBD215" s="779"/>
      <c r="UBE215" s="779"/>
      <c r="UBF215" s="779"/>
      <c r="UBG215" s="779"/>
      <c r="UBH215" s="779"/>
      <c r="UBI215" s="779"/>
      <c r="UBJ215" s="779"/>
      <c r="UBK215" s="779"/>
      <c r="UBL215" s="779"/>
      <c r="UBM215" s="779"/>
      <c r="UBN215" s="779"/>
      <c r="UBO215" s="779"/>
      <c r="UBP215" s="779"/>
      <c r="UBQ215" s="779"/>
      <c r="UBR215" s="779"/>
      <c r="UBS215" s="779"/>
      <c r="UBT215" s="779"/>
      <c r="UBU215" s="779"/>
      <c r="UBV215" s="779"/>
      <c r="UBW215" s="779"/>
      <c r="UBX215" s="779"/>
      <c r="UBY215" s="779"/>
      <c r="UBZ215" s="779"/>
      <c r="UCA215" s="779"/>
      <c r="UCB215" s="779"/>
      <c r="UCC215" s="779"/>
      <c r="UCD215" s="779"/>
      <c r="UCE215" s="779"/>
      <c r="UCF215" s="779"/>
      <c r="UCG215" s="779"/>
      <c r="UCH215" s="779"/>
      <c r="UCI215" s="779"/>
      <c r="UCJ215" s="779"/>
      <c r="UCK215" s="779"/>
      <c r="UCL215" s="779"/>
      <c r="UCM215" s="779"/>
      <c r="UCN215" s="779"/>
      <c r="UCO215" s="779"/>
      <c r="UCP215" s="779"/>
      <c r="UCQ215" s="779"/>
      <c r="UCR215" s="779"/>
      <c r="UCS215" s="779"/>
      <c r="UCT215" s="779"/>
      <c r="UCU215" s="779"/>
      <c r="UCV215" s="779"/>
      <c r="UCW215" s="779"/>
      <c r="UCX215" s="779"/>
      <c r="UCY215" s="779"/>
      <c r="UCZ215" s="779"/>
      <c r="UDA215" s="779"/>
      <c r="UDB215" s="779"/>
      <c r="UDC215" s="779"/>
      <c r="UDD215" s="779"/>
      <c r="UDE215" s="779"/>
      <c r="UDF215" s="779"/>
      <c r="UDG215" s="779"/>
      <c r="UDH215" s="779"/>
      <c r="UDI215" s="779"/>
      <c r="UDJ215" s="779"/>
      <c r="UDK215" s="779"/>
      <c r="UDL215" s="779"/>
      <c r="UDM215" s="779"/>
      <c r="UDN215" s="779"/>
      <c r="UDO215" s="779"/>
      <c r="UDP215" s="779"/>
      <c r="UDQ215" s="779"/>
      <c r="UDR215" s="779"/>
      <c r="UDS215" s="779"/>
      <c r="UDT215" s="779"/>
      <c r="UDU215" s="779"/>
      <c r="UDV215" s="779"/>
      <c r="UDW215" s="779"/>
      <c r="UDX215" s="779"/>
      <c r="UDY215" s="779"/>
      <c r="UDZ215" s="779"/>
      <c r="UEA215" s="779"/>
      <c r="UEB215" s="779"/>
      <c r="UEC215" s="779"/>
      <c r="UED215" s="779"/>
      <c r="UEE215" s="779"/>
      <c r="UEF215" s="779"/>
      <c r="UEG215" s="779"/>
      <c r="UEH215" s="779"/>
      <c r="UEI215" s="779"/>
      <c r="UEJ215" s="779"/>
      <c r="UEK215" s="779"/>
      <c r="UEL215" s="779"/>
      <c r="UEM215" s="779"/>
      <c r="UEN215" s="779"/>
      <c r="UEO215" s="779"/>
      <c r="UEP215" s="779"/>
      <c r="UEQ215" s="779"/>
      <c r="UER215" s="779"/>
      <c r="UES215" s="779"/>
      <c r="UET215" s="779"/>
      <c r="UEU215" s="779"/>
      <c r="UEV215" s="779"/>
      <c r="UEW215" s="779"/>
      <c r="UEX215" s="779"/>
      <c r="UEY215" s="779"/>
      <c r="UEZ215" s="779"/>
      <c r="UFA215" s="779"/>
      <c r="UFB215" s="779"/>
      <c r="UFC215" s="779"/>
      <c r="UFD215" s="779"/>
      <c r="UFE215" s="779"/>
      <c r="UFF215" s="779"/>
      <c r="UFG215" s="779"/>
      <c r="UFH215" s="779"/>
      <c r="UFI215" s="779"/>
      <c r="UFJ215" s="779"/>
      <c r="UFK215" s="779"/>
      <c r="UFL215" s="779"/>
      <c r="UFM215" s="779"/>
      <c r="UFN215" s="779"/>
      <c r="UFO215" s="779"/>
      <c r="UFP215" s="779"/>
      <c r="UFQ215" s="779"/>
      <c r="UFR215" s="779"/>
      <c r="UFS215" s="779"/>
      <c r="UFT215" s="779"/>
      <c r="UFU215" s="779"/>
      <c r="UFV215" s="779"/>
      <c r="UFW215" s="779"/>
      <c r="UFX215" s="779"/>
      <c r="UFY215" s="779"/>
      <c r="UFZ215" s="779"/>
      <c r="UGA215" s="779"/>
      <c r="UGB215" s="779"/>
      <c r="UGC215" s="779"/>
      <c r="UGD215" s="779"/>
      <c r="UGE215" s="779"/>
      <c r="UGF215" s="779"/>
      <c r="UGG215" s="779"/>
      <c r="UGH215" s="779"/>
      <c r="UGI215" s="779"/>
      <c r="UGJ215" s="779"/>
      <c r="UGK215" s="779"/>
      <c r="UGL215" s="779"/>
      <c r="UGM215" s="779"/>
      <c r="UGN215" s="779"/>
      <c r="UGO215" s="779"/>
      <c r="UGP215" s="779"/>
      <c r="UGQ215" s="779"/>
      <c r="UGR215" s="779"/>
      <c r="UGS215" s="779"/>
      <c r="UGT215" s="779"/>
      <c r="UGU215" s="779"/>
      <c r="UGV215" s="779"/>
      <c r="UGW215" s="779"/>
      <c r="UGX215" s="779"/>
      <c r="UGY215" s="779"/>
      <c r="UGZ215" s="779"/>
      <c r="UHA215" s="779"/>
      <c r="UHB215" s="779"/>
      <c r="UHC215" s="779"/>
      <c r="UHD215" s="779"/>
      <c r="UHE215" s="779"/>
      <c r="UHF215" s="779"/>
      <c r="UHG215" s="779"/>
      <c r="UHH215" s="779"/>
      <c r="UHI215" s="779"/>
      <c r="UHJ215" s="779"/>
      <c r="UHK215" s="779"/>
      <c r="UHL215" s="779"/>
      <c r="UHM215" s="779"/>
      <c r="UHN215" s="779"/>
      <c r="UHO215" s="779"/>
      <c r="UHP215" s="779"/>
      <c r="UHQ215" s="779"/>
      <c r="UHR215" s="779"/>
      <c r="UHS215" s="779"/>
      <c r="UHT215" s="779"/>
      <c r="UHU215" s="779"/>
      <c r="UHV215" s="779"/>
      <c r="UHW215" s="779"/>
      <c r="UHX215" s="779"/>
      <c r="UHY215" s="779"/>
      <c r="UHZ215" s="779"/>
      <c r="UIA215" s="779"/>
      <c r="UIB215" s="779"/>
      <c r="UIC215" s="779"/>
      <c r="UID215" s="779"/>
      <c r="UIE215" s="779"/>
      <c r="UIF215" s="779"/>
      <c r="UIG215" s="779"/>
      <c r="UIH215" s="779"/>
      <c r="UII215" s="779"/>
      <c r="UIJ215" s="779"/>
      <c r="UIK215" s="779"/>
      <c r="UIL215" s="779"/>
      <c r="UIM215" s="779"/>
      <c r="UIN215" s="779"/>
      <c r="UIO215" s="779"/>
      <c r="UIP215" s="779"/>
      <c r="UIQ215" s="779"/>
      <c r="UIR215" s="779"/>
      <c r="UIS215" s="779"/>
      <c r="UIT215" s="779"/>
      <c r="UIU215" s="779"/>
      <c r="UIV215" s="779"/>
      <c r="UIW215" s="779"/>
      <c r="UIX215" s="779"/>
      <c r="UIY215" s="779"/>
      <c r="UIZ215" s="779"/>
      <c r="UJA215" s="779"/>
      <c r="UJB215" s="779"/>
      <c r="UJC215" s="779"/>
      <c r="UJD215" s="779"/>
      <c r="UJE215" s="779"/>
      <c r="UJF215" s="779"/>
      <c r="UJG215" s="779"/>
      <c r="UJH215" s="779"/>
      <c r="UJI215" s="779"/>
      <c r="UJJ215" s="779"/>
      <c r="UJK215" s="779"/>
      <c r="UJL215" s="779"/>
      <c r="UJM215" s="779"/>
      <c r="UJN215" s="779"/>
      <c r="UJO215" s="779"/>
      <c r="UJP215" s="779"/>
      <c r="UJQ215" s="779"/>
      <c r="UJR215" s="779"/>
      <c r="UJS215" s="779"/>
      <c r="UJT215" s="779"/>
      <c r="UJU215" s="779"/>
      <c r="UJV215" s="779"/>
      <c r="UJW215" s="779"/>
      <c r="UJX215" s="779"/>
      <c r="UJY215" s="779"/>
      <c r="UJZ215" s="779"/>
      <c r="UKA215" s="779"/>
      <c r="UKB215" s="779"/>
      <c r="UKC215" s="779"/>
      <c r="UKD215" s="779"/>
      <c r="UKE215" s="779"/>
      <c r="UKF215" s="779"/>
      <c r="UKG215" s="779"/>
      <c r="UKH215" s="779"/>
      <c r="UKI215" s="779"/>
      <c r="UKJ215" s="779"/>
      <c r="UKK215" s="779"/>
      <c r="UKL215" s="779"/>
      <c r="UKM215" s="779"/>
      <c r="UKN215" s="779"/>
      <c r="UKO215" s="779"/>
      <c r="UKP215" s="779"/>
      <c r="UKQ215" s="779"/>
      <c r="UKR215" s="779"/>
      <c r="UKS215" s="779"/>
      <c r="UKT215" s="779"/>
      <c r="UKU215" s="779"/>
      <c r="UKV215" s="779"/>
      <c r="UKW215" s="779"/>
      <c r="UKX215" s="779"/>
      <c r="UKY215" s="779"/>
      <c r="UKZ215" s="779"/>
      <c r="ULA215" s="779"/>
      <c r="ULB215" s="779"/>
      <c r="ULC215" s="779"/>
      <c r="ULD215" s="779"/>
      <c r="ULE215" s="779"/>
      <c r="ULF215" s="779"/>
      <c r="ULG215" s="779"/>
      <c r="ULH215" s="779"/>
      <c r="ULI215" s="779"/>
      <c r="ULJ215" s="779"/>
      <c r="ULK215" s="779"/>
      <c r="ULL215" s="779"/>
      <c r="ULM215" s="779"/>
      <c r="ULN215" s="779"/>
      <c r="ULO215" s="779"/>
      <c r="ULP215" s="779"/>
      <c r="ULQ215" s="779"/>
      <c r="ULR215" s="779"/>
      <c r="ULS215" s="779"/>
      <c r="ULT215" s="779"/>
      <c r="ULU215" s="779"/>
      <c r="ULV215" s="779"/>
      <c r="ULW215" s="779"/>
      <c r="ULX215" s="779"/>
      <c r="ULY215" s="779"/>
      <c r="ULZ215" s="779"/>
      <c r="UMA215" s="779"/>
      <c r="UMB215" s="779"/>
      <c r="UMC215" s="779"/>
      <c r="UMD215" s="779"/>
      <c r="UME215" s="779"/>
      <c r="UMF215" s="779"/>
      <c r="UMG215" s="779"/>
      <c r="UMH215" s="779"/>
      <c r="UMI215" s="779"/>
      <c r="UMJ215" s="779"/>
      <c r="UMK215" s="779"/>
      <c r="UML215" s="779"/>
      <c r="UMM215" s="779"/>
      <c r="UMN215" s="779"/>
      <c r="UMO215" s="779"/>
      <c r="UMP215" s="779"/>
      <c r="UMQ215" s="779"/>
      <c r="UMR215" s="779"/>
      <c r="UMS215" s="779"/>
      <c r="UMT215" s="779"/>
      <c r="UMU215" s="779"/>
      <c r="UMV215" s="779"/>
      <c r="UMW215" s="779"/>
      <c r="UMX215" s="779"/>
      <c r="UMY215" s="779"/>
      <c r="UMZ215" s="779"/>
      <c r="UNA215" s="779"/>
      <c r="UNB215" s="779"/>
      <c r="UNC215" s="779"/>
      <c r="UND215" s="779"/>
      <c r="UNE215" s="779"/>
      <c r="UNF215" s="779"/>
      <c r="UNG215" s="779"/>
      <c r="UNH215" s="779"/>
      <c r="UNI215" s="779"/>
      <c r="UNJ215" s="779"/>
      <c r="UNK215" s="779"/>
      <c r="UNL215" s="779"/>
      <c r="UNM215" s="779"/>
      <c r="UNN215" s="779"/>
      <c r="UNO215" s="779"/>
      <c r="UNP215" s="779"/>
      <c r="UNQ215" s="779"/>
      <c r="UNR215" s="779"/>
      <c r="UNS215" s="779"/>
      <c r="UNT215" s="779"/>
      <c r="UNU215" s="779"/>
      <c r="UNV215" s="779"/>
      <c r="UNW215" s="779"/>
      <c r="UNX215" s="779"/>
      <c r="UNY215" s="779"/>
      <c r="UNZ215" s="779"/>
      <c r="UOA215" s="779"/>
      <c r="UOB215" s="779"/>
      <c r="UOC215" s="779"/>
      <c r="UOD215" s="779"/>
      <c r="UOE215" s="779"/>
      <c r="UOF215" s="779"/>
      <c r="UOG215" s="779"/>
      <c r="UOH215" s="779"/>
      <c r="UOI215" s="779"/>
      <c r="UOJ215" s="779"/>
      <c r="UOK215" s="779"/>
      <c r="UOL215" s="779"/>
      <c r="UOM215" s="779"/>
      <c r="UON215" s="779"/>
      <c r="UOO215" s="779"/>
      <c r="UOP215" s="779"/>
      <c r="UOQ215" s="779"/>
      <c r="UOR215" s="779"/>
      <c r="UOS215" s="779"/>
      <c r="UOT215" s="779"/>
      <c r="UOU215" s="779"/>
      <c r="UOV215" s="779"/>
      <c r="UOW215" s="779"/>
      <c r="UOX215" s="779"/>
      <c r="UOY215" s="779"/>
      <c r="UOZ215" s="779"/>
      <c r="UPA215" s="779"/>
      <c r="UPB215" s="779"/>
      <c r="UPC215" s="779"/>
      <c r="UPD215" s="779"/>
      <c r="UPE215" s="779"/>
      <c r="UPF215" s="779"/>
      <c r="UPG215" s="779"/>
      <c r="UPH215" s="779"/>
      <c r="UPI215" s="779"/>
      <c r="UPJ215" s="779"/>
      <c r="UPK215" s="779"/>
      <c r="UPL215" s="779"/>
      <c r="UPM215" s="779"/>
      <c r="UPN215" s="779"/>
      <c r="UPO215" s="779"/>
      <c r="UPP215" s="779"/>
      <c r="UPQ215" s="779"/>
      <c r="UPR215" s="779"/>
      <c r="UPS215" s="779"/>
      <c r="UPT215" s="779"/>
      <c r="UPU215" s="779"/>
      <c r="UPV215" s="779"/>
      <c r="UPW215" s="779"/>
      <c r="UPX215" s="779"/>
      <c r="UPY215" s="779"/>
      <c r="UPZ215" s="779"/>
      <c r="UQA215" s="779"/>
      <c r="UQB215" s="779"/>
      <c r="UQC215" s="779"/>
      <c r="UQD215" s="779"/>
      <c r="UQE215" s="779"/>
      <c r="UQF215" s="779"/>
      <c r="UQG215" s="779"/>
      <c r="UQH215" s="779"/>
      <c r="UQI215" s="779"/>
      <c r="UQJ215" s="779"/>
      <c r="UQK215" s="779"/>
      <c r="UQL215" s="779"/>
      <c r="UQM215" s="779"/>
      <c r="UQN215" s="779"/>
      <c r="UQO215" s="779"/>
      <c r="UQP215" s="779"/>
      <c r="UQQ215" s="779"/>
      <c r="UQR215" s="779"/>
      <c r="UQS215" s="779"/>
      <c r="UQT215" s="779"/>
      <c r="UQU215" s="779"/>
      <c r="UQV215" s="779"/>
      <c r="UQW215" s="779"/>
      <c r="UQX215" s="779"/>
      <c r="UQY215" s="779"/>
      <c r="UQZ215" s="779"/>
      <c r="URA215" s="779"/>
      <c r="URB215" s="779"/>
      <c r="URC215" s="779"/>
      <c r="URD215" s="779"/>
      <c r="URE215" s="779"/>
      <c r="URF215" s="779"/>
      <c r="URG215" s="779"/>
      <c r="URH215" s="779"/>
      <c r="URI215" s="779"/>
      <c r="URJ215" s="779"/>
      <c r="URK215" s="779"/>
      <c r="URL215" s="779"/>
      <c r="URM215" s="779"/>
      <c r="URN215" s="779"/>
      <c r="URO215" s="779"/>
      <c r="URP215" s="779"/>
      <c r="URQ215" s="779"/>
      <c r="URR215" s="779"/>
      <c r="URS215" s="779"/>
      <c r="URT215" s="779"/>
      <c r="URU215" s="779"/>
      <c r="URV215" s="779"/>
      <c r="URW215" s="779"/>
      <c r="URX215" s="779"/>
      <c r="URY215" s="779"/>
      <c r="URZ215" s="779"/>
      <c r="USA215" s="779"/>
      <c r="USB215" s="779"/>
      <c r="USC215" s="779"/>
      <c r="USD215" s="779"/>
      <c r="USE215" s="779"/>
      <c r="USF215" s="779"/>
      <c r="USG215" s="779"/>
      <c r="USH215" s="779"/>
      <c r="USI215" s="779"/>
      <c r="USJ215" s="779"/>
      <c r="USK215" s="779"/>
      <c r="USL215" s="779"/>
      <c r="USM215" s="779"/>
      <c r="USN215" s="779"/>
      <c r="USO215" s="779"/>
      <c r="USP215" s="779"/>
      <c r="USQ215" s="779"/>
      <c r="USR215" s="779"/>
      <c r="USS215" s="779"/>
      <c r="UST215" s="779"/>
      <c r="USU215" s="779"/>
      <c r="USV215" s="779"/>
      <c r="USW215" s="779"/>
      <c r="USX215" s="779"/>
      <c r="USY215" s="779"/>
      <c r="USZ215" s="779"/>
      <c r="UTA215" s="779"/>
      <c r="UTB215" s="779"/>
      <c r="UTC215" s="779"/>
      <c r="UTD215" s="779"/>
      <c r="UTE215" s="779"/>
      <c r="UTF215" s="779"/>
      <c r="UTG215" s="779"/>
      <c r="UTH215" s="779"/>
      <c r="UTI215" s="779"/>
      <c r="UTJ215" s="779"/>
      <c r="UTK215" s="779"/>
      <c r="UTL215" s="779"/>
      <c r="UTM215" s="779"/>
      <c r="UTN215" s="779"/>
      <c r="UTO215" s="779"/>
      <c r="UTP215" s="779"/>
      <c r="UTQ215" s="779"/>
      <c r="UTR215" s="779"/>
      <c r="UTS215" s="779"/>
      <c r="UTT215" s="779"/>
      <c r="UTU215" s="779"/>
      <c r="UTV215" s="779"/>
      <c r="UTW215" s="779"/>
      <c r="UTX215" s="779"/>
      <c r="UTY215" s="779"/>
      <c r="UTZ215" s="779"/>
      <c r="UUA215" s="779"/>
      <c r="UUB215" s="779"/>
      <c r="UUC215" s="779"/>
      <c r="UUD215" s="779"/>
      <c r="UUE215" s="779"/>
      <c r="UUF215" s="779"/>
      <c r="UUG215" s="779"/>
      <c r="UUH215" s="779"/>
      <c r="UUI215" s="779"/>
      <c r="UUJ215" s="779"/>
      <c r="UUK215" s="779"/>
      <c r="UUL215" s="779"/>
      <c r="UUM215" s="779"/>
      <c r="UUN215" s="779"/>
      <c r="UUO215" s="779"/>
      <c r="UUP215" s="779"/>
      <c r="UUQ215" s="779"/>
      <c r="UUR215" s="779"/>
      <c r="UUS215" s="779"/>
      <c r="UUT215" s="779"/>
      <c r="UUU215" s="779"/>
      <c r="UUV215" s="779"/>
      <c r="UUW215" s="779"/>
      <c r="UUX215" s="779"/>
      <c r="UUY215" s="779"/>
      <c r="UUZ215" s="779"/>
      <c r="UVA215" s="779"/>
      <c r="UVB215" s="779"/>
      <c r="UVC215" s="779"/>
      <c r="UVD215" s="779"/>
      <c r="UVE215" s="779"/>
      <c r="UVF215" s="779"/>
      <c r="UVG215" s="779"/>
      <c r="UVH215" s="779"/>
      <c r="UVI215" s="779"/>
      <c r="UVJ215" s="779"/>
      <c r="UVK215" s="779"/>
      <c r="UVL215" s="779"/>
      <c r="UVM215" s="779"/>
      <c r="UVN215" s="779"/>
      <c r="UVO215" s="779"/>
      <c r="UVP215" s="779"/>
      <c r="UVQ215" s="779"/>
      <c r="UVR215" s="779"/>
      <c r="UVS215" s="779"/>
      <c r="UVT215" s="779"/>
      <c r="UVU215" s="779"/>
      <c r="UVV215" s="779"/>
      <c r="UVW215" s="779"/>
      <c r="UVX215" s="779"/>
      <c r="UVY215" s="779"/>
      <c r="UVZ215" s="779"/>
      <c r="UWA215" s="779"/>
      <c r="UWB215" s="779"/>
      <c r="UWC215" s="779"/>
      <c r="UWD215" s="779"/>
      <c r="UWE215" s="779"/>
      <c r="UWF215" s="779"/>
      <c r="UWG215" s="779"/>
      <c r="UWH215" s="779"/>
      <c r="UWI215" s="779"/>
      <c r="UWJ215" s="779"/>
      <c r="UWK215" s="779"/>
      <c r="UWL215" s="779"/>
      <c r="UWM215" s="779"/>
      <c r="UWN215" s="779"/>
      <c r="UWO215" s="779"/>
      <c r="UWP215" s="779"/>
      <c r="UWQ215" s="779"/>
      <c r="UWR215" s="779"/>
      <c r="UWS215" s="779"/>
      <c r="UWT215" s="779"/>
      <c r="UWU215" s="779"/>
      <c r="UWV215" s="779"/>
      <c r="UWW215" s="779"/>
      <c r="UWX215" s="779"/>
      <c r="UWY215" s="779"/>
      <c r="UWZ215" s="779"/>
      <c r="UXA215" s="779"/>
      <c r="UXB215" s="779"/>
      <c r="UXC215" s="779"/>
      <c r="UXD215" s="779"/>
      <c r="UXE215" s="779"/>
      <c r="UXF215" s="779"/>
      <c r="UXG215" s="779"/>
      <c r="UXH215" s="779"/>
      <c r="UXI215" s="779"/>
      <c r="UXJ215" s="779"/>
      <c r="UXK215" s="779"/>
      <c r="UXL215" s="779"/>
      <c r="UXM215" s="779"/>
      <c r="UXN215" s="779"/>
      <c r="UXO215" s="779"/>
      <c r="UXP215" s="779"/>
      <c r="UXQ215" s="779"/>
      <c r="UXR215" s="779"/>
      <c r="UXS215" s="779"/>
      <c r="UXT215" s="779"/>
      <c r="UXU215" s="779"/>
      <c r="UXV215" s="779"/>
      <c r="UXW215" s="779"/>
      <c r="UXX215" s="779"/>
      <c r="UXY215" s="779"/>
      <c r="UXZ215" s="779"/>
      <c r="UYA215" s="779"/>
      <c r="UYB215" s="779"/>
      <c r="UYC215" s="779"/>
      <c r="UYD215" s="779"/>
      <c r="UYE215" s="779"/>
      <c r="UYF215" s="779"/>
      <c r="UYG215" s="779"/>
      <c r="UYH215" s="779"/>
      <c r="UYI215" s="779"/>
      <c r="UYJ215" s="779"/>
      <c r="UYK215" s="779"/>
      <c r="UYL215" s="779"/>
      <c r="UYM215" s="779"/>
      <c r="UYN215" s="779"/>
      <c r="UYO215" s="779"/>
      <c r="UYP215" s="779"/>
      <c r="UYQ215" s="779"/>
      <c r="UYR215" s="779"/>
      <c r="UYS215" s="779"/>
      <c r="UYT215" s="779"/>
      <c r="UYU215" s="779"/>
      <c r="UYV215" s="779"/>
      <c r="UYW215" s="779"/>
      <c r="UYX215" s="779"/>
      <c r="UYY215" s="779"/>
      <c r="UYZ215" s="779"/>
      <c r="UZA215" s="779"/>
      <c r="UZB215" s="779"/>
      <c r="UZC215" s="779"/>
      <c r="UZD215" s="779"/>
      <c r="UZE215" s="779"/>
      <c r="UZF215" s="779"/>
      <c r="UZG215" s="779"/>
      <c r="UZH215" s="779"/>
      <c r="UZI215" s="779"/>
      <c r="UZJ215" s="779"/>
      <c r="UZK215" s="779"/>
      <c r="UZL215" s="779"/>
      <c r="UZM215" s="779"/>
      <c r="UZN215" s="779"/>
      <c r="UZO215" s="779"/>
      <c r="UZP215" s="779"/>
      <c r="UZQ215" s="779"/>
      <c r="UZR215" s="779"/>
      <c r="UZS215" s="779"/>
      <c r="UZT215" s="779"/>
      <c r="UZU215" s="779"/>
      <c r="UZV215" s="779"/>
      <c r="UZW215" s="779"/>
      <c r="UZX215" s="779"/>
      <c r="UZY215" s="779"/>
      <c r="UZZ215" s="779"/>
      <c r="VAA215" s="779"/>
      <c r="VAB215" s="779"/>
      <c r="VAC215" s="779"/>
      <c r="VAD215" s="779"/>
      <c r="VAE215" s="779"/>
      <c r="VAF215" s="779"/>
      <c r="VAG215" s="779"/>
      <c r="VAH215" s="779"/>
      <c r="VAI215" s="779"/>
      <c r="VAJ215" s="779"/>
      <c r="VAK215" s="779"/>
      <c r="VAL215" s="779"/>
      <c r="VAM215" s="779"/>
      <c r="VAN215" s="779"/>
      <c r="VAO215" s="779"/>
      <c r="VAP215" s="779"/>
      <c r="VAQ215" s="779"/>
      <c r="VAR215" s="779"/>
      <c r="VAS215" s="779"/>
      <c r="VAT215" s="779"/>
      <c r="VAU215" s="779"/>
      <c r="VAV215" s="779"/>
      <c r="VAW215" s="779"/>
      <c r="VAX215" s="779"/>
      <c r="VAY215" s="779"/>
      <c r="VAZ215" s="779"/>
      <c r="VBA215" s="779"/>
      <c r="VBB215" s="779"/>
      <c r="VBC215" s="779"/>
      <c r="VBD215" s="779"/>
      <c r="VBE215" s="779"/>
      <c r="VBF215" s="779"/>
      <c r="VBG215" s="779"/>
      <c r="VBH215" s="779"/>
      <c r="VBI215" s="779"/>
      <c r="VBJ215" s="779"/>
      <c r="VBK215" s="779"/>
      <c r="VBL215" s="779"/>
      <c r="VBM215" s="779"/>
      <c r="VBN215" s="779"/>
      <c r="VBO215" s="779"/>
      <c r="VBP215" s="779"/>
      <c r="VBQ215" s="779"/>
      <c r="VBR215" s="779"/>
      <c r="VBS215" s="779"/>
      <c r="VBT215" s="779"/>
      <c r="VBU215" s="779"/>
      <c r="VBV215" s="779"/>
      <c r="VBW215" s="779"/>
      <c r="VBX215" s="779"/>
      <c r="VBY215" s="779"/>
      <c r="VBZ215" s="779"/>
      <c r="VCA215" s="779"/>
      <c r="VCB215" s="779"/>
      <c r="VCC215" s="779"/>
      <c r="VCD215" s="779"/>
      <c r="VCE215" s="779"/>
      <c r="VCF215" s="779"/>
      <c r="VCG215" s="779"/>
      <c r="VCH215" s="779"/>
      <c r="VCI215" s="779"/>
      <c r="VCJ215" s="779"/>
      <c r="VCK215" s="779"/>
      <c r="VCL215" s="779"/>
      <c r="VCM215" s="779"/>
      <c r="VCN215" s="779"/>
      <c r="VCO215" s="779"/>
      <c r="VCP215" s="779"/>
      <c r="VCQ215" s="779"/>
      <c r="VCR215" s="779"/>
      <c r="VCS215" s="779"/>
      <c r="VCT215" s="779"/>
      <c r="VCU215" s="779"/>
      <c r="VCV215" s="779"/>
      <c r="VCW215" s="779"/>
      <c r="VCX215" s="779"/>
      <c r="VCY215" s="779"/>
      <c r="VCZ215" s="779"/>
      <c r="VDA215" s="779"/>
      <c r="VDB215" s="779"/>
      <c r="VDC215" s="779"/>
      <c r="VDD215" s="779"/>
      <c r="VDE215" s="779"/>
      <c r="VDF215" s="779"/>
      <c r="VDG215" s="779"/>
      <c r="VDH215" s="779"/>
      <c r="VDI215" s="779"/>
      <c r="VDJ215" s="779"/>
      <c r="VDK215" s="779"/>
      <c r="VDL215" s="779"/>
      <c r="VDM215" s="779"/>
      <c r="VDN215" s="779"/>
      <c r="VDO215" s="779"/>
      <c r="VDP215" s="779"/>
      <c r="VDQ215" s="779"/>
      <c r="VDR215" s="779"/>
      <c r="VDS215" s="779"/>
      <c r="VDT215" s="779"/>
      <c r="VDU215" s="779"/>
      <c r="VDV215" s="779"/>
      <c r="VDW215" s="779"/>
      <c r="VDX215" s="779"/>
      <c r="VDY215" s="779"/>
      <c r="VDZ215" s="779"/>
      <c r="VEA215" s="779"/>
      <c r="VEB215" s="779"/>
      <c r="VEC215" s="779"/>
      <c r="VED215" s="779"/>
      <c r="VEE215" s="779"/>
      <c r="VEF215" s="779"/>
      <c r="VEG215" s="779"/>
      <c r="VEH215" s="779"/>
      <c r="VEI215" s="779"/>
      <c r="VEJ215" s="779"/>
      <c r="VEK215" s="779"/>
      <c r="VEL215" s="779"/>
      <c r="VEM215" s="779"/>
      <c r="VEN215" s="779"/>
      <c r="VEO215" s="779"/>
      <c r="VEP215" s="779"/>
      <c r="VEQ215" s="779"/>
      <c r="VER215" s="779"/>
      <c r="VES215" s="779"/>
      <c r="VET215" s="779"/>
      <c r="VEU215" s="779"/>
      <c r="VEV215" s="779"/>
      <c r="VEW215" s="779"/>
      <c r="VEX215" s="779"/>
      <c r="VEY215" s="779"/>
      <c r="VEZ215" s="779"/>
      <c r="VFA215" s="779"/>
      <c r="VFB215" s="779"/>
      <c r="VFC215" s="779"/>
      <c r="VFD215" s="779"/>
      <c r="VFE215" s="779"/>
      <c r="VFF215" s="779"/>
      <c r="VFG215" s="779"/>
      <c r="VFH215" s="779"/>
      <c r="VFI215" s="779"/>
      <c r="VFJ215" s="779"/>
      <c r="VFK215" s="779"/>
      <c r="VFL215" s="779"/>
      <c r="VFM215" s="779"/>
      <c r="VFN215" s="779"/>
      <c r="VFO215" s="779"/>
      <c r="VFP215" s="779"/>
      <c r="VFQ215" s="779"/>
      <c r="VFR215" s="779"/>
      <c r="VFS215" s="779"/>
      <c r="VFT215" s="779"/>
      <c r="VFU215" s="779"/>
      <c r="VFV215" s="779"/>
      <c r="VFW215" s="779"/>
      <c r="VFX215" s="779"/>
      <c r="VFY215" s="779"/>
      <c r="VFZ215" s="779"/>
      <c r="VGA215" s="779"/>
      <c r="VGB215" s="779"/>
      <c r="VGC215" s="779"/>
      <c r="VGD215" s="779"/>
      <c r="VGE215" s="779"/>
      <c r="VGF215" s="779"/>
      <c r="VGG215" s="779"/>
      <c r="VGH215" s="779"/>
      <c r="VGI215" s="779"/>
      <c r="VGJ215" s="779"/>
      <c r="VGK215" s="779"/>
      <c r="VGL215" s="779"/>
      <c r="VGM215" s="779"/>
      <c r="VGN215" s="779"/>
      <c r="VGO215" s="779"/>
      <c r="VGP215" s="779"/>
      <c r="VGQ215" s="779"/>
      <c r="VGR215" s="779"/>
      <c r="VGS215" s="779"/>
      <c r="VGT215" s="779"/>
      <c r="VGU215" s="779"/>
      <c r="VGV215" s="779"/>
      <c r="VGW215" s="779"/>
      <c r="VGX215" s="779"/>
      <c r="VGY215" s="779"/>
      <c r="VGZ215" s="779"/>
      <c r="VHA215" s="779"/>
      <c r="VHB215" s="779"/>
      <c r="VHC215" s="779"/>
      <c r="VHD215" s="779"/>
      <c r="VHE215" s="779"/>
      <c r="VHF215" s="779"/>
      <c r="VHG215" s="779"/>
      <c r="VHH215" s="779"/>
      <c r="VHI215" s="779"/>
      <c r="VHJ215" s="779"/>
      <c r="VHK215" s="779"/>
      <c r="VHL215" s="779"/>
      <c r="VHM215" s="779"/>
      <c r="VHN215" s="779"/>
      <c r="VHO215" s="779"/>
      <c r="VHP215" s="779"/>
      <c r="VHQ215" s="779"/>
      <c r="VHR215" s="779"/>
      <c r="VHS215" s="779"/>
      <c r="VHT215" s="779"/>
      <c r="VHU215" s="779"/>
      <c r="VHV215" s="779"/>
      <c r="VHW215" s="779"/>
      <c r="VHX215" s="779"/>
      <c r="VHY215" s="779"/>
      <c r="VHZ215" s="779"/>
      <c r="VIA215" s="779"/>
      <c r="VIB215" s="779"/>
      <c r="VIC215" s="779"/>
      <c r="VID215" s="779"/>
      <c r="VIE215" s="779"/>
      <c r="VIF215" s="779"/>
      <c r="VIG215" s="779"/>
      <c r="VIH215" s="779"/>
      <c r="VII215" s="779"/>
      <c r="VIJ215" s="779"/>
      <c r="VIK215" s="779"/>
      <c r="VIL215" s="779"/>
      <c r="VIM215" s="779"/>
      <c r="VIN215" s="779"/>
      <c r="VIO215" s="779"/>
      <c r="VIP215" s="779"/>
      <c r="VIQ215" s="779"/>
      <c r="VIR215" s="779"/>
      <c r="VIS215" s="779"/>
      <c r="VIT215" s="779"/>
      <c r="VIU215" s="779"/>
      <c r="VIV215" s="779"/>
      <c r="VIW215" s="779"/>
      <c r="VIX215" s="779"/>
      <c r="VIY215" s="779"/>
      <c r="VIZ215" s="779"/>
      <c r="VJA215" s="779"/>
      <c r="VJB215" s="779"/>
      <c r="VJC215" s="779"/>
      <c r="VJD215" s="779"/>
      <c r="VJE215" s="779"/>
      <c r="VJF215" s="779"/>
      <c r="VJG215" s="779"/>
      <c r="VJH215" s="779"/>
      <c r="VJI215" s="779"/>
      <c r="VJJ215" s="779"/>
      <c r="VJK215" s="779"/>
      <c r="VJL215" s="779"/>
      <c r="VJM215" s="779"/>
      <c r="VJN215" s="779"/>
      <c r="VJO215" s="779"/>
      <c r="VJP215" s="779"/>
      <c r="VJQ215" s="779"/>
      <c r="VJR215" s="779"/>
      <c r="VJS215" s="779"/>
      <c r="VJT215" s="779"/>
      <c r="VJU215" s="779"/>
      <c r="VJV215" s="779"/>
      <c r="VJW215" s="779"/>
      <c r="VJX215" s="779"/>
      <c r="VJY215" s="779"/>
      <c r="VJZ215" s="779"/>
      <c r="VKA215" s="779"/>
      <c r="VKB215" s="779"/>
      <c r="VKC215" s="779"/>
      <c r="VKD215" s="779"/>
      <c r="VKE215" s="779"/>
      <c r="VKF215" s="779"/>
      <c r="VKG215" s="779"/>
      <c r="VKH215" s="779"/>
      <c r="VKI215" s="779"/>
      <c r="VKJ215" s="779"/>
      <c r="VKK215" s="779"/>
      <c r="VKL215" s="779"/>
      <c r="VKM215" s="779"/>
      <c r="VKN215" s="779"/>
      <c r="VKO215" s="779"/>
      <c r="VKP215" s="779"/>
      <c r="VKQ215" s="779"/>
      <c r="VKR215" s="779"/>
      <c r="VKS215" s="779"/>
      <c r="VKT215" s="779"/>
      <c r="VKU215" s="779"/>
      <c r="VKV215" s="779"/>
      <c r="VKW215" s="779"/>
      <c r="VKX215" s="779"/>
      <c r="VKY215" s="779"/>
      <c r="VKZ215" s="779"/>
      <c r="VLA215" s="779"/>
      <c r="VLB215" s="779"/>
      <c r="VLC215" s="779"/>
      <c r="VLD215" s="779"/>
      <c r="VLE215" s="779"/>
      <c r="VLF215" s="779"/>
      <c r="VLG215" s="779"/>
      <c r="VLH215" s="779"/>
      <c r="VLI215" s="779"/>
      <c r="VLJ215" s="779"/>
      <c r="VLK215" s="779"/>
      <c r="VLL215" s="779"/>
      <c r="VLM215" s="779"/>
      <c r="VLN215" s="779"/>
      <c r="VLO215" s="779"/>
      <c r="VLP215" s="779"/>
      <c r="VLQ215" s="779"/>
      <c r="VLR215" s="779"/>
      <c r="VLS215" s="779"/>
      <c r="VLT215" s="779"/>
      <c r="VLU215" s="779"/>
      <c r="VLV215" s="779"/>
      <c r="VLW215" s="779"/>
      <c r="VLX215" s="779"/>
      <c r="VLY215" s="779"/>
      <c r="VLZ215" s="779"/>
      <c r="VMA215" s="779"/>
      <c r="VMB215" s="779"/>
      <c r="VMC215" s="779"/>
      <c r="VMD215" s="779"/>
      <c r="VME215" s="779"/>
      <c r="VMF215" s="779"/>
      <c r="VMG215" s="779"/>
      <c r="VMH215" s="779"/>
      <c r="VMI215" s="779"/>
      <c r="VMJ215" s="779"/>
      <c r="VMK215" s="779"/>
      <c r="VML215" s="779"/>
      <c r="VMM215" s="779"/>
      <c r="VMN215" s="779"/>
      <c r="VMO215" s="779"/>
      <c r="VMP215" s="779"/>
      <c r="VMQ215" s="779"/>
      <c r="VMR215" s="779"/>
      <c r="VMS215" s="779"/>
      <c r="VMT215" s="779"/>
      <c r="VMU215" s="779"/>
      <c r="VMV215" s="779"/>
      <c r="VMW215" s="779"/>
      <c r="VMX215" s="779"/>
      <c r="VMY215" s="779"/>
      <c r="VMZ215" s="779"/>
      <c r="VNA215" s="779"/>
      <c r="VNB215" s="779"/>
      <c r="VNC215" s="779"/>
      <c r="VND215" s="779"/>
      <c r="VNE215" s="779"/>
      <c r="VNF215" s="779"/>
      <c r="VNG215" s="779"/>
      <c r="VNH215" s="779"/>
      <c r="VNI215" s="779"/>
      <c r="VNJ215" s="779"/>
      <c r="VNK215" s="779"/>
      <c r="VNL215" s="779"/>
      <c r="VNM215" s="779"/>
      <c r="VNN215" s="779"/>
      <c r="VNO215" s="779"/>
      <c r="VNP215" s="779"/>
      <c r="VNQ215" s="779"/>
      <c r="VNR215" s="779"/>
      <c r="VNS215" s="779"/>
      <c r="VNT215" s="779"/>
      <c r="VNU215" s="779"/>
      <c r="VNV215" s="779"/>
      <c r="VNW215" s="779"/>
      <c r="VNX215" s="779"/>
      <c r="VNY215" s="779"/>
      <c r="VNZ215" s="779"/>
      <c r="VOA215" s="779"/>
      <c r="VOB215" s="779"/>
      <c r="VOC215" s="779"/>
      <c r="VOD215" s="779"/>
      <c r="VOE215" s="779"/>
      <c r="VOF215" s="779"/>
      <c r="VOG215" s="779"/>
      <c r="VOH215" s="779"/>
      <c r="VOI215" s="779"/>
      <c r="VOJ215" s="779"/>
      <c r="VOK215" s="779"/>
      <c r="VOL215" s="779"/>
      <c r="VOM215" s="779"/>
      <c r="VON215" s="779"/>
      <c r="VOO215" s="779"/>
      <c r="VOP215" s="779"/>
      <c r="VOQ215" s="779"/>
      <c r="VOR215" s="779"/>
      <c r="VOS215" s="779"/>
      <c r="VOT215" s="779"/>
      <c r="VOU215" s="779"/>
      <c r="VOV215" s="779"/>
      <c r="VOW215" s="779"/>
      <c r="VOX215" s="779"/>
      <c r="VOY215" s="779"/>
      <c r="VOZ215" s="779"/>
      <c r="VPA215" s="779"/>
      <c r="VPB215" s="779"/>
      <c r="VPC215" s="779"/>
      <c r="VPD215" s="779"/>
      <c r="VPE215" s="779"/>
      <c r="VPF215" s="779"/>
      <c r="VPG215" s="779"/>
      <c r="VPH215" s="779"/>
      <c r="VPI215" s="779"/>
      <c r="VPJ215" s="779"/>
      <c r="VPK215" s="779"/>
      <c r="VPL215" s="779"/>
      <c r="VPM215" s="779"/>
      <c r="VPN215" s="779"/>
      <c r="VPO215" s="779"/>
      <c r="VPP215" s="779"/>
      <c r="VPQ215" s="779"/>
      <c r="VPR215" s="779"/>
      <c r="VPS215" s="779"/>
      <c r="VPT215" s="779"/>
      <c r="VPU215" s="779"/>
      <c r="VPV215" s="779"/>
      <c r="VPW215" s="779"/>
      <c r="VPX215" s="779"/>
      <c r="VPY215" s="779"/>
      <c r="VPZ215" s="779"/>
      <c r="VQA215" s="779"/>
      <c r="VQB215" s="779"/>
      <c r="VQC215" s="779"/>
      <c r="VQD215" s="779"/>
      <c r="VQE215" s="779"/>
      <c r="VQF215" s="779"/>
      <c r="VQG215" s="779"/>
      <c r="VQH215" s="779"/>
      <c r="VQI215" s="779"/>
      <c r="VQJ215" s="779"/>
      <c r="VQK215" s="779"/>
      <c r="VQL215" s="779"/>
      <c r="VQM215" s="779"/>
      <c r="VQN215" s="779"/>
      <c r="VQO215" s="779"/>
      <c r="VQP215" s="779"/>
      <c r="VQQ215" s="779"/>
      <c r="VQR215" s="779"/>
      <c r="VQS215" s="779"/>
      <c r="VQT215" s="779"/>
      <c r="VQU215" s="779"/>
      <c r="VQV215" s="779"/>
      <c r="VQW215" s="779"/>
      <c r="VQX215" s="779"/>
      <c r="VQY215" s="779"/>
      <c r="VQZ215" s="779"/>
      <c r="VRA215" s="779"/>
      <c r="VRB215" s="779"/>
      <c r="VRC215" s="779"/>
      <c r="VRD215" s="779"/>
      <c r="VRE215" s="779"/>
      <c r="VRF215" s="779"/>
      <c r="VRG215" s="779"/>
      <c r="VRH215" s="779"/>
      <c r="VRI215" s="779"/>
      <c r="VRJ215" s="779"/>
      <c r="VRK215" s="779"/>
      <c r="VRL215" s="779"/>
      <c r="VRM215" s="779"/>
      <c r="VRN215" s="779"/>
      <c r="VRO215" s="779"/>
      <c r="VRP215" s="779"/>
      <c r="VRQ215" s="779"/>
      <c r="VRR215" s="779"/>
      <c r="VRS215" s="779"/>
      <c r="VRT215" s="779"/>
      <c r="VRU215" s="779"/>
      <c r="VRV215" s="779"/>
      <c r="VRW215" s="779"/>
      <c r="VRX215" s="779"/>
      <c r="VRY215" s="779"/>
      <c r="VRZ215" s="779"/>
      <c r="VSA215" s="779"/>
      <c r="VSB215" s="779"/>
      <c r="VSC215" s="779"/>
      <c r="VSD215" s="779"/>
      <c r="VSE215" s="779"/>
      <c r="VSF215" s="779"/>
      <c r="VSG215" s="779"/>
      <c r="VSH215" s="779"/>
      <c r="VSI215" s="779"/>
      <c r="VSJ215" s="779"/>
      <c r="VSK215" s="779"/>
      <c r="VSL215" s="779"/>
      <c r="VSM215" s="779"/>
      <c r="VSN215" s="779"/>
      <c r="VSO215" s="779"/>
      <c r="VSP215" s="779"/>
      <c r="VSQ215" s="779"/>
      <c r="VSR215" s="779"/>
      <c r="VSS215" s="779"/>
      <c r="VST215" s="779"/>
      <c r="VSU215" s="779"/>
      <c r="VSV215" s="779"/>
      <c r="VSW215" s="779"/>
      <c r="VSX215" s="779"/>
      <c r="VSY215" s="779"/>
      <c r="VSZ215" s="779"/>
      <c r="VTA215" s="779"/>
      <c r="VTB215" s="779"/>
      <c r="VTC215" s="779"/>
      <c r="VTD215" s="779"/>
      <c r="VTE215" s="779"/>
      <c r="VTF215" s="779"/>
      <c r="VTG215" s="779"/>
      <c r="VTH215" s="779"/>
      <c r="VTI215" s="779"/>
      <c r="VTJ215" s="779"/>
      <c r="VTK215" s="779"/>
      <c r="VTL215" s="779"/>
      <c r="VTM215" s="779"/>
      <c r="VTN215" s="779"/>
      <c r="VTO215" s="779"/>
      <c r="VTP215" s="779"/>
      <c r="VTQ215" s="779"/>
      <c r="VTR215" s="779"/>
      <c r="VTS215" s="779"/>
      <c r="VTT215" s="779"/>
      <c r="VTU215" s="779"/>
      <c r="VTV215" s="779"/>
      <c r="VTW215" s="779"/>
      <c r="VTX215" s="779"/>
      <c r="VTY215" s="779"/>
      <c r="VTZ215" s="779"/>
      <c r="VUA215" s="779"/>
      <c r="VUB215" s="779"/>
      <c r="VUC215" s="779"/>
      <c r="VUD215" s="779"/>
      <c r="VUE215" s="779"/>
      <c r="VUF215" s="779"/>
      <c r="VUG215" s="779"/>
      <c r="VUH215" s="779"/>
      <c r="VUI215" s="779"/>
      <c r="VUJ215" s="779"/>
      <c r="VUK215" s="779"/>
      <c r="VUL215" s="779"/>
      <c r="VUM215" s="779"/>
      <c r="VUN215" s="779"/>
      <c r="VUO215" s="779"/>
      <c r="VUP215" s="779"/>
      <c r="VUQ215" s="779"/>
      <c r="VUR215" s="779"/>
      <c r="VUS215" s="779"/>
      <c r="VUT215" s="779"/>
      <c r="VUU215" s="779"/>
      <c r="VUV215" s="779"/>
      <c r="VUW215" s="779"/>
      <c r="VUX215" s="779"/>
      <c r="VUY215" s="779"/>
      <c r="VUZ215" s="779"/>
      <c r="VVA215" s="779"/>
      <c r="VVB215" s="779"/>
      <c r="VVC215" s="779"/>
      <c r="VVD215" s="779"/>
      <c r="VVE215" s="779"/>
      <c r="VVF215" s="779"/>
      <c r="VVG215" s="779"/>
      <c r="VVH215" s="779"/>
      <c r="VVI215" s="779"/>
      <c r="VVJ215" s="779"/>
      <c r="VVK215" s="779"/>
      <c r="VVL215" s="779"/>
      <c r="VVM215" s="779"/>
      <c r="VVN215" s="779"/>
      <c r="VVO215" s="779"/>
      <c r="VVP215" s="779"/>
      <c r="VVQ215" s="779"/>
      <c r="VVR215" s="779"/>
      <c r="VVS215" s="779"/>
      <c r="VVT215" s="779"/>
      <c r="VVU215" s="779"/>
      <c r="VVV215" s="779"/>
      <c r="VVW215" s="779"/>
      <c r="VVX215" s="779"/>
      <c r="VVY215" s="779"/>
      <c r="VVZ215" s="779"/>
      <c r="VWA215" s="779"/>
      <c r="VWB215" s="779"/>
      <c r="VWC215" s="779"/>
      <c r="VWD215" s="779"/>
      <c r="VWE215" s="779"/>
      <c r="VWF215" s="779"/>
      <c r="VWG215" s="779"/>
      <c r="VWH215" s="779"/>
      <c r="VWI215" s="779"/>
      <c r="VWJ215" s="779"/>
      <c r="VWK215" s="779"/>
      <c r="VWL215" s="779"/>
      <c r="VWM215" s="779"/>
      <c r="VWN215" s="779"/>
      <c r="VWO215" s="779"/>
      <c r="VWP215" s="779"/>
      <c r="VWQ215" s="779"/>
      <c r="VWR215" s="779"/>
      <c r="VWS215" s="779"/>
      <c r="VWT215" s="779"/>
      <c r="VWU215" s="779"/>
      <c r="VWV215" s="779"/>
      <c r="VWW215" s="779"/>
      <c r="VWX215" s="779"/>
      <c r="VWY215" s="779"/>
      <c r="VWZ215" s="779"/>
      <c r="VXA215" s="779"/>
      <c r="VXB215" s="779"/>
      <c r="VXC215" s="779"/>
      <c r="VXD215" s="779"/>
      <c r="VXE215" s="779"/>
      <c r="VXF215" s="779"/>
      <c r="VXG215" s="779"/>
      <c r="VXH215" s="779"/>
      <c r="VXI215" s="779"/>
      <c r="VXJ215" s="779"/>
      <c r="VXK215" s="779"/>
      <c r="VXL215" s="779"/>
      <c r="VXM215" s="779"/>
      <c r="VXN215" s="779"/>
      <c r="VXO215" s="779"/>
      <c r="VXP215" s="779"/>
      <c r="VXQ215" s="779"/>
      <c r="VXR215" s="779"/>
      <c r="VXS215" s="779"/>
      <c r="VXT215" s="779"/>
      <c r="VXU215" s="779"/>
      <c r="VXV215" s="779"/>
      <c r="VXW215" s="779"/>
      <c r="VXX215" s="779"/>
      <c r="VXY215" s="779"/>
      <c r="VXZ215" s="779"/>
      <c r="VYA215" s="779"/>
      <c r="VYB215" s="779"/>
      <c r="VYC215" s="779"/>
      <c r="VYD215" s="779"/>
      <c r="VYE215" s="779"/>
      <c r="VYF215" s="779"/>
      <c r="VYG215" s="779"/>
      <c r="VYH215" s="779"/>
      <c r="VYI215" s="779"/>
      <c r="VYJ215" s="779"/>
      <c r="VYK215" s="779"/>
      <c r="VYL215" s="779"/>
      <c r="VYM215" s="779"/>
      <c r="VYN215" s="779"/>
      <c r="VYO215" s="779"/>
      <c r="VYP215" s="779"/>
      <c r="VYQ215" s="779"/>
      <c r="VYR215" s="779"/>
      <c r="VYS215" s="779"/>
      <c r="VYT215" s="779"/>
      <c r="VYU215" s="779"/>
      <c r="VYV215" s="779"/>
      <c r="VYW215" s="779"/>
      <c r="VYX215" s="779"/>
      <c r="VYY215" s="779"/>
      <c r="VYZ215" s="779"/>
      <c r="VZA215" s="779"/>
      <c r="VZB215" s="779"/>
      <c r="VZC215" s="779"/>
      <c r="VZD215" s="779"/>
      <c r="VZE215" s="779"/>
      <c r="VZF215" s="779"/>
      <c r="VZG215" s="779"/>
      <c r="VZH215" s="779"/>
      <c r="VZI215" s="779"/>
      <c r="VZJ215" s="779"/>
      <c r="VZK215" s="779"/>
      <c r="VZL215" s="779"/>
      <c r="VZM215" s="779"/>
      <c r="VZN215" s="779"/>
      <c r="VZO215" s="779"/>
      <c r="VZP215" s="779"/>
      <c r="VZQ215" s="779"/>
      <c r="VZR215" s="779"/>
      <c r="VZS215" s="779"/>
      <c r="VZT215" s="779"/>
      <c r="VZU215" s="779"/>
      <c r="VZV215" s="779"/>
      <c r="VZW215" s="779"/>
      <c r="VZX215" s="779"/>
      <c r="VZY215" s="779"/>
      <c r="VZZ215" s="779"/>
      <c r="WAA215" s="779"/>
      <c r="WAB215" s="779"/>
      <c r="WAC215" s="779"/>
      <c r="WAD215" s="779"/>
      <c r="WAE215" s="779"/>
      <c r="WAF215" s="779"/>
      <c r="WAG215" s="779"/>
      <c r="WAH215" s="779"/>
      <c r="WAI215" s="779"/>
      <c r="WAJ215" s="779"/>
      <c r="WAK215" s="779"/>
      <c r="WAL215" s="779"/>
      <c r="WAM215" s="779"/>
      <c r="WAN215" s="779"/>
      <c r="WAO215" s="779"/>
      <c r="WAP215" s="779"/>
      <c r="WAQ215" s="779"/>
      <c r="WAR215" s="779"/>
      <c r="WAS215" s="779"/>
      <c r="WAT215" s="779"/>
      <c r="WAU215" s="779"/>
      <c r="WAV215" s="779"/>
      <c r="WAW215" s="779"/>
      <c r="WAX215" s="779"/>
      <c r="WAY215" s="779"/>
      <c r="WAZ215" s="779"/>
      <c r="WBA215" s="779"/>
      <c r="WBB215" s="779"/>
      <c r="WBC215" s="779"/>
      <c r="WBD215" s="779"/>
      <c r="WBE215" s="779"/>
      <c r="WBF215" s="779"/>
      <c r="WBG215" s="779"/>
      <c r="WBH215" s="779"/>
      <c r="WBI215" s="779"/>
      <c r="WBJ215" s="779"/>
      <c r="WBK215" s="779"/>
      <c r="WBL215" s="779"/>
      <c r="WBM215" s="779"/>
      <c r="WBN215" s="779"/>
      <c r="WBO215" s="779"/>
      <c r="WBP215" s="779"/>
      <c r="WBQ215" s="779"/>
      <c r="WBR215" s="779"/>
      <c r="WBS215" s="779"/>
      <c r="WBT215" s="779"/>
      <c r="WBU215" s="779"/>
      <c r="WBV215" s="779"/>
      <c r="WBW215" s="779"/>
      <c r="WBX215" s="779"/>
      <c r="WBY215" s="779"/>
      <c r="WBZ215" s="779"/>
      <c r="WCA215" s="779"/>
      <c r="WCB215" s="779"/>
      <c r="WCC215" s="779"/>
      <c r="WCD215" s="779"/>
      <c r="WCE215" s="779"/>
      <c r="WCF215" s="779"/>
      <c r="WCG215" s="779"/>
      <c r="WCH215" s="779"/>
      <c r="WCI215" s="779"/>
      <c r="WCJ215" s="779"/>
      <c r="WCK215" s="779"/>
      <c r="WCL215" s="779"/>
      <c r="WCM215" s="779"/>
      <c r="WCN215" s="779"/>
      <c r="WCO215" s="779"/>
      <c r="WCP215" s="779"/>
      <c r="WCQ215" s="779"/>
      <c r="WCR215" s="779"/>
      <c r="WCS215" s="779"/>
      <c r="WCT215" s="779"/>
      <c r="WCU215" s="779"/>
      <c r="WCV215" s="779"/>
      <c r="WCW215" s="779"/>
      <c r="WCX215" s="779"/>
      <c r="WCY215" s="779"/>
      <c r="WCZ215" s="779"/>
      <c r="WDA215" s="779"/>
      <c r="WDB215" s="779"/>
      <c r="WDC215" s="779"/>
      <c r="WDD215" s="779"/>
      <c r="WDE215" s="779"/>
      <c r="WDF215" s="779"/>
      <c r="WDG215" s="779"/>
      <c r="WDH215" s="779"/>
      <c r="WDI215" s="779"/>
      <c r="WDJ215" s="779"/>
      <c r="WDK215" s="779"/>
      <c r="WDL215" s="779"/>
      <c r="WDM215" s="779"/>
      <c r="WDN215" s="779"/>
      <c r="WDO215" s="779"/>
      <c r="WDP215" s="779"/>
      <c r="WDQ215" s="779"/>
      <c r="WDR215" s="779"/>
      <c r="WDS215" s="779"/>
      <c r="WDT215" s="779"/>
      <c r="WDU215" s="779"/>
      <c r="WDV215" s="779"/>
      <c r="WDW215" s="779"/>
      <c r="WDX215" s="779"/>
      <c r="WDY215" s="779"/>
      <c r="WDZ215" s="779"/>
      <c r="WEA215" s="779"/>
      <c r="WEB215" s="779"/>
      <c r="WEC215" s="779"/>
      <c r="WED215" s="779"/>
      <c r="WEE215" s="779"/>
      <c r="WEF215" s="779"/>
      <c r="WEG215" s="779"/>
      <c r="WEH215" s="779"/>
      <c r="WEI215" s="779"/>
      <c r="WEJ215" s="779"/>
      <c r="WEK215" s="779"/>
      <c r="WEL215" s="779"/>
      <c r="WEM215" s="779"/>
      <c r="WEN215" s="779"/>
      <c r="WEO215" s="779"/>
      <c r="WEP215" s="779"/>
      <c r="WEQ215" s="779"/>
      <c r="WER215" s="779"/>
      <c r="WES215" s="779"/>
      <c r="WET215" s="779"/>
      <c r="WEU215" s="779"/>
      <c r="WEV215" s="779"/>
      <c r="WEW215" s="779"/>
      <c r="WEX215" s="779"/>
      <c r="WEY215" s="779"/>
      <c r="WEZ215" s="779"/>
      <c r="WFA215" s="779"/>
      <c r="WFB215" s="779"/>
      <c r="WFC215" s="779"/>
      <c r="WFD215" s="779"/>
      <c r="WFE215" s="779"/>
      <c r="WFF215" s="779"/>
      <c r="WFG215" s="779"/>
      <c r="WFH215" s="779"/>
      <c r="WFI215" s="779"/>
      <c r="WFJ215" s="779"/>
      <c r="WFK215" s="779"/>
      <c r="WFL215" s="779"/>
      <c r="WFM215" s="779"/>
      <c r="WFN215" s="779"/>
      <c r="WFO215" s="779"/>
      <c r="WFP215" s="779"/>
      <c r="WFQ215" s="779"/>
      <c r="WFR215" s="779"/>
      <c r="WFS215" s="779"/>
      <c r="WFT215" s="779"/>
      <c r="WFU215" s="779"/>
      <c r="WFV215" s="779"/>
      <c r="WFW215" s="779"/>
      <c r="WFX215" s="779"/>
      <c r="WFY215" s="779"/>
      <c r="WFZ215" s="779"/>
      <c r="WGA215" s="779"/>
      <c r="WGB215" s="779"/>
      <c r="WGC215" s="779"/>
      <c r="WGD215" s="779"/>
      <c r="WGE215" s="779"/>
      <c r="WGF215" s="779"/>
      <c r="WGG215" s="779"/>
      <c r="WGH215" s="779"/>
      <c r="WGI215" s="779"/>
      <c r="WGJ215" s="779"/>
      <c r="WGK215" s="779"/>
      <c r="WGL215" s="779"/>
      <c r="WGM215" s="779"/>
      <c r="WGN215" s="779"/>
      <c r="WGO215" s="779"/>
      <c r="WGP215" s="779"/>
      <c r="WGQ215" s="779"/>
      <c r="WGR215" s="779"/>
      <c r="WGS215" s="779"/>
      <c r="WGT215" s="779"/>
      <c r="WGU215" s="779"/>
      <c r="WGV215" s="779"/>
      <c r="WGW215" s="779"/>
      <c r="WGX215" s="779"/>
      <c r="WGY215" s="779"/>
      <c r="WGZ215" s="779"/>
      <c r="WHA215" s="779"/>
      <c r="WHB215" s="779"/>
      <c r="WHC215" s="779"/>
      <c r="WHD215" s="779"/>
      <c r="WHE215" s="779"/>
      <c r="WHF215" s="779"/>
      <c r="WHG215" s="779"/>
      <c r="WHH215" s="779"/>
      <c r="WHI215" s="779"/>
      <c r="WHJ215" s="779"/>
      <c r="WHK215" s="779"/>
      <c r="WHL215" s="779"/>
      <c r="WHM215" s="779"/>
      <c r="WHN215" s="779"/>
      <c r="WHO215" s="779"/>
      <c r="WHP215" s="779"/>
      <c r="WHQ215" s="779"/>
      <c r="WHR215" s="779"/>
      <c r="WHS215" s="779"/>
      <c r="WHT215" s="779"/>
      <c r="WHU215" s="779"/>
      <c r="WHV215" s="779"/>
      <c r="WHW215" s="779"/>
      <c r="WHX215" s="779"/>
      <c r="WHY215" s="779"/>
      <c r="WHZ215" s="779"/>
      <c r="WIA215" s="779"/>
      <c r="WIB215" s="779"/>
      <c r="WIC215" s="779"/>
      <c r="WID215" s="779"/>
      <c r="WIE215" s="779"/>
      <c r="WIF215" s="779"/>
      <c r="WIG215" s="779"/>
      <c r="WIH215" s="779"/>
      <c r="WII215" s="779"/>
      <c r="WIJ215" s="779"/>
      <c r="WIK215" s="779"/>
      <c r="WIL215" s="779"/>
      <c r="WIM215" s="779"/>
      <c r="WIN215" s="779"/>
      <c r="WIO215" s="779"/>
      <c r="WIP215" s="779"/>
      <c r="WIQ215" s="779"/>
      <c r="WIR215" s="779"/>
      <c r="WIS215" s="779"/>
      <c r="WIT215" s="779"/>
      <c r="WIU215" s="779"/>
      <c r="WIV215" s="779"/>
      <c r="WIW215" s="779"/>
      <c r="WIX215" s="779"/>
      <c r="WIY215" s="779"/>
      <c r="WIZ215" s="779"/>
      <c r="WJA215" s="779"/>
      <c r="WJB215" s="779"/>
      <c r="WJC215" s="779"/>
      <c r="WJD215" s="779"/>
      <c r="WJE215" s="779"/>
      <c r="WJF215" s="779"/>
      <c r="WJG215" s="779"/>
      <c r="WJH215" s="779"/>
      <c r="WJI215" s="779"/>
      <c r="WJJ215" s="779"/>
      <c r="WJK215" s="779"/>
      <c r="WJL215" s="779"/>
      <c r="WJM215" s="779"/>
      <c r="WJN215" s="779"/>
      <c r="WJO215" s="779"/>
      <c r="WJP215" s="779"/>
      <c r="WJQ215" s="779"/>
      <c r="WJR215" s="779"/>
      <c r="WJS215" s="779"/>
      <c r="WJT215" s="779"/>
      <c r="WJU215" s="779"/>
      <c r="WJV215" s="779"/>
      <c r="WJW215" s="779"/>
      <c r="WJX215" s="779"/>
      <c r="WJY215" s="779"/>
      <c r="WJZ215" s="779"/>
      <c r="WKA215" s="779"/>
      <c r="WKB215" s="779"/>
      <c r="WKC215" s="779"/>
      <c r="WKD215" s="779"/>
      <c r="WKE215" s="779"/>
      <c r="WKF215" s="779"/>
      <c r="WKG215" s="779"/>
      <c r="WKH215" s="779"/>
      <c r="WKI215" s="779"/>
      <c r="WKJ215" s="779"/>
      <c r="WKK215" s="779"/>
      <c r="WKL215" s="779"/>
      <c r="WKM215" s="779"/>
      <c r="WKN215" s="779"/>
      <c r="WKO215" s="779"/>
      <c r="WKP215" s="779"/>
      <c r="WKQ215" s="779"/>
      <c r="WKR215" s="779"/>
      <c r="WKS215" s="779"/>
      <c r="WKT215" s="779"/>
      <c r="WKU215" s="779"/>
      <c r="WKV215" s="779"/>
      <c r="WKW215" s="779"/>
      <c r="WKX215" s="779"/>
      <c r="WKY215" s="779"/>
      <c r="WKZ215" s="779"/>
      <c r="WLA215" s="779"/>
      <c r="WLB215" s="779"/>
      <c r="WLC215" s="779"/>
      <c r="WLD215" s="779"/>
      <c r="WLE215" s="779"/>
      <c r="WLF215" s="779"/>
      <c r="WLG215" s="779"/>
      <c r="WLH215" s="779"/>
      <c r="WLI215" s="779"/>
      <c r="WLJ215" s="779"/>
      <c r="WLK215" s="779"/>
      <c r="WLL215" s="779"/>
      <c r="WLM215" s="779"/>
      <c r="WLN215" s="779"/>
      <c r="WLO215" s="779"/>
      <c r="WLP215" s="779"/>
      <c r="WLQ215" s="779"/>
      <c r="WLR215" s="779"/>
      <c r="WLS215" s="779"/>
      <c r="WLT215" s="779"/>
      <c r="WLU215" s="779"/>
      <c r="WLV215" s="779"/>
      <c r="WLW215" s="779"/>
      <c r="WLX215" s="779"/>
      <c r="WLY215" s="779"/>
      <c r="WLZ215" s="779"/>
      <c r="WMA215" s="779"/>
      <c r="WMB215" s="779"/>
      <c r="WMC215" s="779"/>
      <c r="WMD215" s="779"/>
      <c r="WME215" s="779"/>
      <c r="WMF215" s="779"/>
      <c r="WMG215" s="779"/>
      <c r="WMH215" s="779"/>
      <c r="WMI215" s="779"/>
      <c r="WMJ215" s="779"/>
      <c r="WMK215" s="779"/>
      <c r="WML215" s="779"/>
      <c r="WMM215" s="779"/>
      <c r="WMN215" s="779"/>
      <c r="WMO215" s="779"/>
      <c r="WMP215" s="779"/>
      <c r="WMQ215" s="779"/>
      <c r="WMR215" s="779"/>
      <c r="WMS215" s="779"/>
      <c r="WMT215" s="779"/>
      <c r="WMU215" s="779"/>
      <c r="WMV215" s="779"/>
      <c r="WMW215" s="779"/>
      <c r="WMX215" s="779"/>
      <c r="WMY215" s="779"/>
      <c r="WMZ215" s="779"/>
      <c r="WNA215" s="779"/>
      <c r="WNB215" s="779"/>
      <c r="WNC215" s="779"/>
      <c r="WND215" s="779"/>
      <c r="WNE215" s="779"/>
      <c r="WNF215" s="779"/>
      <c r="WNG215" s="779"/>
      <c r="WNH215" s="779"/>
      <c r="WNI215" s="779"/>
      <c r="WNJ215" s="779"/>
      <c r="WNK215" s="779"/>
      <c r="WNL215" s="779"/>
      <c r="WNM215" s="779"/>
      <c r="WNN215" s="779"/>
      <c r="WNO215" s="779"/>
      <c r="WNP215" s="779"/>
      <c r="WNQ215" s="779"/>
      <c r="WNR215" s="779"/>
      <c r="WNS215" s="779"/>
      <c r="WNT215" s="779"/>
      <c r="WNU215" s="779"/>
      <c r="WNV215" s="779"/>
      <c r="WNW215" s="779"/>
      <c r="WNX215" s="779"/>
      <c r="WNY215" s="779"/>
      <c r="WNZ215" s="779"/>
      <c r="WOA215" s="779"/>
      <c r="WOB215" s="779"/>
      <c r="WOC215" s="779"/>
      <c r="WOD215" s="779"/>
      <c r="WOE215" s="779"/>
      <c r="WOF215" s="779"/>
      <c r="WOG215" s="779"/>
      <c r="WOH215" s="779"/>
      <c r="WOI215" s="779"/>
      <c r="WOJ215" s="779"/>
      <c r="WOK215" s="779"/>
      <c r="WOL215" s="779"/>
      <c r="WOM215" s="779"/>
      <c r="WON215" s="779"/>
      <c r="WOO215" s="779"/>
      <c r="WOP215" s="779"/>
      <c r="WOQ215" s="779"/>
      <c r="WOR215" s="779"/>
      <c r="WOS215" s="779"/>
      <c r="WOT215" s="779"/>
      <c r="WOU215" s="779"/>
      <c r="WOV215" s="779"/>
      <c r="WOW215" s="779"/>
      <c r="WOX215" s="779"/>
      <c r="WOY215" s="779"/>
      <c r="WOZ215" s="779"/>
      <c r="WPA215" s="779"/>
      <c r="WPB215" s="779"/>
      <c r="WPC215" s="779"/>
      <c r="WPD215" s="779"/>
      <c r="WPE215" s="779"/>
      <c r="WPF215" s="779"/>
      <c r="WPG215" s="779"/>
      <c r="WPH215" s="779"/>
      <c r="WPI215" s="779"/>
      <c r="WPJ215" s="779"/>
      <c r="WPK215" s="779"/>
      <c r="WPL215" s="779"/>
      <c r="WPM215" s="779"/>
      <c r="WPN215" s="779"/>
      <c r="WPO215" s="779"/>
      <c r="WPP215" s="779"/>
      <c r="WPQ215" s="779"/>
      <c r="WPR215" s="779"/>
      <c r="WPS215" s="779"/>
      <c r="WPT215" s="779"/>
      <c r="WPU215" s="779"/>
      <c r="WPV215" s="779"/>
      <c r="WPW215" s="779"/>
      <c r="WPX215" s="779"/>
      <c r="WPY215" s="779"/>
      <c r="WPZ215" s="779"/>
      <c r="WQA215" s="779"/>
      <c r="WQB215" s="779"/>
      <c r="WQC215" s="779"/>
      <c r="WQD215" s="779"/>
      <c r="WQE215" s="779"/>
      <c r="WQF215" s="779"/>
      <c r="WQG215" s="779"/>
      <c r="WQH215" s="779"/>
      <c r="WQI215" s="779"/>
      <c r="WQJ215" s="779"/>
      <c r="WQK215" s="779"/>
      <c r="WQL215" s="779"/>
      <c r="WQM215" s="779"/>
      <c r="WQN215" s="779"/>
      <c r="WQO215" s="779"/>
      <c r="WQP215" s="779"/>
      <c r="WQQ215" s="779"/>
      <c r="WQR215" s="779"/>
      <c r="WQS215" s="779"/>
      <c r="WQT215" s="779"/>
      <c r="WQU215" s="779"/>
      <c r="WQV215" s="779"/>
      <c r="WQW215" s="779"/>
      <c r="WQX215" s="779"/>
      <c r="WQY215" s="779"/>
      <c r="WQZ215" s="779"/>
      <c r="WRA215" s="779"/>
      <c r="WRB215" s="779"/>
      <c r="WRC215" s="779"/>
      <c r="WRD215" s="779"/>
      <c r="WRE215" s="779"/>
      <c r="WRF215" s="779"/>
      <c r="WRG215" s="779"/>
      <c r="WRH215" s="779"/>
      <c r="WRI215" s="779"/>
      <c r="WRJ215" s="779"/>
      <c r="WRK215" s="779"/>
      <c r="WRL215" s="779"/>
      <c r="WRM215" s="779"/>
      <c r="WRN215" s="779"/>
      <c r="WRO215" s="779"/>
      <c r="WRP215" s="779"/>
      <c r="WRQ215" s="779"/>
      <c r="WRR215" s="779"/>
      <c r="WRS215" s="779"/>
      <c r="WRT215" s="779"/>
      <c r="WRU215" s="779"/>
      <c r="WRV215" s="779"/>
      <c r="WRW215" s="779"/>
      <c r="WRX215" s="779"/>
      <c r="WRY215" s="779"/>
      <c r="WRZ215" s="779"/>
      <c r="WSA215" s="779"/>
      <c r="WSB215" s="779"/>
      <c r="WSC215" s="779"/>
      <c r="WSD215" s="779"/>
      <c r="WSE215" s="779"/>
      <c r="WSF215" s="779"/>
      <c r="WSG215" s="779"/>
      <c r="WSH215" s="779"/>
      <c r="WSI215" s="779"/>
      <c r="WSJ215" s="779"/>
      <c r="WSK215" s="779"/>
      <c r="WSL215" s="779"/>
      <c r="WSM215" s="779"/>
      <c r="WSN215" s="779"/>
      <c r="WSO215" s="779"/>
      <c r="WSP215" s="779"/>
      <c r="WSQ215" s="779"/>
      <c r="WSR215" s="779"/>
      <c r="WSS215" s="779"/>
      <c r="WST215" s="779"/>
      <c r="WSU215" s="779"/>
      <c r="WSV215" s="779"/>
      <c r="WSW215" s="779"/>
      <c r="WSX215" s="779"/>
      <c r="WSY215" s="779"/>
      <c r="WSZ215" s="779"/>
      <c r="WTA215" s="779"/>
      <c r="WTB215" s="779"/>
      <c r="WTC215" s="779"/>
      <c r="WTD215" s="779"/>
      <c r="WTE215" s="779"/>
      <c r="WTF215" s="779"/>
      <c r="WTG215" s="779"/>
      <c r="WTH215" s="779"/>
      <c r="WTI215" s="779"/>
      <c r="WTJ215" s="779"/>
      <c r="WTK215" s="779"/>
      <c r="WTL215" s="779"/>
      <c r="WTM215" s="779"/>
      <c r="WTN215" s="779"/>
      <c r="WTO215" s="779"/>
      <c r="WTP215" s="779"/>
      <c r="WTQ215" s="779"/>
      <c r="WTR215" s="779"/>
      <c r="WTS215" s="779"/>
      <c r="WTT215" s="779"/>
      <c r="WTU215" s="779"/>
      <c r="WTV215" s="779"/>
      <c r="WTW215" s="779"/>
      <c r="WTX215" s="779"/>
      <c r="WTY215" s="779"/>
      <c r="WTZ215" s="779"/>
      <c r="WUA215" s="779"/>
      <c r="WUB215" s="779"/>
      <c r="WUC215" s="779"/>
      <c r="WUD215" s="779"/>
      <c r="WUE215" s="779"/>
      <c r="WUF215" s="779"/>
      <c r="WUG215" s="779"/>
      <c r="WUH215" s="779"/>
      <c r="WUI215" s="779"/>
      <c r="WUJ215" s="779"/>
      <c r="WUK215" s="779"/>
      <c r="WUL215" s="779"/>
      <c r="WUM215" s="779"/>
      <c r="WUN215" s="779"/>
      <c r="WUO215" s="779"/>
      <c r="WUP215" s="779"/>
      <c r="WUQ215" s="779"/>
      <c r="WUR215" s="779"/>
      <c r="WUS215" s="779"/>
      <c r="WUT215" s="779"/>
      <c r="WUU215" s="779"/>
      <c r="WUV215" s="779"/>
      <c r="WUW215" s="779"/>
      <c r="WUX215" s="779"/>
      <c r="WUY215" s="779"/>
      <c r="WUZ215" s="779"/>
      <c r="WVA215" s="779"/>
      <c r="WVB215" s="779"/>
      <c r="WVC215" s="779"/>
      <c r="WVD215" s="779"/>
      <c r="WVE215" s="779"/>
      <c r="WVF215" s="779"/>
      <c r="WVG215" s="779"/>
      <c r="WVH215" s="779"/>
      <c r="WVI215" s="779"/>
      <c r="WVJ215" s="779"/>
      <c r="WVK215" s="779"/>
      <c r="WVL215" s="779"/>
      <c r="WVM215" s="779"/>
      <c r="WVN215" s="779"/>
      <c r="WVO215" s="779"/>
      <c r="WVP215" s="779"/>
      <c r="WVQ215" s="779"/>
      <c r="WVR215" s="779"/>
      <c r="WVS215" s="779"/>
      <c r="WVT215" s="779"/>
      <c r="WVU215" s="779"/>
      <c r="WVV215" s="779"/>
      <c r="WVW215" s="779"/>
      <c r="WVX215" s="779"/>
      <c r="WVY215" s="779"/>
      <c r="WVZ215" s="779"/>
      <c r="WWA215" s="779"/>
      <c r="WWB215" s="779"/>
      <c r="WWC215" s="779"/>
      <c r="WWD215" s="779"/>
      <c r="WWE215" s="779"/>
      <c r="WWF215" s="779"/>
      <c r="WWG215" s="779"/>
      <c r="WWH215" s="779"/>
      <c r="WWI215" s="779"/>
      <c r="WWJ215" s="779"/>
      <c r="WWK215" s="779"/>
      <c r="WWL215" s="779"/>
      <c r="WWM215" s="779"/>
      <c r="WWN215" s="779"/>
      <c r="WWO215" s="779"/>
      <c r="WWP215" s="779"/>
      <c r="WWQ215" s="779"/>
      <c r="WWR215" s="779"/>
      <c r="WWS215" s="779"/>
      <c r="WWT215" s="779"/>
      <c r="WWU215" s="779"/>
      <c r="WWV215" s="779"/>
      <c r="WWW215" s="779"/>
      <c r="WWX215" s="779"/>
      <c r="WWY215" s="779"/>
      <c r="WWZ215" s="779"/>
      <c r="WXA215" s="779"/>
      <c r="WXB215" s="779"/>
      <c r="WXC215" s="779"/>
      <c r="WXD215" s="779"/>
      <c r="WXE215" s="779"/>
      <c r="WXF215" s="779"/>
      <c r="WXG215" s="779"/>
      <c r="WXH215" s="779"/>
      <c r="WXI215" s="779"/>
      <c r="WXJ215" s="779"/>
      <c r="WXK215" s="779"/>
      <c r="WXL215" s="779"/>
      <c r="WXM215" s="779"/>
      <c r="WXN215" s="779"/>
      <c r="WXO215" s="779"/>
      <c r="WXP215" s="779"/>
      <c r="WXQ215" s="779"/>
      <c r="WXR215" s="779"/>
      <c r="WXS215" s="779"/>
      <c r="WXT215" s="779"/>
      <c r="WXU215" s="779"/>
      <c r="WXV215" s="779"/>
      <c r="WXW215" s="779"/>
      <c r="WXX215" s="779"/>
      <c r="WXY215" s="779"/>
      <c r="WXZ215" s="779"/>
      <c r="WYA215" s="779"/>
      <c r="WYB215" s="779"/>
      <c r="WYC215" s="779"/>
      <c r="WYD215" s="779"/>
      <c r="WYE215" s="779"/>
      <c r="WYF215" s="779"/>
      <c r="WYG215" s="779"/>
      <c r="WYH215" s="779"/>
      <c r="WYI215" s="779"/>
      <c r="WYJ215" s="779"/>
      <c r="WYK215" s="779"/>
      <c r="WYL215" s="779"/>
      <c r="WYM215" s="779"/>
      <c r="WYN215" s="779"/>
      <c r="WYO215" s="779"/>
      <c r="WYP215" s="779"/>
      <c r="WYQ215" s="779"/>
      <c r="WYR215" s="779"/>
      <c r="WYS215" s="779"/>
      <c r="WYT215" s="779"/>
      <c r="WYU215" s="779"/>
      <c r="WYV215" s="779"/>
      <c r="WYW215" s="779"/>
      <c r="WYX215" s="779"/>
      <c r="WYY215" s="779"/>
      <c r="WYZ215" s="779"/>
      <c r="WZA215" s="779"/>
      <c r="WZB215" s="779"/>
      <c r="WZC215" s="779"/>
      <c r="WZD215" s="779"/>
      <c r="WZE215" s="779"/>
      <c r="WZF215" s="779"/>
      <c r="WZG215" s="779"/>
      <c r="WZH215" s="779"/>
      <c r="WZI215" s="779"/>
      <c r="WZJ215" s="779"/>
      <c r="WZK215" s="779"/>
      <c r="WZL215" s="779"/>
      <c r="WZM215" s="779"/>
      <c r="WZN215" s="779"/>
      <c r="WZO215" s="779"/>
      <c r="WZP215" s="779"/>
      <c r="WZQ215" s="779"/>
      <c r="WZR215" s="779"/>
      <c r="WZS215" s="779"/>
      <c r="WZT215" s="779"/>
      <c r="WZU215" s="779"/>
      <c r="WZV215" s="779"/>
      <c r="WZW215" s="779"/>
      <c r="WZX215" s="779"/>
      <c r="WZY215" s="779"/>
      <c r="WZZ215" s="779"/>
      <c r="XAA215" s="779"/>
      <c r="XAB215" s="779"/>
      <c r="XAC215" s="779"/>
      <c r="XAD215" s="779"/>
      <c r="XAE215" s="779"/>
      <c r="XAF215" s="779"/>
      <c r="XAG215" s="779"/>
      <c r="XAH215" s="779"/>
      <c r="XAI215" s="779"/>
      <c r="XAJ215" s="779"/>
      <c r="XAK215" s="779"/>
      <c r="XAL215" s="779"/>
      <c r="XAM215" s="779"/>
      <c r="XAN215" s="779"/>
      <c r="XAO215" s="779"/>
      <c r="XAP215" s="779"/>
      <c r="XAQ215" s="779"/>
      <c r="XAR215" s="779"/>
      <c r="XAS215" s="779"/>
      <c r="XAT215" s="779"/>
      <c r="XAU215" s="779"/>
      <c r="XAV215" s="779"/>
      <c r="XAW215" s="779"/>
      <c r="XAX215" s="779"/>
      <c r="XAY215" s="779"/>
      <c r="XAZ215" s="779"/>
      <c r="XBA215" s="779"/>
      <c r="XBB215" s="779"/>
      <c r="XBC215" s="779"/>
      <c r="XBD215" s="779"/>
      <c r="XBE215" s="779"/>
      <c r="XBF215" s="779"/>
      <c r="XBG215" s="779"/>
      <c r="XBH215" s="779"/>
      <c r="XBI215" s="779"/>
      <c r="XBJ215" s="779"/>
      <c r="XBK215" s="779"/>
      <c r="XBL215" s="779"/>
      <c r="XBM215" s="779"/>
      <c r="XBN215" s="779"/>
      <c r="XBO215" s="779"/>
      <c r="XBP215" s="779"/>
      <c r="XBQ215" s="779"/>
      <c r="XBR215" s="779"/>
      <c r="XBS215" s="779"/>
      <c r="XBT215" s="779"/>
      <c r="XBU215" s="779"/>
      <c r="XBV215" s="779"/>
      <c r="XBW215" s="779"/>
      <c r="XBX215" s="779"/>
      <c r="XBY215" s="779"/>
      <c r="XBZ215" s="779"/>
      <c r="XCA215" s="779"/>
      <c r="XCB215" s="779"/>
      <c r="XCC215" s="779"/>
      <c r="XCD215" s="779"/>
      <c r="XCE215" s="779"/>
      <c r="XCF215" s="779"/>
      <c r="XCG215" s="779"/>
      <c r="XCH215" s="779"/>
      <c r="XCI215" s="779"/>
      <c r="XCJ215" s="779"/>
      <c r="XCK215" s="779"/>
      <c r="XCL215" s="779"/>
      <c r="XCM215" s="779"/>
      <c r="XCN215" s="779"/>
      <c r="XCO215" s="779"/>
      <c r="XCP215" s="779"/>
      <c r="XCQ215" s="779"/>
      <c r="XCR215" s="779"/>
      <c r="XCS215" s="779"/>
      <c r="XCT215" s="779"/>
      <c r="XCU215" s="779"/>
      <c r="XCV215" s="779"/>
      <c r="XCW215" s="779"/>
      <c r="XCX215" s="779"/>
      <c r="XCY215" s="779"/>
      <c r="XCZ215" s="779"/>
      <c r="XDA215" s="779"/>
      <c r="XDB215" s="779"/>
      <c r="XDC215" s="779"/>
      <c r="XDD215" s="779"/>
      <c r="XDE215" s="779"/>
      <c r="XDF215" s="779"/>
      <c r="XDG215" s="779"/>
      <c r="XDH215" s="779"/>
      <c r="XDI215" s="779"/>
      <c r="XDJ215" s="779"/>
      <c r="XDK215" s="779"/>
      <c r="XDL215" s="779"/>
      <c r="XDM215" s="779"/>
      <c r="XDN215" s="779"/>
      <c r="XDO215" s="779"/>
      <c r="XDP215" s="779"/>
      <c r="XDQ215" s="779"/>
      <c r="XDR215" s="779"/>
      <c r="XDS215" s="779"/>
      <c r="XDT215" s="779"/>
      <c r="XDU215" s="779"/>
      <c r="XDV215" s="779"/>
      <c r="XDW215" s="779"/>
      <c r="XDX215" s="779"/>
      <c r="XDY215" s="779"/>
      <c r="XDZ215" s="779"/>
      <c r="XEA215" s="779"/>
      <c r="XEB215" s="779"/>
      <c r="XEC215" s="779"/>
      <c r="XED215" s="779"/>
      <c r="XEE215" s="779"/>
      <c r="XEF215" s="779"/>
      <c r="XEG215" s="779"/>
      <c r="XEH215" s="779"/>
      <c r="XEI215" s="779"/>
      <c r="XEJ215" s="779"/>
      <c r="XEK215" s="779"/>
      <c r="XEL215" s="779"/>
      <c r="XEM215" s="779"/>
      <c r="XEN215" s="779"/>
      <c r="XEO215" s="779"/>
      <c r="XEP215" s="779"/>
      <c r="XEQ215" s="779"/>
      <c r="XER215" s="779"/>
      <c r="XES215" s="779"/>
      <c r="XET215" s="779"/>
      <c r="XEU215" s="779"/>
      <c r="XEV215" s="779"/>
      <c r="XEW215" s="779"/>
      <c r="XEX215" s="779"/>
      <c r="XEY215" s="779"/>
      <c r="XEZ215" s="779"/>
      <c r="XFA215" s="779"/>
      <c r="XFB215" s="779"/>
      <c r="XFC215" s="779"/>
      <c r="XFD215" s="779"/>
    </row>
    <row r="216" spans="1:16384" s="269" customFormat="1" ht="10.199999999999999" customHeight="1" x14ac:dyDescent="0.25">
      <c r="A216" s="724">
        <v>1</v>
      </c>
      <c r="B216" s="724"/>
      <c r="C216" s="724"/>
      <c r="D216" s="724"/>
      <c r="E216" s="724"/>
      <c r="F216" s="724"/>
      <c r="G216" s="724"/>
      <c r="H216" s="724">
        <v>2</v>
      </c>
      <c r="I216" s="724"/>
      <c r="J216" s="724"/>
      <c r="K216" s="724"/>
      <c r="L216" s="724"/>
      <c r="M216" s="724"/>
      <c r="N216" s="724"/>
      <c r="O216" s="724"/>
      <c r="P216" s="724"/>
      <c r="Q216" s="724"/>
      <c r="R216" s="724"/>
      <c r="S216" s="724"/>
      <c r="T216" s="724"/>
      <c r="U216" s="724"/>
      <c r="V216" s="724"/>
      <c r="W216" s="724"/>
      <c r="X216" s="724"/>
      <c r="Y216" s="724"/>
      <c r="Z216" s="724"/>
      <c r="AA216" s="724"/>
      <c r="AB216" s="724"/>
      <c r="AC216" s="724"/>
      <c r="AD216" s="724"/>
      <c r="AE216" s="724"/>
      <c r="AF216" s="724"/>
      <c r="AG216" s="724"/>
      <c r="AH216" s="724"/>
      <c r="AI216" s="724"/>
      <c r="AJ216" s="724"/>
      <c r="AK216" s="724"/>
      <c r="AL216" s="724"/>
      <c r="AM216" s="724"/>
      <c r="AN216" s="724"/>
      <c r="AO216" s="724"/>
      <c r="AP216" s="724">
        <v>3</v>
      </c>
      <c r="AQ216" s="724"/>
      <c r="AR216" s="724"/>
      <c r="AS216" s="724"/>
      <c r="AT216" s="724"/>
      <c r="AU216" s="724"/>
      <c r="AV216" s="724"/>
      <c r="AW216" s="724"/>
      <c r="AX216" s="724"/>
      <c r="AY216" s="724"/>
      <c r="AZ216" s="724"/>
      <c r="BA216" s="724"/>
      <c r="BB216" s="724"/>
      <c r="BC216" s="724"/>
      <c r="BD216" s="724"/>
      <c r="BE216" s="724"/>
      <c r="BF216" s="724">
        <v>4</v>
      </c>
      <c r="BG216" s="724"/>
      <c r="BH216" s="724"/>
      <c r="BI216" s="724"/>
      <c r="BJ216" s="724"/>
      <c r="BK216" s="724"/>
      <c r="BL216" s="724"/>
      <c r="BM216" s="724"/>
      <c r="BN216" s="724"/>
      <c r="BO216" s="724"/>
      <c r="BP216" s="724"/>
      <c r="BQ216" s="724"/>
      <c r="BR216" s="724"/>
      <c r="BS216" s="724"/>
      <c r="BT216" s="724"/>
      <c r="BU216" s="724"/>
      <c r="BV216" s="724">
        <v>5</v>
      </c>
      <c r="BW216" s="724"/>
      <c r="BX216" s="724"/>
      <c r="BY216" s="724"/>
      <c r="BZ216" s="724"/>
      <c r="CA216" s="724"/>
      <c r="CB216" s="724"/>
      <c r="CC216" s="724"/>
      <c r="CD216" s="724"/>
      <c r="CE216" s="724"/>
      <c r="CF216" s="724"/>
      <c r="CG216" s="724"/>
      <c r="CH216" s="724"/>
      <c r="CI216" s="724"/>
      <c r="CJ216" s="724"/>
      <c r="CK216" s="724"/>
      <c r="CL216" s="724">
        <v>6</v>
      </c>
      <c r="CM216" s="724"/>
      <c r="CN216" s="724"/>
      <c r="CO216" s="724"/>
      <c r="CP216" s="724"/>
      <c r="CQ216" s="724"/>
      <c r="CR216" s="724"/>
      <c r="CS216" s="724"/>
      <c r="CT216" s="724"/>
      <c r="CU216" s="724"/>
      <c r="CV216" s="724"/>
      <c r="CW216" s="724"/>
      <c r="CX216" s="724"/>
      <c r="CY216" s="724"/>
      <c r="CZ216" s="724"/>
      <c r="DA216" s="724"/>
      <c r="DB216" s="848"/>
      <c r="DC216" s="848"/>
      <c r="DD216" s="848"/>
      <c r="DE216" s="848"/>
      <c r="DF216" s="848"/>
      <c r="DG216" s="848"/>
      <c r="DH216" s="848"/>
      <c r="DI216" s="848"/>
      <c r="DJ216" s="848"/>
      <c r="DK216" s="848"/>
      <c r="DL216" s="848"/>
      <c r="DM216" s="848"/>
      <c r="DN216" s="848"/>
      <c r="DO216" s="848"/>
      <c r="DP216" s="848"/>
      <c r="DQ216" s="848"/>
      <c r="DR216" s="848"/>
      <c r="DS216" s="848"/>
      <c r="DT216" s="848"/>
      <c r="DU216" s="848"/>
      <c r="DV216" s="848"/>
      <c r="DW216" s="848"/>
      <c r="DX216" s="848"/>
      <c r="DY216" s="848"/>
      <c r="DZ216" s="848"/>
      <c r="EA216" s="848"/>
      <c r="EB216" s="848"/>
      <c r="EC216" s="848"/>
      <c r="ED216" s="848"/>
      <c r="EE216" s="848"/>
      <c r="EF216" s="848"/>
      <c r="EG216" s="848"/>
      <c r="EH216" s="848"/>
      <c r="EI216" s="848"/>
      <c r="EJ216" s="848"/>
      <c r="EK216" s="848"/>
      <c r="EL216" s="848"/>
      <c r="EM216" s="848"/>
      <c r="EN216" s="848"/>
      <c r="EO216" s="848"/>
      <c r="EP216" s="848"/>
      <c r="EQ216" s="848"/>
      <c r="ER216" s="848"/>
      <c r="ES216" s="848"/>
      <c r="ET216" s="848"/>
      <c r="EU216" s="848"/>
      <c r="EV216" s="848"/>
      <c r="EW216" s="848"/>
      <c r="EX216" s="848"/>
      <c r="EY216" s="848"/>
      <c r="EZ216" s="848"/>
      <c r="FA216" s="848"/>
      <c r="FB216" s="848"/>
      <c r="FC216" s="848"/>
      <c r="FD216" s="848"/>
      <c r="FE216" s="848"/>
      <c r="FF216" s="848"/>
      <c r="FG216" s="848"/>
      <c r="FH216" s="848"/>
      <c r="FI216" s="848"/>
      <c r="FJ216" s="848"/>
      <c r="FK216" s="848"/>
      <c r="FL216" s="848"/>
      <c r="FM216" s="848"/>
      <c r="FN216" s="848"/>
      <c r="FO216" s="848"/>
      <c r="FP216" s="848"/>
      <c r="FQ216" s="848"/>
      <c r="FR216" s="848"/>
      <c r="FS216" s="848"/>
      <c r="FT216" s="848"/>
      <c r="FU216" s="848"/>
      <c r="FV216" s="848"/>
      <c r="FW216" s="848"/>
      <c r="FX216" s="848"/>
      <c r="FY216" s="848"/>
      <c r="FZ216" s="848"/>
      <c r="GA216" s="848"/>
      <c r="GB216" s="848"/>
      <c r="GC216" s="848"/>
      <c r="GD216" s="848"/>
      <c r="GE216" s="848"/>
      <c r="GF216" s="848"/>
      <c r="GG216" s="848"/>
      <c r="GH216" s="848"/>
      <c r="GI216" s="848"/>
      <c r="GJ216" s="848"/>
      <c r="GK216" s="848"/>
      <c r="GL216" s="848"/>
      <c r="GM216" s="848"/>
      <c r="GN216" s="848"/>
      <c r="GO216" s="848"/>
      <c r="GP216" s="848"/>
      <c r="GQ216" s="848"/>
      <c r="GR216" s="848"/>
      <c r="GS216" s="848"/>
      <c r="GT216" s="848"/>
      <c r="GU216" s="848"/>
      <c r="GV216" s="848"/>
      <c r="GW216" s="848"/>
      <c r="GX216" s="848"/>
      <c r="GY216" s="848"/>
      <c r="GZ216" s="848"/>
      <c r="HA216" s="848"/>
      <c r="HB216" s="848"/>
      <c r="HC216" s="848"/>
      <c r="HD216" s="848"/>
      <c r="HE216" s="848"/>
      <c r="HF216" s="848"/>
      <c r="HG216" s="848"/>
      <c r="HH216" s="848"/>
      <c r="HI216" s="848"/>
      <c r="HJ216" s="848"/>
      <c r="HK216" s="848"/>
      <c r="HL216" s="848"/>
      <c r="HM216" s="848"/>
      <c r="HN216" s="848"/>
      <c r="HO216" s="848"/>
      <c r="HP216" s="848"/>
      <c r="HQ216" s="848"/>
      <c r="HR216" s="848"/>
      <c r="HS216" s="848"/>
      <c r="HT216" s="848"/>
      <c r="HU216" s="848"/>
      <c r="HV216" s="848"/>
      <c r="HW216" s="848"/>
      <c r="HX216" s="848"/>
      <c r="HY216" s="848"/>
      <c r="HZ216" s="848"/>
      <c r="IA216" s="848"/>
      <c r="IB216" s="848"/>
      <c r="IC216" s="848"/>
      <c r="ID216" s="848"/>
      <c r="IE216" s="848"/>
      <c r="IF216" s="848"/>
      <c r="IG216" s="848"/>
      <c r="IH216" s="848"/>
      <c r="II216" s="848"/>
      <c r="IJ216" s="848"/>
      <c r="IK216" s="848"/>
      <c r="IL216" s="848"/>
      <c r="IM216" s="848"/>
      <c r="IN216" s="848"/>
      <c r="IO216" s="848"/>
      <c r="IP216" s="848"/>
      <c r="IQ216" s="848"/>
      <c r="IR216" s="848"/>
      <c r="IS216" s="848"/>
      <c r="IT216" s="848"/>
      <c r="IU216" s="848"/>
      <c r="IV216" s="848"/>
      <c r="IW216" s="848"/>
      <c r="IX216" s="848"/>
      <c r="IY216" s="848"/>
      <c r="IZ216" s="848"/>
      <c r="JA216" s="848"/>
      <c r="JB216" s="848"/>
      <c r="JC216" s="848"/>
      <c r="JD216" s="848"/>
      <c r="JE216" s="848"/>
      <c r="JF216" s="848"/>
      <c r="JG216" s="848"/>
      <c r="JH216" s="848"/>
      <c r="JI216" s="848"/>
      <c r="JJ216" s="848"/>
      <c r="JK216" s="848"/>
      <c r="JL216" s="848"/>
      <c r="JM216" s="848"/>
      <c r="JN216" s="848"/>
      <c r="JO216" s="848"/>
      <c r="JP216" s="848"/>
      <c r="JQ216" s="848"/>
      <c r="JR216" s="848"/>
      <c r="JS216" s="848"/>
      <c r="JT216" s="848"/>
      <c r="JU216" s="848"/>
      <c r="JV216" s="848"/>
      <c r="JW216" s="848"/>
      <c r="JX216" s="848"/>
      <c r="JY216" s="848"/>
      <c r="JZ216" s="848"/>
      <c r="KA216" s="848"/>
      <c r="KB216" s="848"/>
      <c r="KC216" s="848"/>
      <c r="KD216" s="848"/>
      <c r="KE216" s="848"/>
      <c r="KF216" s="848"/>
      <c r="KG216" s="848"/>
      <c r="KH216" s="848"/>
      <c r="KI216" s="848"/>
      <c r="KJ216" s="848"/>
      <c r="KK216" s="848"/>
      <c r="KL216" s="848"/>
      <c r="KM216" s="848"/>
      <c r="KN216" s="848"/>
      <c r="KO216" s="848"/>
      <c r="KP216" s="848"/>
      <c r="KQ216" s="848"/>
      <c r="KR216" s="848"/>
      <c r="KS216" s="848"/>
      <c r="KT216" s="848"/>
      <c r="KU216" s="848"/>
      <c r="KV216" s="848"/>
      <c r="KW216" s="848"/>
      <c r="KX216" s="848"/>
      <c r="KY216" s="848"/>
      <c r="KZ216" s="848"/>
      <c r="LA216" s="848"/>
      <c r="LB216" s="848"/>
      <c r="LC216" s="848"/>
      <c r="LD216" s="848"/>
      <c r="LE216" s="848"/>
      <c r="LF216" s="848"/>
      <c r="LG216" s="848"/>
      <c r="LH216" s="848"/>
      <c r="LI216" s="848"/>
      <c r="LJ216" s="848"/>
      <c r="LK216" s="848"/>
      <c r="LL216" s="848"/>
      <c r="LM216" s="848"/>
      <c r="LN216" s="848"/>
      <c r="LO216" s="848"/>
      <c r="LP216" s="848"/>
      <c r="LQ216" s="848"/>
      <c r="LR216" s="848"/>
      <c r="LS216" s="848"/>
      <c r="LT216" s="848"/>
      <c r="LU216" s="848"/>
      <c r="LV216" s="848"/>
      <c r="LW216" s="848"/>
      <c r="LX216" s="848"/>
      <c r="LY216" s="848"/>
      <c r="LZ216" s="848"/>
      <c r="MA216" s="848"/>
      <c r="MB216" s="848"/>
      <c r="MC216" s="848"/>
      <c r="MD216" s="848"/>
      <c r="ME216" s="848"/>
      <c r="MF216" s="848"/>
      <c r="MG216" s="848"/>
      <c r="MH216" s="848"/>
      <c r="MI216" s="848"/>
      <c r="MJ216" s="848"/>
      <c r="MK216" s="848"/>
      <c r="ML216" s="848"/>
      <c r="MM216" s="848"/>
      <c r="MN216" s="848"/>
      <c r="MO216" s="848"/>
      <c r="MP216" s="848"/>
      <c r="MQ216" s="848"/>
      <c r="MR216" s="848"/>
      <c r="MS216" s="848"/>
      <c r="MT216" s="848"/>
      <c r="MU216" s="848"/>
      <c r="MV216" s="848"/>
      <c r="MW216" s="848"/>
      <c r="MX216" s="848"/>
      <c r="MY216" s="848"/>
      <c r="MZ216" s="848"/>
      <c r="NA216" s="848"/>
      <c r="NB216" s="848"/>
      <c r="NC216" s="848"/>
      <c r="ND216" s="848"/>
      <c r="NE216" s="848"/>
      <c r="NF216" s="848"/>
      <c r="NG216" s="848"/>
      <c r="NH216" s="848"/>
      <c r="NI216" s="848"/>
      <c r="NJ216" s="848"/>
      <c r="NK216" s="848"/>
      <c r="NL216" s="848"/>
      <c r="NM216" s="848"/>
      <c r="NN216" s="848"/>
      <c r="NO216" s="848"/>
      <c r="NP216" s="848"/>
      <c r="NQ216" s="848"/>
      <c r="NR216" s="848"/>
      <c r="NS216" s="848"/>
      <c r="NT216" s="848"/>
      <c r="NU216" s="848"/>
      <c r="NV216" s="848"/>
      <c r="NW216" s="848"/>
      <c r="NX216" s="848"/>
      <c r="NY216" s="848"/>
      <c r="NZ216" s="848"/>
      <c r="OA216" s="848"/>
      <c r="OB216" s="848"/>
      <c r="OC216" s="848"/>
      <c r="OD216" s="848"/>
      <c r="OE216" s="848"/>
      <c r="OF216" s="848"/>
      <c r="OG216" s="848"/>
      <c r="OH216" s="848"/>
      <c r="OI216" s="848"/>
      <c r="OJ216" s="848"/>
      <c r="OK216" s="848"/>
      <c r="OL216" s="848"/>
      <c r="OM216" s="848"/>
      <c r="ON216" s="848"/>
      <c r="OO216" s="848"/>
      <c r="OP216" s="848"/>
      <c r="OQ216" s="848"/>
      <c r="OR216" s="848"/>
      <c r="OS216" s="848"/>
      <c r="OT216" s="848"/>
      <c r="OU216" s="848"/>
      <c r="OV216" s="848"/>
      <c r="OW216" s="848"/>
      <c r="OX216" s="848"/>
      <c r="OY216" s="848"/>
      <c r="OZ216" s="848"/>
      <c r="PA216" s="848"/>
      <c r="PB216" s="848"/>
      <c r="PC216" s="848"/>
      <c r="PD216" s="848"/>
      <c r="PE216" s="848"/>
      <c r="PF216" s="848"/>
      <c r="PG216" s="848"/>
      <c r="PH216" s="848"/>
      <c r="PI216" s="848"/>
      <c r="PJ216" s="848"/>
      <c r="PK216" s="848"/>
      <c r="PL216" s="848"/>
      <c r="PM216" s="848"/>
      <c r="PN216" s="848"/>
      <c r="PO216" s="848"/>
      <c r="PP216" s="848"/>
      <c r="PQ216" s="848"/>
      <c r="PR216" s="848"/>
      <c r="PS216" s="848"/>
      <c r="PT216" s="848"/>
      <c r="PU216" s="848"/>
      <c r="PV216" s="848"/>
      <c r="PW216" s="848"/>
      <c r="PX216" s="848"/>
      <c r="PY216" s="848"/>
      <c r="PZ216" s="848"/>
      <c r="QA216" s="848"/>
      <c r="QB216" s="848"/>
      <c r="QC216" s="848"/>
      <c r="QD216" s="848"/>
      <c r="QE216" s="848"/>
      <c r="QF216" s="848"/>
      <c r="QG216" s="848"/>
      <c r="QH216" s="848"/>
      <c r="QI216" s="848"/>
      <c r="QJ216" s="848"/>
      <c r="QK216" s="848"/>
      <c r="QL216" s="848"/>
      <c r="QM216" s="848"/>
      <c r="QN216" s="848"/>
      <c r="QO216" s="848"/>
      <c r="QP216" s="848"/>
      <c r="QQ216" s="848"/>
      <c r="QR216" s="848"/>
      <c r="QS216" s="848"/>
      <c r="QT216" s="848"/>
      <c r="QU216" s="848"/>
      <c r="QV216" s="848"/>
      <c r="QW216" s="848"/>
      <c r="QX216" s="848"/>
      <c r="QY216" s="848"/>
      <c r="QZ216" s="848"/>
      <c r="RA216" s="848"/>
      <c r="RB216" s="848"/>
      <c r="RC216" s="848"/>
      <c r="RD216" s="848"/>
      <c r="RE216" s="848"/>
      <c r="RF216" s="848"/>
      <c r="RG216" s="848"/>
      <c r="RH216" s="848"/>
      <c r="RI216" s="848"/>
      <c r="RJ216" s="848"/>
      <c r="RK216" s="848"/>
      <c r="RL216" s="848"/>
      <c r="RM216" s="848"/>
      <c r="RN216" s="848"/>
      <c r="RO216" s="848"/>
      <c r="RP216" s="848"/>
      <c r="RQ216" s="848"/>
      <c r="RR216" s="848"/>
      <c r="RS216" s="848"/>
      <c r="RT216" s="848"/>
      <c r="RU216" s="848"/>
      <c r="RV216" s="848"/>
      <c r="RW216" s="848"/>
      <c r="RX216" s="848"/>
      <c r="RY216" s="848"/>
      <c r="RZ216" s="848"/>
      <c r="SA216" s="848"/>
      <c r="SB216" s="848"/>
      <c r="SC216" s="848"/>
      <c r="SD216" s="848"/>
      <c r="SE216" s="848"/>
      <c r="SF216" s="848"/>
      <c r="SG216" s="848"/>
      <c r="SH216" s="848"/>
      <c r="SI216" s="848"/>
      <c r="SJ216" s="848"/>
      <c r="SK216" s="848"/>
      <c r="SL216" s="848"/>
      <c r="SM216" s="848"/>
      <c r="SN216" s="848"/>
      <c r="SO216" s="848"/>
      <c r="SP216" s="848"/>
      <c r="SQ216" s="848"/>
      <c r="SR216" s="848"/>
      <c r="SS216" s="848"/>
      <c r="ST216" s="848"/>
      <c r="SU216" s="848"/>
      <c r="SV216" s="848"/>
      <c r="SW216" s="848"/>
      <c r="SX216" s="848"/>
      <c r="SY216" s="848"/>
      <c r="SZ216" s="848"/>
      <c r="TA216" s="848"/>
      <c r="TB216" s="848"/>
      <c r="TC216" s="848"/>
      <c r="TD216" s="848"/>
      <c r="TE216" s="848"/>
      <c r="TF216" s="848"/>
      <c r="TG216" s="848"/>
      <c r="TH216" s="848"/>
      <c r="TI216" s="848"/>
      <c r="TJ216" s="848"/>
      <c r="TK216" s="848"/>
      <c r="TL216" s="848"/>
      <c r="TM216" s="848"/>
      <c r="TN216" s="848"/>
      <c r="TO216" s="848"/>
      <c r="TP216" s="848"/>
      <c r="TQ216" s="848"/>
      <c r="TR216" s="848"/>
      <c r="TS216" s="848"/>
      <c r="TT216" s="848"/>
      <c r="TU216" s="848"/>
      <c r="TV216" s="848"/>
      <c r="TW216" s="848"/>
      <c r="TX216" s="848"/>
      <c r="TY216" s="848"/>
      <c r="TZ216" s="848"/>
      <c r="UA216" s="848"/>
      <c r="UB216" s="848"/>
      <c r="UC216" s="848"/>
      <c r="UD216" s="848"/>
      <c r="UE216" s="848"/>
      <c r="UF216" s="848"/>
      <c r="UG216" s="848"/>
      <c r="UH216" s="848"/>
      <c r="UI216" s="848"/>
      <c r="UJ216" s="848"/>
      <c r="UK216" s="848"/>
      <c r="UL216" s="848"/>
      <c r="UM216" s="848"/>
      <c r="UN216" s="848"/>
      <c r="UO216" s="848"/>
      <c r="UP216" s="848"/>
      <c r="UQ216" s="848"/>
      <c r="UR216" s="848"/>
      <c r="US216" s="848"/>
      <c r="UT216" s="848"/>
      <c r="UU216" s="848"/>
      <c r="UV216" s="848"/>
      <c r="UW216" s="848"/>
      <c r="UX216" s="848"/>
      <c r="UY216" s="848"/>
      <c r="UZ216" s="848"/>
      <c r="VA216" s="848"/>
      <c r="VB216" s="848"/>
      <c r="VC216" s="848"/>
      <c r="VD216" s="848"/>
      <c r="VE216" s="848"/>
      <c r="VF216" s="848"/>
      <c r="VG216" s="848"/>
      <c r="VH216" s="848"/>
      <c r="VI216" s="848"/>
      <c r="VJ216" s="848"/>
      <c r="VK216" s="848"/>
      <c r="VL216" s="848"/>
      <c r="VM216" s="848"/>
      <c r="VN216" s="848"/>
      <c r="VO216" s="848"/>
      <c r="VP216" s="848"/>
      <c r="VQ216" s="848"/>
      <c r="VR216" s="848"/>
      <c r="VS216" s="848"/>
      <c r="VT216" s="848"/>
      <c r="VU216" s="848"/>
      <c r="VV216" s="848"/>
      <c r="VW216" s="848"/>
      <c r="VX216" s="848"/>
      <c r="VY216" s="848"/>
      <c r="VZ216" s="848"/>
      <c r="WA216" s="848"/>
      <c r="WB216" s="848"/>
      <c r="WC216" s="848"/>
      <c r="WD216" s="848"/>
      <c r="WE216" s="848"/>
      <c r="WF216" s="848"/>
      <c r="WG216" s="848"/>
      <c r="WH216" s="848"/>
      <c r="WI216" s="848"/>
      <c r="WJ216" s="848"/>
      <c r="WK216" s="848"/>
      <c r="WL216" s="848"/>
      <c r="WM216" s="848"/>
      <c r="WN216" s="848"/>
      <c r="WO216" s="848"/>
      <c r="WP216" s="848"/>
      <c r="WQ216" s="848"/>
      <c r="WR216" s="848"/>
      <c r="WS216" s="848"/>
      <c r="WT216" s="848"/>
      <c r="WU216" s="848"/>
      <c r="WV216" s="848"/>
      <c r="WW216" s="848"/>
      <c r="WX216" s="848"/>
      <c r="WY216" s="848"/>
      <c r="WZ216" s="848"/>
      <c r="XA216" s="848"/>
      <c r="XB216" s="848"/>
      <c r="XC216" s="848"/>
      <c r="XD216" s="848"/>
      <c r="XE216" s="848"/>
      <c r="XF216" s="848"/>
      <c r="XG216" s="848"/>
      <c r="XH216" s="848"/>
      <c r="XI216" s="848"/>
      <c r="XJ216" s="848"/>
      <c r="XK216" s="848"/>
      <c r="XL216" s="848"/>
      <c r="XM216" s="848"/>
      <c r="XN216" s="848"/>
      <c r="XO216" s="848"/>
      <c r="XP216" s="848"/>
      <c r="XQ216" s="848"/>
      <c r="XR216" s="848"/>
      <c r="XS216" s="848"/>
      <c r="XT216" s="848"/>
      <c r="XU216" s="848"/>
      <c r="XV216" s="848"/>
      <c r="XW216" s="848"/>
      <c r="XX216" s="848"/>
      <c r="XY216" s="848"/>
      <c r="XZ216" s="848"/>
      <c r="YA216" s="848"/>
      <c r="YB216" s="848"/>
      <c r="YC216" s="848"/>
      <c r="YD216" s="848"/>
      <c r="YE216" s="848"/>
      <c r="YF216" s="848"/>
      <c r="YG216" s="848"/>
      <c r="YH216" s="848"/>
      <c r="YI216" s="848"/>
      <c r="YJ216" s="848"/>
      <c r="YK216" s="848"/>
      <c r="YL216" s="848"/>
      <c r="YM216" s="848"/>
      <c r="YN216" s="848"/>
      <c r="YO216" s="848"/>
      <c r="YP216" s="848"/>
      <c r="YQ216" s="848"/>
      <c r="YR216" s="848"/>
      <c r="YS216" s="848"/>
      <c r="YT216" s="848"/>
      <c r="YU216" s="848"/>
      <c r="YV216" s="848"/>
      <c r="YW216" s="848"/>
      <c r="YX216" s="848"/>
      <c r="YY216" s="848"/>
      <c r="YZ216" s="848"/>
      <c r="ZA216" s="848"/>
      <c r="ZB216" s="848"/>
      <c r="ZC216" s="848"/>
      <c r="ZD216" s="848"/>
      <c r="ZE216" s="848"/>
      <c r="ZF216" s="848"/>
      <c r="ZG216" s="848"/>
      <c r="ZH216" s="848"/>
      <c r="ZI216" s="848"/>
      <c r="ZJ216" s="848"/>
      <c r="ZK216" s="848"/>
      <c r="ZL216" s="848"/>
      <c r="ZM216" s="848"/>
      <c r="ZN216" s="848"/>
      <c r="ZO216" s="848"/>
      <c r="ZP216" s="848"/>
      <c r="ZQ216" s="848"/>
      <c r="ZR216" s="848"/>
      <c r="ZS216" s="848"/>
      <c r="ZT216" s="848"/>
      <c r="ZU216" s="848"/>
      <c r="ZV216" s="848"/>
      <c r="ZW216" s="848"/>
      <c r="ZX216" s="848"/>
      <c r="ZY216" s="848"/>
      <c r="ZZ216" s="848"/>
      <c r="AAA216" s="848"/>
      <c r="AAB216" s="848"/>
      <c r="AAC216" s="848"/>
      <c r="AAD216" s="848"/>
      <c r="AAE216" s="848"/>
      <c r="AAF216" s="848"/>
      <c r="AAG216" s="848"/>
      <c r="AAH216" s="848"/>
      <c r="AAI216" s="848"/>
      <c r="AAJ216" s="848"/>
      <c r="AAK216" s="848"/>
      <c r="AAL216" s="848"/>
      <c r="AAM216" s="848"/>
      <c r="AAN216" s="848"/>
      <c r="AAO216" s="848"/>
      <c r="AAP216" s="848"/>
      <c r="AAQ216" s="848"/>
      <c r="AAR216" s="848"/>
      <c r="AAS216" s="848"/>
      <c r="AAT216" s="848"/>
      <c r="AAU216" s="848"/>
      <c r="AAV216" s="848"/>
      <c r="AAW216" s="848"/>
      <c r="AAX216" s="848"/>
      <c r="AAY216" s="848"/>
      <c r="AAZ216" s="848"/>
      <c r="ABA216" s="848"/>
      <c r="ABB216" s="848"/>
      <c r="ABC216" s="848"/>
      <c r="ABD216" s="848"/>
      <c r="ABE216" s="848"/>
      <c r="ABF216" s="848"/>
      <c r="ABG216" s="848"/>
      <c r="ABH216" s="848"/>
      <c r="ABI216" s="848"/>
      <c r="ABJ216" s="848"/>
      <c r="ABK216" s="848"/>
      <c r="ABL216" s="848"/>
      <c r="ABM216" s="848"/>
      <c r="ABN216" s="848"/>
      <c r="ABO216" s="848"/>
      <c r="ABP216" s="848"/>
      <c r="ABQ216" s="848"/>
      <c r="ABR216" s="848"/>
      <c r="ABS216" s="848"/>
      <c r="ABT216" s="848"/>
      <c r="ABU216" s="848"/>
      <c r="ABV216" s="848"/>
      <c r="ABW216" s="848"/>
      <c r="ABX216" s="848"/>
      <c r="ABY216" s="848"/>
      <c r="ABZ216" s="848"/>
      <c r="ACA216" s="848"/>
      <c r="ACB216" s="848"/>
      <c r="ACC216" s="848"/>
      <c r="ACD216" s="848"/>
      <c r="ACE216" s="848"/>
      <c r="ACF216" s="848"/>
      <c r="ACG216" s="848"/>
      <c r="ACH216" s="848"/>
      <c r="ACI216" s="848"/>
      <c r="ACJ216" s="848"/>
      <c r="ACK216" s="848"/>
      <c r="ACL216" s="848"/>
      <c r="ACM216" s="848"/>
      <c r="ACN216" s="848"/>
      <c r="ACO216" s="848"/>
      <c r="ACP216" s="848"/>
      <c r="ACQ216" s="848"/>
      <c r="ACR216" s="848"/>
      <c r="ACS216" s="848"/>
      <c r="ACT216" s="848"/>
      <c r="ACU216" s="848"/>
      <c r="ACV216" s="848"/>
      <c r="ACW216" s="848"/>
      <c r="ACX216" s="848"/>
      <c r="ACY216" s="848"/>
      <c r="ACZ216" s="848"/>
      <c r="ADA216" s="848"/>
      <c r="ADB216" s="848"/>
      <c r="ADC216" s="848"/>
      <c r="ADD216" s="848"/>
      <c r="ADE216" s="848"/>
      <c r="ADF216" s="848"/>
      <c r="ADG216" s="848"/>
      <c r="ADH216" s="848"/>
      <c r="ADI216" s="848"/>
      <c r="ADJ216" s="848"/>
      <c r="ADK216" s="848"/>
      <c r="ADL216" s="848"/>
      <c r="ADM216" s="848"/>
      <c r="ADN216" s="848"/>
      <c r="ADO216" s="848"/>
      <c r="ADP216" s="848"/>
      <c r="ADQ216" s="848"/>
      <c r="ADR216" s="848"/>
      <c r="ADS216" s="848"/>
      <c r="ADT216" s="848"/>
      <c r="ADU216" s="848"/>
      <c r="ADV216" s="848"/>
      <c r="ADW216" s="848"/>
      <c r="ADX216" s="848"/>
      <c r="ADY216" s="848"/>
      <c r="ADZ216" s="848"/>
      <c r="AEA216" s="848"/>
      <c r="AEB216" s="848"/>
      <c r="AEC216" s="848"/>
      <c r="AED216" s="848"/>
      <c r="AEE216" s="848"/>
      <c r="AEF216" s="848"/>
      <c r="AEG216" s="848"/>
      <c r="AEH216" s="848"/>
      <c r="AEI216" s="848"/>
      <c r="AEJ216" s="848"/>
      <c r="AEK216" s="848"/>
      <c r="AEL216" s="848"/>
      <c r="AEM216" s="848"/>
      <c r="AEN216" s="848"/>
      <c r="AEO216" s="848"/>
      <c r="AEP216" s="848"/>
      <c r="AEQ216" s="848"/>
      <c r="AER216" s="848"/>
      <c r="AES216" s="848"/>
      <c r="AET216" s="848"/>
      <c r="AEU216" s="848"/>
      <c r="AEV216" s="848"/>
      <c r="AEW216" s="848"/>
      <c r="AEX216" s="848"/>
      <c r="AEY216" s="848"/>
      <c r="AEZ216" s="848"/>
      <c r="AFA216" s="848"/>
      <c r="AFB216" s="848"/>
      <c r="AFC216" s="848"/>
      <c r="AFD216" s="848"/>
      <c r="AFE216" s="848"/>
      <c r="AFF216" s="848"/>
      <c r="AFG216" s="848"/>
      <c r="AFH216" s="848"/>
      <c r="AFI216" s="848"/>
      <c r="AFJ216" s="848"/>
      <c r="AFK216" s="848"/>
      <c r="AFL216" s="848"/>
      <c r="AFM216" s="848"/>
      <c r="AFN216" s="848"/>
      <c r="AFO216" s="848"/>
      <c r="AFP216" s="848"/>
      <c r="AFQ216" s="848"/>
      <c r="AFR216" s="848"/>
      <c r="AFS216" s="848"/>
      <c r="AFT216" s="848"/>
      <c r="AFU216" s="848"/>
      <c r="AFV216" s="848"/>
      <c r="AFW216" s="848"/>
      <c r="AFX216" s="848"/>
      <c r="AFY216" s="848"/>
      <c r="AFZ216" s="848"/>
      <c r="AGA216" s="848"/>
      <c r="AGB216" s="848"/>
      <c r="AGC216" s="848"/>
      <c r="AGD216" s="848"/>
      <c r="AGE216" s="848"/>
      <c r="AGF216" s="848"/>
      <c r="AGG216" s="848"/>
      <c r="AGH216" s="848"/>
      <c r="AGI216" s="848"/>
      <c r="AGJ216" s="848"/>
      <c r="AGK216" s="848"/>
      <c r="AGL216" s="848"/>
      <c r="AGM216" s="848"/>
      <c r="AGN216" s="848"/>
      <c r="AGO216" s="848"/>
      <c r="AGP216" s="848"/>
      <c r="AGQ216" s="848"/>
      <c r="AGR216" s="848"/>
      <c r="AGS216" s="848"/>
      <c r="AGT216" s="848"/>
      <c r="AGU216" s="848"/>
      <c r="AGV216" s="848"/>
      <c r="AGW216" s="848"/>
      <c r="AGX216" s="848"/>
      <c r="AGY216" s="848"/>
      <c r="AGZ216" s="848"/>
      <c r="AHA216" s="848"/>
      <c r="AHB216" s="848"/>
      <c r="AHC216" s="848"/>
      <c r="AHD216" s="848"/>
      <c r="AHE216" s="848"/>
      <c r="AHF216" s="848"/>
      <c r="AHG216" s="848"/>
      <c r="AHH216" s="848"/>
      <c r="AHI216" s="848"/>
      <c r="AHJ216" s="848"/>
      <c r="AHK216" s="848"/>
      <c r="AHL216" s="848"/>
      <c r="AHM216" s="848"/>
      <c r="AHN216" s="848"/>
      <c r="AHO216" s="848"/>
      <c r="AHP216" s="848"/>
      <c r="AHQ216" s="848"/>
      <c r="AHR216" s="848"/>
      <c r="AHS216" s="848"/>
      <c r="AHT216" s="848"/>
      <c r="AHU216" s="848"/>
      <c r="AHV216" s="848"/>
      <c r="AHW216" s="848"/>
      <c r="AHX216" s="848"/>
      <c r="AHY216" s="848"/>
      <c r="AHZ216" s="848"/>
      <c r="AIA216" s="848"/>
      <c r="AIB216" s="848"/>
      <c r="AIC216" s="848"/>
      <c r="AID216" s="848"/>
      <c r="AIE216" s="848"/>
      <c r="AIF216" s="848"/>
      <c r="AIG216" s="848"/>
      <c r="AIH216" s="848"/>
      <c r="AII216" s="848"/>
      <c r="AIJ216" s="848"/>
      <c r="AIK216" s="848"/>
      <c r="AIL216" s="848"/>
      <c r="AIM216" s="848"/>
      <c r="AIN216" s="848"/>
      <c r="AIO216" s="848"/>
      <c r="AIP216" s="848"/>
      <c r="AIQ216" s="848"/>
      <c r="AIR216" s="848"/>
      <c r="AIS216" s="848"/>
      <c r="AIT216" s="848"/>
      <c r="AIU216" s="848"/>
      <c r="AIV216" s="848"/>
      <c r="AIW216" s="848"/>
      <c r="AIX216" s="848"/>
      <c r="AIY216" s="848"/>
      <c r="AIZ216" s="848"/>
      <c r="AJA216" s="848"/>
      <c r="AJB216" s="848"/>
      <c r="AJC216" s="848"/>
      <c r="AJD216" s="848"/>
      <c r="AJE216" s="848"/>
      <c r="AJF216" s="848"/>
      <c r="AJG216" s="848"/>
      <c r="AJH216" s="848"/>
      <c r="AJI216" s="848"/>
      <c r="AJJ216" s="848"/>
      <c r="AJK216" s="848"/>
      <c r="AJL216" s="848"/>
      <c r="AJM216" s="848"/>
      <c r="AJN216" s="848"/>
      <c r="AJO216" s="848"/>
      <c r="AJP216" s="848"/>
      <c r="AJQ216" s="848"/>
      <c r="AJR216" s="848"/>
      <c r="AJS216" s="848"/>
      <c r="AJT216" s="848"/>
      <c r="AJU216" s="848"/>
      <c r="AJV216" s="848"/>
      <c r="AJW216" s="848"/>
      <c r="AJX216" s="848"/>
      <c r="AJY216" s="848"/>
      <c r="AJZ216" s="848"/>
      <c r="AKA216" s="848"/>
      <c r="AKB216" s="848"/>
      <c r="AKC216" s="848"/>
      <c r="AKD216" s="848"/>
      <c r="AKE216" s="848"/>
      <c r="AKF216" s="848"/>
      <c r="AKG216" s="848"/>
      <c r="AKH216" s="848"/>
      <c r="AKI216" s="848"/>
      <c r="AKJ216" s="848"/>
      <c r="AKK216" s="848"/>
      <c r="AKL216" s="848"/>
      <c r="AKM216" s="848"/>
      <c r="AKN216" s="848"/>
      <c r="AKO216" s="848"/>
      <c r="AKP216" s="848"/>
      <c r="AKQ216" s="848"/>
      <c r="AKR216" s="848"/>
      <c r="AKS216" s="848"/>
      <c r="AKT216" s="848"/>
      <c r="AKU216" s="848"/>
      <c r="AKV216" s="848"/>
      <c r="AKW216" s="848"/>
      <c r="AKX216" s="848"/>
      <c r="AKY216" s="848"/>
      <c r="AKZ216" s="848"/>
      <c r="ALA216" s="848"/>
      <c r="ALB216" s="848"/>
      <c r="ALC216" s="848"/>
      <c r="ALD216" s="848"/>
      <c r="ALE216" s="848"/>
      <c r="ALF216" s="848"/>
      <c r="ALG216" s="848"/>
      <c r="ALH216" s="848"/>
      <c r="ALI216" s="848"/>
      <c r="ALJ216" s="848"/>
      <c r="ALK216" s="848"/>
      <c r="ALL216" s="848"/>
      <c r="ALM216" s="848"/>
      <c r="ALN216" s="848"/>
      <c r="ALO216" s="848"/>
      <c r="ALP216" s="848"/>
      <c r="ALQ216" s="848"/>
      <c r="ALR216" s="848"/>
      <c r="ALS216" s="848"/>
      <c r="ALT216" s="848"/>
      <c r="ALU216" s="848"/>
      <c r="ALV216" s="848"/>
      <c r="ALW216" s="848"/>
      <c r="ALX216" s="848"/>
      <c r="ALY216" s="848"/>
      <c r="ALZ216" s="848"/>
      <c r="AMA216" s="848"/>
      <c r="AMB216" s="848"/>
      <c r="AMC216" s="848"/>
      <c r="AMD216" s="848"/>
      <c r="AME216" s="848"/>
      <c r="AMF216" s="848"/>
      <c r="AMG216" s="848"/>
      <c r="AMH216" s="848"/>
      <c r="AMI216" s="848"/>
      <c r="AMJ216" s="848"/>
      <c r="AMK216" s="848"/>
      <c r="AML216" s="848"/>
      <c r="AMM216" s="848"/>
      <c r="AMN216" s="848"/>
      <c r="AMO216" s="848"/>
      <c r="AMP216" s="848"/>
      <c r="AMQ216" s="848"/>
      <c r="AMR216" s="848"/>
      <c r="AMS216" s="848"/>
      <c r="AMT216" s="848"/>
      <c r="AMU216" s="848"/>
      <c r="AMV216" s="848"/>
      <c r="AMW216" s="848"/>
      <c r="AMX216" s="848"/>
      <c r="AMY216" s="848"/>
      <c r="AMZ216" s="848"/>
      <c r="ANA216" s="848"/>
      <c r="ANB216" s="848"/>
      <c r="ANC216" s="848"/>
      <c r="AND216" s="848"/>
      <c r="ANE216" s="848"/>
      <c r="ANF216" s="848"/>
      <c r="ANG216" s="848"/>
      <c r="ANH216" s="848"/>
      <c r="ANI216" s="848"/>
      <c r="ANJ216" s="848"/>
      <c r="ANK216" s="848"/>
      <c r="ANL216" s="848"/>
      <c r="ANM216" s="848"/>
      <c r="ANN216" s="848"/>
      <c r="ANO216" s="848"/>
      <c r="ANP216" s="848"/>
      <c r="ANQ216" s="848"/>
      <c r="ANR216" s="848"/>
      <c r="ANS216" s="848"/>
      <c r="ANT216" s="848"/>
      <c r="ANU216" s="848"/>
      <c r="ANV216" s="848"/>
      <c r="ANW216" s="848"/>
      <c r="ANX216" s="848"/>
      <c r="ANY216" s="848"/>
      <c r="ANZ216" s="848"/>
      <c r="AOA216" s="848"/>
      <c r="AOB216" s="848"/>
      <c r="AOC216" s="848"/>
      <c r="AOD216" s="848"/>
      <c r="AOE216" s="848"/>
      <c r="AOF216" s="848"/>
      <c r="AOG216" s="848"/>
      <c r="AOH216" s="848"/>
      <c r="AOI216" s="848"/>
      <c r="AOJ216" s="848"/>
      <c r="AOK216" s="848"/>
      <c r="AOL216" s="848"/>
      <c r="AOM216" s="848"/>
      <c r="AON216" s="848"/>
      <c r="AOO216" s="848"/>
      <c r="AOP216" s="848"/>
      <c r="AOQ216" s="848"/>
      <c r="AOR216" s="848"/>
      <c r="AOS216" s="848"/>
      <c r="AOT216" s="848"/>
      <c r="AOU216" s="848"/>
      <c r="AOV216" s="848"/>
      <c r="AOW216" s="848"/>
      <c r="AOX216" s="848"/>
      <c r="AOY216" s="848"/>
      <c r="AOZ216" s="848"/>
      <c r="APA216" s="848"/>
      <c r="APB216" s="848"/>
      <c r="APC216" s="848"/>
      <c r="APD216" s="848"/>
      <c r="APE216" s="848"/>
      <c r="APF216" s="848"/>
      <c r="APG216" s="848"/>
      <c r="APH216" s="848"/>
      <c r="API216" s="848"/>
      <c r="APJ216" s="848"/>
      <c r="APK216" s="848"/>
      <c r="APL216" s="848"/>
      <c r="APM216" s="848"/>
      <c r="APN216" s="848"/>
      <c r="APO216" s="848"/>
      <c r="APP216" s="848"/>
      <c r="APQ216" s="848"/>
      <c r="APR216" s="848"/>
      <c r="APS216" s="848"/>
      <c r="APT216" s="848"/>
      <c r="APU216" s="848"/>
      <c r="APV216" s="848"/>
      <c r="APW216" s="848"/>
      <c r="APX216" s="848"/>
      <c r="APY216" s="848"/>
      <c r="APZ216" s="848"/>
      <c r="AQA216" s="848"/>
      <c r="AQB216" s="848"/>
      <c r="AQC216" s="848"/>
      <c r="AQD216" s="848"/>
      <c r="AQE216" s="848"/>
      <c r="AQF216" s="848"/>
      <c r="AQG216" s="848"/>
      <c r="AQH216" s="848"/>
      <c r="AQI216" s="848"/>
      <c r="AQJ216" s="848"/>
      <c r="AQK216" s="848"/>
      <c r="AQL216" s="848"/>
      <c r="AQM216" s="848"/>
      <c r="AQN216" s="848"/>
      <c r="AQO216" s="848"/>
      <c r="AQP216" s="848"/>
      <c r="AQQ216" s="848"/>
      <c r="AQR216" s="848"/>
      <c r="AQS216" s="848"/>
      <c r="AQT216" s="848"/>
      <c r="AQU216" s="848"/>
      <c r="AQV216" s="848"/>
      <c r="AQW216" s="848"/>
      <c r="AQX216" s="848"/>
      <c r="AQY216" s="848"/>
      <c r="AQZ216" s="848"/>
      <c r="ARA216" s="848"/>
      <c r="ARB216" s="848"/>
      <c r="ARC216" s="848"/>
      <c r="ARD216" s="848"/>
      <c r="ARE216" s="848"/>
      <c r="ARF216" s="848"/>
      <c r="ARG216" s="848"/>
      <c r="ARH216" s="848"/>
      <c r="ARI216" s="848"/>
      <c r="ARJ216" s="848"/>
      <c r="ARK216" s="848"/>
      <c r="ARL216" s="848"/>
      <c r="ARM216" s="848"/>
      <c r="ARN216" s="848"/>
      <c r="ARO216" s="848"/>
      <c r="ARP216" s="848"/>
      <c r="ARQ216" s="848"/>
      <c r="ARR216" s="848"/>
      <c r="ARS216" s="848"/>
      <c r="ART216" s="848"/>
      <c r="ARU216" s="848"/>
      <c r="ARV216" s="848"/>
      <c r="ARW216" s="848"/>
      <c r="ARX216" s="848"/>
      <c r="ARY216" s="848"/>
      <c r="ARZ216" s="848"/>
      <c r="ASA216" s="848"/>
      <c r="ASB216" s="848"/>
      <c r="ASC216" s="848"/>
      <c r="ASD216" s="848"/>
      <c r="ASE216" s="848"/>
      <c r="ASF216" s="848"/>
      <c r="ASG216" s="848"/>
      <c r="ASH216" s="848"/>
      <c r="ASI216" s="848"/>
      <c r="ASJ216" s="848"/>
      <c r="ASK216" s="848"/>
      <c r="ASL216" s="848"/>
      <c r="ASM216" s="848"/>
      <c r="ASN216" s="848"/>
      <c r="ASO216" s="848"/>
      <c r="ASP216" s="848"/>
      <c r="ASQ216" s="848"/>
      <c r="ASR216" s="848"/>
      <c r="ASS216" s="848"/>
      <c r="AST216" s="848"/>
      <c r="ASU216" s="848"/>
      <c r="ASV216" s="848"/>
      <c r="ASW216" s="848"/>
      <c r="ASX216" s="848"/>
      <c r="ASY216" s="848"/>
      <c r="ASZ216" s="848"/>
      <c r="ATA216" s="848"/>
      <c r="ATB216" s="848"/>
      <c r="ATC216" s="848"/>
      <c r="ATD216" s="848"/>
      <c r="ATE216" s="848"/>
      <c r="ATF216" s="848"/>
      <c r="ATG216" s="848"/>
      <c r="ATH216" s="848"/>
      <c r="ATI216" s="848"/>
      <c r="ATJ216" s="848"/>
      <c r="ATK216" s="848"/>
      <c r="ATL216" s="848"/>
      <c r="ATM216" s="848"/>
      <c r="ATN216" s="848"/>
      <c r="ATO216" s="848"/>
      <c r="ATP216" s="848"/>
      <c r="ATQ216" s="848"/>
      <c r="ATR216" s="848"/>
      <c r="ATS216" s="848"/>
      <c r="ATT216" s="848"/>
      <c r="ATU216" s="848"/>
      <c r="ATV216" s="848"/>
      <c r="ATW216" s="848"/>
      <c r="ATX216" s="848"/>
      <c r="ATY216" s="848"/>
      <c r="ATZ216" s="848"/>
      <c r="AUA216" s="848"/>
      <c r="AUB216" s="848"/>
      <c r="AUC216" s="848"/>
      <c r="AUD216" s="848"/>
      <c r="AUE216" s="848"/>
      <c r="AUF216" s="848"/>
      <c r="AUG216" s="848"/>
      <c r="AUH216" s="848"/>
      <c r="AUI216" s="848"/>
      <c r="AUJ216" s="848"/>
      <c r="AUK216" s="848"/>
      <c r="AUL216" s="848"/>
      <c r="AUM216" s="848"/>
      <c r="AUN216" s="848"/>
      <c r="AUO216" s="848"/>
      <c r="AUP216" s="848"/>
      <c r="AUQ216" s="848"/>
      <c r="AUR216" s="848"/>
      <c r="AUS216" s="848"/>
      <c r="AUT216" s="848"/>
      <c r="AUU216" s="848"/>
      <c r="AUV216" s="848"/>
      <c r="AUW216" s="848"/>
      <c r="AUX216" s="848"/>
      <c r="AUY216" s="848"/>
      <c r="AUZ216" s="848"/>
      <c r="AVA216" s="848"/>
      <c r="AVB216" s="848"/>
      <c r="AVC216" s="848"/>
      <c r="AVD216" s="848"/>
      <c r="AVE216" s="848"/>
      <c r="AVF216" s="848"/>
      <c r="AVG216" s="848"/>
      <c r="AVH216" s="848"/>
      <c r="AVI216" s="848"/>
      <c r="AVJ216" s="848"/>
      <c r="AVK216" s="848"/>
      <c r="AVL216" s="848"/>
      <c r="AVM216" s="848"/>
      <c r="AVN216" s="848"/>
      <c r="AVO216" s="848"/>
      <c r="AVP216" s="848"/>
      <c r="AVQ216" s="848"/>
      <c r="AVR216" s="848"/>
      <c r="AVS216" s="848"/>
      <c r="AVT216" s="848"/>
      <c r="AVU216" s="848"/>
      <c r="AVV216" s="848"/>
      <c r="AVW216" s="848"/>
      <c r="AVX216" s="848"/>
      <c r="AVY216" s="848"/>
      <c r="AVZ216" s="848"/>
      <c r="AWA216" s="848"/>
      <c r="AWB216" s="848"/>
      <c r="AWC216" s="848"/>
      <c r="AWD216" s="848"/>
      <c r="AWE216" s="848"/>
      <c r="AWF216" s="848"/>
      <c r="AWG216" s="848"/>
      <c r="AWH216" s="848"/>
      <c r="AWI216" s="848"/>
      <c r="AWJ216" s="848"/>
      <c r="AWK216" s="848"/>
      <c r="AWL216" s="848"/>
      <c r="AWM216" s="848"/>
      <c r="AWN216" s="848"/>
      <c r="AWO216" s="848"/>
      <c r="AWP216" s="848"/>
      <c r="AWQ216" s="848"/>
      <c r="AWR216" s="848"/>
      <c r="AWS216" s="848"/>
      <c r="AWT216" s="848"/>
      <c r="AWU216" s="848"/>
      <c r="AWV216" s="848"/>
      <c r="AWW216" s="848"/>
      <c r="AWX216" s="848"/>
      <c r="AWY216" s="848"/>
      <c r="AWZ216" s="848"/>
      <c r="AXA216" s="848"/>
      <c r="AXB216" s="848"/>
      <c r="AXC216" s="848"/>
      <c r="AXD216" s="848"/>
      <c r="AXE216" s="848"/>
      <c r="AXF216" s="848"/>
      <c r="AXG216" s="848"/>
      <c r="AXH216" s="848"/>
      <c r="AXI216" s="848"/>
      <c r="AXJ216" s="848"/>
      <c r="AXK216" s="848"/>
      <c r="AXL216" s="848"/>
      <c r="AXM216" s="848"/>
      <c r="AXN216" s="848"/>
      <c r="AXO216" s="848"/>
      <c r="AXP216" s="848"/>
      <c r="AXQ216" s="848"/>
      <c r="AXR216" s="848"/>
      <c r="AXS216" s="848"/>
      <c r="AXT216" s="848"/>
      <c r="AXU216" s="848"/>
      <c r="AXV216" s="848"/>
      <c r="AXW216" s="848"/>
      <c r="AXX216" s="848"/>
      <c r="AXY216" s="848"/>
      <c r="AXZ216" s="848"/>
      <c r="AYA216" s="848"/>
      <c r="AYB216" s="848"/>
      <c r="AYC216" s="848"/>
      <c r="AYD216" s="848"/>
      <c r="AYE216" s="848"/>
      <c r="AYF216" s="848"/>
      <c r="AYG216" s="848"/>
      <c r="AYH216" s="848"/>
      <c r="AYI216" s="848"/>
      <c r="AYJ216" s="848"/>
      <c r="AYK216" s="848"/>
      <c r="AYL216" s="848"/>
      <c r="AYM216" s="848"/>
      <c r="AYN216" s="848"/>
      <c r="AYO216" s="848"/>
      <c r="AYP216" s="848"/>
      <c r="AYQ216" s="848"/>
      <c r="AYR216" s="848"/>
      <c r="AYS216" s="848"/>
      <c r="AYT216" s="848"/>
      <c r="AYU216" s="848"/>
      <c r="AYV216" s="848"/>
      <c r="AYW216" s="848"/>
      <c r="AYX216" s="848"/>
      <c r="AYY216" s="848"/>
      <c r="AYZ216" s="848"/>
      <c r="AZA216" s="848"/>
      <c r="AZB216" s="848"/>
      <c r="AZC216" s="848"/>
      <c r="AZD216" s="848"/>
      <c r="AZE216" s="848"/>
      <c r="AZF216" s="848"/>
      <c r="AZG216" s="848"/>
      <c r="AZH216" s="848"/>
      <c r="AZI216" s="848"/>
      <c r="AZJ216" s="848"/>
      <c r="AZK216" s="848"/>
      <c r="AZL216" s="848"/>
      <c r="AZM216" s="848"/>
      <c r="AZN216" s="848"/>
      <c r="AZO216" s="848"/>
      <c r="AZP216" s="848"/>
      <c r="AZQ216" s="848"/>
      <c r="AZR216" s="848"/>
      <c r="AZS216" s="848"/>
      <c r="AZT216" s="848"/>
      <c r="AZU216" s="848"/>
      <c r="AZV216" s="848"/>
      <c r="AZW216" s="848"/>
      <c r="AZX216" s="848"/>
      <c r="AZY216" s="848"/>
      <c r="AZZ216" s="848"/>
      <c r="BAA216" s="848"/>
      <c r="BAB216" s="848"/>
      <c r="BAC216" s="848"/>
      <c r="BAD216" s="848"/>
      <c r="BAE216" s="848"/>
      <c r="BAF216" s="848"/>
      <c r="BAG216" s="848"/>
      <c r="BAH216" s="848"/>
      <c r="BAI216" s="848"/>
      <c r="BAJ216" s="848"/>
      <c r="BAK216" s="848"/>
      <c r="BAL216" s="848"/>
      <c r="BAM216" s="848"/>
      <c r="BAN216" s="848"/>
      <c r="BAO216" s="848"/>
      <c r="BAP216" s="848"/>
      <c r="BAQ216" s="848"/>
      <c r="BAR216" s="848"/>
      <c r="BAS216" s="848"/>
      <c r="BAT216" s="848"/>
      <c r="BAU216" s="848"/>
      <c r="BAV216" s="848"/>
      <c r="BAW216" s="848"/>
      <c r="BAX216" s="848"/>
      <c r="BAY216" s="848"/>
      <c r="BAZ216" s="848"/>
      <c r="BBA216" s="848"/>
      <c r="BBB216" s="848"/>
      <c r="BBC216" s="848"/>
      <c r="BBD216" s="848"/>
      <c r="BBE216" s="848"/>
      <c r="BBF216" s="848"/>
      <c r="BBG216" s="848"/>
      <c r="BBH216" s="848"/>
      <c r="BBI216" s="848"/>
      <c r="BBJ216" s="848"/>
      <c r="BBK216" s="848"/>
      <c r="BBL216" s="848"/>
      <c r="BBM216" s="848"/>
      <c r="BBN216" s="848"/>
      <c r="BBO216" s="848"/>
      <c r="BBP216" s="848"/>
      <c r="BBQ216" s="848"/>
      <c r="BBR216" s="848"/>
      <c r="BBS216" s="848"/>
      <c r="BBT216" s="848"/>
      <c r="BBU216" s="848"/>
      <c r="BBV216" s="848"/>
      <c r="BBW216" s="848"/>
      <c r="BBX216" s="848"/>
      <c r="BBY216" s="848"/>
      <c r="BBZ216" s="848"/>
      <c r="BCA216" s="848"/>
      <c r="BCB216" s="848"/>
      <c r="BCC216" s="848"/>
      <c r="BCD216" s="848"/>
      <c r="BCE216" s="848"/>
      <c r="BCF216" s="848"/>
      <c r="BCG216" s="848"/>
      <c r="BCH216" s="848"/>
      <c r="BCI216" s="848"/>
      <c r="BCJ216" s="848"/>
      <c r="BCK216" s="848"/>
      <c r="BCL216" s="848"/>
      <c r="BCM216" s="848"/>
      <c r="BCN216" s="848"/>
      <c r="BCO216" s="848"/>
      <c r="BCP216" s="848"/>
      <c r="BCQ216" s="848"/>
      <c r="BCR216" s="848"/>
      <c r="BCS216" s="848"/>
      <c r="BCT216" s="848"/>
      <c r="BCU216" s="848"/>
      <c r="BCV216" s="848"/>
      <c r="BCW216" s="848"/>
      <c r="BCX216" s="848"/>
      <c r="BCY216" s="848"/>
      <c r="BCZ216" s="848"/>
      <c r="BDA216" s="848"/>
      <c r="BDB216" s="848"/>
      <c r="BDC216" s="848"/>
      <c r="BDD216" s="848"/>
      <c r="BDE216" s="848"/>
      <c r="BDF216" s="848"/>
      <c r="BDG216" s="848"/>
      <c r="BDH216" s="848"/>
      <c r="BDI216" s="848"/>
      <c r="BDJ216" s="848"/>
      <c r="BDK216" s="848"/>
      <c r="BDL216" s="848"/>
      <c r="BDM216" s="848"/>
      <c r="BDN216" s="848"/>
      <c r="BDO216" s="848"/>
      <c r="BDP216" s="848"/>
      <c r="BDQ216" s="848"/>
      <c r="BDR216" s="848"/>
      <c r="BDS216" s="848"/>
      <c r="BDT216" s="848"/>
      <c r="BDU216" s="848"/>
      <c r="BDV216" s="848"/>
      <c r="BDW216" s="848"/>
      <c r="BDX216" s="848"/>
      <c r="BDY216" s="848"/>
      <c r="BDZ216" s="848"/>
      <c r="BEA216" s="848"/>
      <c r="BEB216" s="848"/>
      <c r="BEC216" s="848"/>
      <c r="BED216" s="848"/>
      <c r="BEE216" s="848"/>
      <c r="BEF216" s="848"/>
      <c r="BEG216" s="848"/>
      <c r="BEH216" s="848"/>
      <c r="BEI216" s="848"/>
      <c r="BEJ216" s="848"/>
      <c r="BEK216" s="848"/>
      <c r="BEL216" s="848"/>
      <c r="BEM216" s="848"/>
      <c r="BEN216" s="848"/>
      <c r="BEO216" s="848"/>
      <c r="BEP216" s="848"/>
      <c r="BEQ216" s="848"/>
      <c r="BER216" s="848"/>
      <c r="BES216" s="848"/>
      <c r="BET216" s="848"/>
      <c r="BEU216" s="848"/>
      <c r="BEV216" s="848"/>
      <c r="BEW216" s="848"/>
      <c r="BEX216" s="848"/>
      <c r="BEY216" s="848"/>
      <c r="BEZ216" s="848"/>
      <c r="BFA216" s="848"/>
      <c r="BFB216" s="848"/>
      <c r="BFC216" s="848"/>
      <c r="BFD216" s="848"/>
      <c r="BFE216" s="848"/>
      <c r="BFF216" s="848"/>
      <c r="BFG216" s="848"/>
      <c r="BFH216" s="848"/>
      <c r="BFI216" s="848"/>
      <c r="BFJ216" s="848"/>
      <c r="BFK216" s="848"/>
      <c r="BFL216" s="848"/>
      <c r="BFM216" s="848"/>
      <c r="BFN216" s="848"/>
      <c r="BFO216" s="848"/>
      <c r="BFP216" s="848"/>
      <c r="BFQ216" s="848"/>
      <c r="BFR216" s="848"/>
      <c r="BFS216" s="848"/>
      <c r="BFT216" s="848"/>
      <c r="BFU216" s="848"/>
      <c r="BFV216" s="848"/>
      <c r="BFW216" s="848"/>
      <c r="BFX216" s="848"/>
      <c r="BFY216" s="848"/>
      <c r="BFZ216" s="848"/>
      <c r="BGA216" s="848"/>
      <c r="BGB216" s="848"/>
      <c r="BGC216" s="848"/>
      <c r="BGD216" s="848"/>
      <c r="BGE216" s="848"/>
      <c r="BGF216" s="848"/>
      <c r="BGG216" s="848"/>
      <c r="BGH216" s="848"/>
      <c r="BGI216" s="848"/>
      <c r="BGJ216" s="848"/>
      <c r="BGK216" s="848"/>
      <c r="BGL216" s="848"/>
      <c r="BGM216" s="848"/>
      <c r="BGN216" s="848"/>
      <c r="BGO216" s="848"/>
      <c r="BGP216" s="848"/>
      <c r="BGQ216" s="848"/>
      <c r="BGR216" s="848"/>
      <c r="BGS216" s="848"/>
      <c r="BGT216" s="848"/>
      <c r="BGU216" s="848"/>
      <c r="BGV216" s="848"/>
      <c r="BGW216" s="848"/>
      <c r="BGX216" s="848"/>
      <c r="BGY216" s="848"/>
      <c r="BGZ216" s="848"/>
      <c r="BHA216" s="848"/>
      <c r="BHB216" s="848"/>
      <c r="BHC216" s="848"/>
      <c r="BHD216" s="848"/>
      <c r="BHE216" s="848"/>
      <c r="BHF216" s="848"/>
      <c r="BHG216" s="848"/>
      <c r="BHH216" s="848"/>
      <c r="BHI216" s="848"/>
      <c r="BHJ216" s="848"/>
      <c r="BHK216" s="848"/>
      <c r="BHL216" s="848"/>
      <c r="BHM216" s="848"/>
      <c r="BHN216" s="848"/>
      <c r="BHO216" s="848"/>
      <c r="BHP216" s="848"/>
      <c r="BHQ216" s="848"/>
      <c r="BHR216" s="848"/>
      <c r="BHS216" s="848"/>
      <c r="BHT216" s="848"/>
      <c r="BHU216" s="848"/>
      <c r="BHV216" s="848"/>
      <c r="BHW216" s="848"/>
      <c r="BHX216" s="848"/>
      <c r="BHY216" s="848"/>
      <c r="BHZ216" s="848"/>
      <c r="BIA216" s="848"/>
      <c r="BIB216" s="848"/>
      <c r="BIC216" s="848"/>
      <c r="BID216" s="848"/>
      <c r="BIE216" s="848"/>
      <c r="BIF216" s="848"/>
      <c r="BIG216" s="848"/>
      <c r="BIH216" s="848"/>
      <c r="BII216" s="848"/>
      <c r="BIJ216" s="848"/>
      <c r="BIK216" s="848"/>
      <c r="BIL216" s="848"/>
      <c r="BIM216" s="848"/>
      <c r="BIN216" s="848"/>
      <c r="BIO216" s="848"/>
      <c r="BIP216" s="848"/>
      <c r="BIQ216" s="848"/>
      <c r="BIR216" s="848"/>
      <c r="BIS216" s="848"/>
      <c r="BIT216" s="848"/>
      <c r="BIU216" s="848"/>
      <c r="BIV216" s="848"/>
      <c r="BIW216" s="848"/>
      <c r="BIX216" s="848"/>
      <c r="BIY216" s="848"/>
      <c r="BIZ216" s="848"/>
      <c r="BJA216" s="848"/>
      <c r="BJB216" s="848"/>
      <c r="BJC216" s="848"/>
      <c r="BJD216" s="848"/>
      <c r="BJE216" s="848"/>
      <c r="BJF216" s="848"/>
      <c r="BJG216" s="848"/>
      <c r="BJH216" s="848"/>
      <c r="BJI216" s="848"/>
      <c r="BJJ216" s="848"/>
      <c r="BJK216" s="848"/>
      <c r="BJL216" s="848"/>
      <c r="BJM216" s="848"/>
      <c r="BJN216" s="848"/>
      <c r="BJO216" s="848"/>
      <c r="BJP216" s="848"/>
      <c r="BJQ216" s="848"/>
      <c r="BJR216" s="848"/>
      <c r="BJS216" s="848"/>
      <c r="BJT216" s="848"/>
      <c r="BJU216" s="848"/>
      <c r="BJV216" s="848"/>
      <c r="BJW216" s="848"/>
      <c r="BJX216" s="848"/>
      <c r="BJY216" s="848"/>
      <c r="BJZ216" s="848"/>
      <c r="BKA216" s="848"/>
      <c r="BKB216" s="848"/>
      <c r="BKC216" s="848"/>
      <c r="BKD216" s="848"/>
      <c r="BKE216" s="848"/>
      <c r="BKF216" s="848"/>
      <c r="BKG216" s="848"/>
      <c r="BKH216" s="848"/>
      <c r="BKI216" s="848"/>
      <c r="BKJ216" s="848"/>
      <c r="BKK216" s="848"/>
      <c r="BKL216" s="848"/>
      <c r="BKM216" s="848"/>
      <c r="BKN216" s="848"/>
      <c r="BKO216" s="848"/>
      <c r="BKP216" s="848"/>
      <c r="BKQ216" s="848"/>
      <c r="BKR216" s="848"/>
      <c r="BKS216" s="848"/>
      <c r="BKT216" s="848"/>
      <c r="BKU216" s="848"/>
      <c r="BKV216" s="848"/>
      <c r="BKW216" s="848"/>
      <c r="BKX216" s="848"/>
      <c r="BKY216" s="848"/>
      <c r="BKZ216" s="848"/>
      <c r="BLA216" s="848"/>
      <c r="BLB216" s="848"/>
      <c r="BLC216" s="848"/>
      <c r="BLD216" s="848"/>
      <c r="BLE216" s="848"/>
      <c r="BLF216" s="848"/>
      <c r="BLG216" s="848"/>
      <c r="BLH216" s="848"/>
      <c r="BLI216" s="848"/>
      <c r="BLJ216" s="848"/>
      <c r="BLK216" s="848"/>
      <c r="BLL216" s="848"/>
      <c r="BLM216" s="848"/>
      <c r="BLN216" s="848"/>
      <c r="BLO216" s="848"/>
      <c r="BLP216" s="848"/>
      <c r="BLQ216" s="848"/>
      <c r="BLR216" s="848"/>
      <c r="BLS216" s="848"/>
      <c r="BLT216" s="848"/>
      <c r="BLU216" s="848"/>
      <c r="BLV216" s="848"/>
      <c r="BLW216" s="848"/>
      <c r="BLX216" s="848"/>
      <c r="BLY216" s="848"/>
      <c r="BLZ216" s="848"/>
      <c r="BMA216" s="848"/>
      <c r="BMB216" s="848"/>
      <c r="BMC216" s="848"/>
      <c r="BMD216" s="848"/>
      <c r="BME216" s="848"/>
      <c r="BMF216" s="848"/>
      <c r="BMG216" s="848"/>
      <c r="BMH216" s="848"/>
      <c r="BMI216" s="848"/>
      <c r="BMJ216" s="848"/>
      <c r="BMK216" s="848"/>
      <c r="BML216" s="848"/>
      <c r="BMM216" s="848"/>
      <c r="BMN216" s="848"/>
      <c r="BMO216" s="848"/>
      <c r="BMP216" s="848"/>
      <c r="BMQ216" s="848"/>
      <c r="BMR216" s="848"/>
      <c r="BMS216" s="848"/>
      <c r="BMT216" s="848"/>
      <c r="BMU216" s="848"/>
      <c r="BMV216" s="848"/>
      <c r="BMW216" s="848"/>
      <c r="BMX216" s="848"/>
      <c r="BMY216" s="848"/>
      <c r="BMZ216" s="848"/>
      <c r="BNA216" s="848"/>
      <c r="BNB216" s="848"/>
      <c r="BNC216" s="848"/>
      <c r="BND216" s="848"/>
      <c r="BNE216" s="848"/>
      <c r="BNF216" s="848"/>
      <c r="BNG216" s="848"/>
      <c r="BNH216" s="848"/>
      <c r="BNI216" s="848"/>
      <c r="BNJ216" s="848"/>
      <c r="BNK216" s="848"/>
      <c r="BNL216" s="848"/>
      <c r="BNM216" s="848"/>
      <c r="BNN216" s="848"/>
      <c r="BNO216" s="848"/>
      <c r="BNP216" s="848"/>
      <c r="BNQ216" s="848"/>
      <c r="BNR216" s="848"/>
      <c r="BNS216" s="848"/>
      <c r="BNT216" s="848"/>
      <c r="BNU216" s="848"/>
      <c r="BNV216" s="848"/>
      <c r="BNW216" s="848"/>
      <c r="BNX216" s="848"/>
      <c r="BNY216" s="848"/>
      <c r="BNZ216" s="848"/>
      <c r="BOA216" s="848"/>
      <c r="BOB216" s="848"/>
      <c r="BOC216" s="848"/>
      <c r="BOD216" s="848"/>
      <c r="BOE216" s="848"/>
      <c r="BOF216" s="848"/>
      <c r="BOG216" s="848"/>
      <c r="BOH216" s="848"/>
      <c r="BOI216" s="848"/>
      <c r="BOJ216" s="848"/>
      <c r="BOK216" s="848"/>
      <c r="BOL216" s="848"/>
      <c r="BOM216" s="848"/>
      <c r="BON216" s="848"/>
      <c r="BOO216" s="848"/>
      <c r="BOP216" s="848"/>
      <c r="BOQ216" s="848"/>
      <c r="BOR216" s="848"/>
      <c r="BOS216" s="848"/>
      <c r="BOT216" s="848"/>
      <c r="BOU216" s="848"/>
      <c r="BOV216" s="848"/>
      <c r="BOW216" s="848"/>
      <c r="BOX216" s="848"/>
      <c r="BOY216" s="848"/>
      <c r="BOZ216" s="848"/>
      <c r="BPA216" s="848"/>
      <c r="BPB216" s="848"/>
      <c r="BPC216" s="848"/>
      <c r="BPD216" s="848"/>
      <c r="BPE216" s="848"/>
      <c r="BPF216" s="848"/>
      <c r="BPG216" s="848"/>
      <c r="BPH216" s="848"/>
      <c r="BPI216" s="848"/>
      <c r="BPJ216" s="848"/>
      <c r="BPK216" s="848"/>
      <c r="BPL216" s="848"/>
      <c r="BPM216" s="848"/>
      <c r="BPN216" s="848"/>
      <c r="BPO216" s="848"/>
      <c r="BPP216" s="848"/>
      <c r="BPQ216" s="848"/>
      <c r="BPR216" s="848"/>
      <c r="BPS216" s="848"/>
      <c r="BPT216" s="848"/>
      <c r="BPU216" s="848"/>
      <c r="BPV216" s="848"/>
      <c r="BPW216" s="848"/>
      <c r="BPX216" s="848"/>
      <c r="BPY216" s="848"/>
      <c r="BPZ216" s="848"/>
      <c r="BQA216" s="848"/>
      <c r="BQB216" s="848"/>
      <c r="BQC216" s="848"/>
      <c r="BQD216" s="848"/>
      <c r="BQE216" s="848"/>
      <c r="BQF216" s="848"/>
      <c r="BQG216" s="848"/>
      <c r="BQH216" s="848"/>
      <c r="BQI216" s="848"/>
      <c r="BQJ216" s="848"/>
      <c r="BQK216" s="848"/>
      <c r="BQL216" s="848"/>
      <c r="BQM216" s="848"/>
      <c r="BQN216" s="848"/>
      <c r="BQO216" s="848"/>
      <c r="BQP216" s="848"/>
      <c r="BQQ216" s="848"/>
      <c r="BQR216" s="848"/>
      <c r="BQS216" s="848"/>
      <c r="BQT216" s="848"/>
      <c r="BQU216" s="848"/>
      <c r="BQV216" s="848"/>
      <c r="BQW216" s="848"/>
      <c r="BQX216" s="848"/>
      <c r="BQY216" s="848"/>
      <c r="BQZ216" s="848"/>
      <c r="BRA216" s="848"/>
      <c r="BRB216" s="848"/>
      <c r="BRC216" s="848"/>
      <c r="BRD216" s="848"/>
      <c r="BRE216" s="848"/>
      <c r="BRF216" s="848"/>
      <c r="BRG216" s="848"/>
      <c r="BRH216" s="848"/>
      <c r="BRI216" s="848"/>
      <c r="BRJ216" s="848"/>
      <c r="BRK216" s="848"/>
      <c r="BRL216" s="848"/>
      <c r="BRM216" s="848"/>
      <c r="BRN216" s="848"/>
      <c r="BRO216" s="848"/>
      <c r="BRP216" s="848"/>
      <c r="BRQ216" s="848"/>
      <c r="BRR216" s="848"/>
      <c r="BRS216" s="848"/>
      <c r="BRT216" s="848"/>
      <c r="BRU216" s="848"/>
      <c r="BRV216" s="848"/>
      <c r="BRW216" s="848"/>
      <c r="BRX216" s="848"/>
      <c r="BRY216" s="848"/>
      <c r="BRZ216" s="848"/>
      <c r="BSA216" s="848"/>
      <c r="BSB216" s="848"/>
      <c r="BSC216" s="848"/>
      <c r="BSD216" s="848"/>
      <c r="BSE216" s="848"/>
      <c r="BSF216" s="848"/>
      <c r="BSG216" s="848"/>
      <c r="BSH216" s="848"/>
      <c r="BSI216" s="848"/>
      <c r="BSJ216" s="848"/>
      <c r="BSK216" s="848"/>
      <c r="BSL216" s="848"/>
      <c r="BSM216" s="848"/>
      <c r="BSN216" s="848"/>
      <c r="BSO216" s="848"/>
      <c r="BSP216" s="848"/>
      <c r="BSQ216" s="848"/>
      <c r="BSR216" s="848"/>
      <c r="BSS216" s="848"/>
      <c r="BST216" s="848"/>
      <c r="BSU216" s="848"/>
      <c r="BSV216" s="848"/>
      <c r="BSW216" s="848"/>
      <c r="BSX216" s="848"/>
      <c r="BSY216" s="848"/>
      <c r="BSZ216" s="848"/>
      <c r="BTA216" s="848"/>
      <c r="BTB216" s="848"/>
      <c r="BTC216" s="848"/>
      <c r="BTD216" s="848"/>
      <c r="BTE216" s="848"/>
      <c r="BTF216" s="848"/>
      <c r="BTG216" s="848"/>
      <c r="BTH216" s="848"/>
      <c r="BTI216" s="848"/>
      <c r="BTJ216" s="848"/>
      <c r="BTK216" s="848"/>
      <c r="BTL216" s="848"/>
      <c r="BTM216" s="848"/>
      <c r="BTN216" s="848"/>
      <c r="BTO216" s="848"/>
      <c r="BTP216" s="848"/>
      <c r="BTQ216" s="848"/>
      <c r="BTR216" s="848"/>
      <c r="BTS216" s="848"/>
      <c r="BTT216" s="848"/>
      <c r="BTU216" s="848"/>
      <c r="BTV216" s="848"/>
      <c r="BTW216" s="848"/>
      <c r="BTX216" s="848"/>
      <c r="BTY216" s="848"/>
      <c r="BTZ216" s="848"/>
      <c r="BUA216" s="848"/>
      <c r="BUB216" s="848"/>
      <c r="BUC216" s="848"/>
      <c r="BUD216" s="848"/>
      <c r="BUE216" s="848"/>
      <c r="BUF216" s="848"/>
      <c r="BUG216" s="848"/>
      <c r="BUH216" s="848"/>
      <c r="BUI216" s="848"/>
      <c r="BUJ216" s="848"/>
      <c r="BUK216" s="848"/>
      <c r="BUL216" s="848"/>
      <c r="BUM216" s="848"/>
      <c r="BUN216" s="848"/>
      <c r="BUO216" s="848"/>
      <c r="BUP216" s="848"/>
      <c r="BUQ216" s="848"/>
      <c r="BUR216" s="848"/>
      <c r="BUS216" s="848"/>
      <c r="BUT216" s="848"/>
      <c r="BUU216" s="848"/>
      <c r="BUV216" s="848"/>
      <c r="BUW216" s="848"/>
      <c r="BUX216" s="848"/>
      <c r="BUY216" s="848"/>
      <c r="BUZ216" s="848"/>
      <c r="BVA216" s="848"/>
      <c r="BVB216" s="848"/>
      <c r="BVC216" s="848"/>
      <c r="BVD216" s="848"/>
      <c r="BVE216" s="848"/>
      <c r="BVF216" s="848"/>
      <c r="BVG216" s="848"/>
      <c r="BVH216" s="848"/>
      <c r="BVI216" s="848"/>
      <c r="BVJ216" s="848"/>
      <c r="BVK216" s="848"/>
      <c r="BVL216" s="848"/>
      <c r="BVM216" s="848"/>
      <c r="BVN216" s="848"/>
      <c r="BVO216" s="848"/>
      <c r="BVP216" s="848"/>
      <c r="BVQ216" s="848"/>
      <c r="BVR216" s="848"/>
      <c r="BVS216" s="848"/>
      <c r="BVT216" s="848"/>
      <c r="BVU216" s="848"/>
      <c r="BVV216" s="848"/>
      <c r="BVW216" s="848"/>
      <c r="BVX216" s="848"/>
      <c r="BVY216" s="848"/>
      <c r="BVZ216" s="848"/>
      <c r="BWA216" s="848"/>
      <c r="BWB216" s="848"/>
      <c r="BWC216" s="848"/>
      <c r="BWD216" s="848"/>
      <c r="BWE216" s="848"/>
      <c r="BWF216" s="848"/>
      <c r="BWG216" s="848"/>
      <c r="BWH216" s="848"/>
      <c r="BWI216" s="848"/>
      <c r="BWJ216" s="848"/>
      <c r="BWK216" s="848"/>
      <c r="BWL216" s="848"/>
      <c r="BWM216" s="848"/>
      <c r="BWN216" s="848"/>
      <c r="BWO216" s="848"/>
      <c r="BWP216" s="848"/>
      <c r="BWQ216" s="848"/>
      <c r="BWR216" s="848"/>
      <c r="BWS216" s="848"/>
      <c r="BWT216" s="848"/>
      <c r="BWU216" s="848"/>
      <c r="BWV216" s="848"/>
      <c r="BWW216" s="848"/>
      <c r="BWX216" s="848"/>
      <c r="BWY216" s="848"/>
      <c r="BWZ216" s="848"/>
      <c r="BXA216" s="848"/>
      <c r="BXB216" s="848"/>
      <c r="BXC216" s="848"/>
      <c r="BXD216" s="848"/>
      <c r="BXE216" s="848"/>
      <c r="BXF216" s="848"/>
      <c r="BXG216" s="848"/>
      <c r="BXH216" s="848"/>
      <c r="BXI216" s="848"/>
      <c r="BXJ216" s="848"/>
      <c r="BXK216" s="848"/>
      <c r="BXL216" s="848"/>
      <c r="BXM216" s="848"/>
      <c r="BXN216" s="848"/>
      <c r="BXO216" s="848"/>
      <c r="BXP216" s="848"/>
      <c r="BXQ216" s="848"/>
      <c r="BXR216" s="848"/>
      <c r="BXS216" s="848"/>
      <c r="BXT216" s="848"/>
      <c r="BXU216" s="848"/>
      <c r="BXV216" s="848"/>
      <c r="BXW216" s="848"/>
      <c r="BXX216" s="848"/>
      <c r="BXY216" s="848"/>
      <c r="BXZ216" s="848"/>
      <c r="BYA216" s="848"/>
      <c r="BYB216" s="848"/>
      <c r="BYC216" s="848"/>
      <c r="BYD216" s="848"/>
      <c r="BYE216" s="848"/>
      <c r="BYF216" s="848"/>
      <c r="BYG216" s="848"/>
      <c r="BYH216" s="848"/>
      <c r="BYI216" s="848"/>
      <c r="BYJ216" s="848"/>
      <c r="BYK216" s="848"/>
      <c r="BYL216" s="848"/>
      <c r="BYM216" s="848"/>
      <c r="BYN216" s="848"/>
      <c r="BYO216" s="848"/>
      <c r="BYP216" s="848"/>
      <c r="BYQ216" s="848"/>
      <c r="BYR216" s="848"/>
      <c r="BYS216" s="848"/>
      <c r="BYT216" s="848"/>
      <c r="BYU216" s="848"/>
      <c r="BYV216" s="848"/>
      <c r="BYW216" s="848"/>
      <c r="BYX216" s="848"/>
      <c r="BYY216" s="848"/>
      <c r="BYZ216" s="848"/>
      <c r="BZA216" s="848"/>
      <c r="BZB216" s="848"/>
      <c r="BZC216" s="848"/>
      <c r="BZD216" s="848"/>
      <c r="BZE216" s="848"/>
      <c r="BZF216" s="848"/>
      <c r="BZG216" s="848"/>
      <c r="BZH216" s="848"/>
      <c r="BZI216" s="848"/>
      <c r="BZJ216" s="848"/>
      <c r="BZK216" s="848"/>
      <c r="BZL216" s="848"/>
      <c r="BZM216" s="848"/>
      <c r="BZN216" s="848"/>
      <c r="BZO216" s="848"/>
      <c r="BZP216" s="848"/>
      <c r="BZQ216" s="848"/>
      <c r="BZR216" s="848"/>
      <c r="BZS216" s="848"/>
      <c r="BZT216" s="848"/>
      <c r="BZU216" s="848"/>
      <c r="BZV216" s="848"/>
      <c r="BZW216" s="848"/>
      <c r="BZX216" s="848"/>
      <c r="BZY216" s="848"/>
      <c r="BZZ216" s="848"/>
      <c r="CAA216" s="848"/>
      <c r="CAB216" s="848"/>
      <c r="CAC216" s="848"/>
      <c r="CAD216" s="848"/>
      <c r="CAE216" s="848"/>
      <c r="CAF216" s="848"/>
      <c r="CAG216" s="848"/>
      <c r="CAH216" s="848"/>
      <c r="CAI216" s="848"/>
      <c r="CAJ216" s="848"/>
      <c r="CAK216" s="848"/>
      <c r="CAL216" s="848"/>
      <c r="CAM216" s="848"/>
      <c r="CAN216" s="848"/>
      <c r="CAO216" s="848"/>
      <c r="CAP216" s="848"/>
      <c r="CAQ216" s="848"/>
      <c r="CAR216" s="848"/>
      <c r="CAS216" s="848"/>
      <c r="CAT216" s="848"/>
      <c r="CAU216" s="848"/>
      <c r="CAV216" s="848"/>
      <c r="CAW216" s="848"/>
      <c r="CAX216" s="848"/>
      <c r="CAY216" s="848"/>
      <c r="CAZ216" s="848"/>
      <c r="CBA216" s="848"/>
      <c r="CBB216" s="848"/>
      <c r="CBC216" s="848"/>
      <c r="CBD216" s="848"/>
      <c r="CBE216" s="848"/>
      <c r="CBF216" s="848"/>
      <c r="CBG216" s="848"/>
      <c r="CBH216" s="848"/>
      <c r="CBI216" s="848"/>
      <c r="CBJ216" s="848"/>
      <c r="CBK216" s="848"/>
      <c r="CBL216" s="848"/>
      <c r="CBM216" s="848"/>
      <c r="CBN216" s="848"/>
      <c r="CBO216" s="848"/>
      <c r="CBP216" s="848"/>
      <c r="CBQ216" s="848"/>
      <c r="CBR216" s="848"/>
      <c r="CBS216" s="848"/>
      <c r="CBT216" s="848"/>
      <c r="CBU216" s="848"/>
      <c r="CBV216" s="848"/>
      <c r="CBW216" s="848"/>
      <c r="CBX216" s="848"/>
      <c r="CBY216" s="848"/>
      <c r="CBZ216" s="848"/>
      <c r="CCA216" s="848"/>
      <c r="CCB216" s="848"/>
      <c r="CCC216" s="848"/>
      <c r="CCD216" s="848"/>
      <c r="CCE216" s="848"/>
      <c r="CCF216" s="848"/>
      <c r="CCG216" s="848"/>
      <c r="CCH216" s="848"/>
      <c r="CCI216" s="848"/>
      <c r="CCJ216" s="848"/>
      <c r="CCK216" s="848"/>
      <c r="CCL216" s="848"/>
      <c r="CCM216" s="848"/>
      <c r="CCN216" s="848"/>
      <c r="CCO216" s="848"/>
      <c r="CCP216" s="848"/>
      <c r="CCQ216" s="848"/>
      <c r="CCR216" s="848"/>
      <c r="CCS216" s="848"/>
      <c r="CCT216" s="848"/>
      <c r="CCU216" s="848"/>
      <c r="CCV216" s="848"/>
      <c r="CCW216" s="848"/>
      <c r="CCX216" s="848"/>
      <c r="CCY216" s="848"/>
      <c r="CCZ216" s="848"/>
      <c r="CDA216" s="848"/>
      <c r="CDB216" s="848"/>
      <c r="CDC216" s="848"/>
      <c r="CDD216" s="848"/>
      <c r="CDE216" s="848"/>
      <c r="CDF216" s="848"/>
      <c r="CDG216" s="848"/>
      <c r="CDH216" s="848"/>
      <c r="CDI216" s="848"/>
      <c r="CDJ216" s="848"/>
      <c r="CDK216" s="848"/>
      <c r="CDL216" s="848"/>
      <c r="CDM216" s="848"/>
      <c r="CDN216" s="848"/>
      <c r="CDO216" s="848"/>
      <c r="CDP216" s="848"/>
      <c r="CDQ216" s="848"/>
      <c r="CDR216" s="848"/>
      <c r="CDS216" s="848"/>
      <c r="CDT216" s="848"/>
      <c r="CDU216" s="848"/>
      <c r="CDV216" s="848"/>
      <c r="CDW216" s="848"/>
      <c r="CDX216" s="848"/>
      <c r="CDY216" s="848"/>
      <c r="CDZ216" s="848"/>
      <c r="CEA216" s="848"/>
      <c r="CEB216" s="848"/>
      <c r="CEC216" s="848"/>
      <c r="CED216" s="848"/>
      <c r="CEE216" s="848"/>
      <c r="CEF216" s="848"/>
      <c r="CEG216" s="848"/>
      <c r="CEH216" s="848"/>
      <c r="CEI216" s="848"/>
      <c r="CEJ216" s="848"/>
      <c r="CEK216" s="848"/>
      <c r="CEL216" s="848"/>
      <c r="CEM216" s="848"/>
      <c r="CEN216" s="848"/>
      <c r="CEO216" s="848"/>
      <c r="CEP216" s="848"/>
      <c r="CEQ216" s="848"/>
      <c r="CER216" s="848"/>
      <c r="CES216" s="848"/>
      <c r="CET216" s="848"/>
      <c r="CEU216" s="848"/>
      <c r="CEV216" s="848"/>
      <c r="CEW216" s="848"/>
      <c r="CEX216" s="848"/>
      <c r="CEY216" s="848"/>
      <c r="CEZ216" s="848"/>
      <c r="CFA216" s="848"/>
      <c r="CFB216" s="848"/>
      <c r="CFC216" s="848"/>
      <c r="CFD216" s="848"/>
      <c r="CFE216" s="848"/>
      <c r="CFF216" s="848"/>
      <c r="CFG216" s="848"/>
      <c r="CFH216" s="848"/>
      <c r="CFI216" s="848"/>
      <c r="CFJ216" s="848"/>
      <c r="CFK216" s="848"/>
      <c r="CFL216" s="848"/>
      <c r="CFM216" s="848"/>
      <c r="CFN216" s="848"/>
      <c r="CFO216" s="848"/>
      <c r="CFP216" s="848"/>
      <c r="CFQ216" s="848"/>
      <c r="CFR216" s="848"/>
      <c r="CFS216" s="848"/>
      <c r="CFT216" s="848"/>
      <c r="CFU216" s="848"/>
      <c r="CFV216" s="848"/>
      <c r="CFW216" s="848"/>
      <c r="CFX216" s="848"/>
      <c r="CFY216" s="848"/>
      <c r="CFZ216" s="848"/>
      <c r="CGA216" s="848"/>
      <c r="CGB216" s="848"/>
      <c r="CGC216" s="848"/>
      <c r="CGD216" s="848"/>
      <c r="CGE216" s="848"/>
      <c r="CGF216" s="848"/>
      <c r="CGG216" s="848"/>
      <c r="CGH216" s="848"/>
      <c r="CGI216" s="848"/>
      <c r="CGJ216" s="848"/>
      <c r="CGK216" s="848"/>
      <c r="CGL216" s="848"/>
      <c r="CGM216" s="848"/>
      <c r="CGN216" s="848"/>
      <c r="CGO216" s="848"/>
      <c r="CGP216" s="848"/>
      <c r="CGQ216" s="848"/>
      <c r="CGR216" s="848"/>
      <c r="CGS216" s="848"/>
      <c r="CGT216" s="848"/>
      <c r="CGU216" s="848"/>
      <c r="CGV216" s="848"/>
      <c r="CGW216" s="848"/>
      <c r="CGX216" s="848"/>
      <c r="CGY216" s="848"/>
      <c r="CGZ216" s="848"/>
      <c r="CHA216" s="848"/>
      <c r="CHB216" s="848"/>
      <c r="CHC216" s="848"/>
      <c r="CHD216" s="848"/>
      <c r="CHE216" s="848"/>
      <c r="CHF216" s="848"/>
      <c r="CHG216" s="848"/>
      <c r="CHH216" s="848"/>
      <c r="CHI216" s="848"/>
      <c r="CHJ216" s="848"/>
      <c r="CHK216" s="848"/>
      <c r="CHL216" s="848"/>
      <c r="CHM216" s="848"/>
      <c r="CHN216" s="848"/>
      <c r="CHO216" s="848"/>
      <c r="CHP216" s="848"/>
      <c r="CHQ216" s="848"/>
      <c r="CHR216" s="848"/>
      <c r="CHS216" s="848"/>
      <c r="CHT216" s="848"/>
      <c r="CHU216" s="848"/>
      <c r="CHV216" s="848"/>
      <c r="CHW216" s="848"/>
      <c r="CHX216" s="848"/>
      <c r="CHY216" s="848"/>
      <c r="CHZ216" s="848"/>
      <c r="CIA216" s="848"/>
      <c r="CIB216" s="848"/>
      <c r="CIC216" s="848"/>
      <c r="CID216" s="848"/>
      <c r="CIE216" s="848"/>
      <c r="CIF216" s="848"/>
      <c r="CIG216" s="848"/>
      <c r="CIH216" s="848"/>
      <c r="CII216" s="848"/>
      <c r="CIJ216" s="848"/>
      <c r="CIK216" s="848"/>
      <c r="CIL216" s="848"/>
      <c r="CIM216" s="848"/>
      <c r="CIN216" s="848"/>
      <c r="CIO216" s="848"/>
      <c r="CIP216" s="848"/>
      <c r="CIQ216" s="848"/>
      <c r="CIR216" s="848"/>
      <c r="CIS216" s="848"/>
      <c r="CIT216" s="848"/>
      <c r="CIU216" s="848"/>
      <c r="CIV216" s="848"/>
      <c r="CIW216" s="848"/>
      <c r="CIX216" s="848"/>
      <c r="CIY216" s="848"/>
      <c r="CIZ216" s="848"/>
      <c r="CJA216" s="848"/>
      <c r="CJB216" s="848"/>
      <c r="CJC216" s="848"/>
      <c r="CJD216" s="848"/>
      <c r="CJE216" s="848"/>
      <c r="CJF216" s="848"/>
      <c r="CJG216" s="848"/>
      <c r="CJH216" s="848"/>
      <c r="CJI216" s="848"/>
      <c r="CJJ216" s="848"/>
      <c r="CJK216" s="848"/>
      <c r="CJL216" s="848"/>
      <c r="CJM216" s="848"/>
      <c r="CJN216" s="848"/>
      <c r="CJO216" s="848"/>
      <c r="CJP216" s="848"/>
      <c r="CJQ216" s="848"/>
      <c r="CJR216" s="848"/>
      <c r="CJS216" s="848"/>
      <c r="CJT216" s="848"/>
      <c r="CJU216" s="848"/>
      <c r="CJV216" s="848"/>
      <c r="CJW216" s="848"/>
      <c r="CJX216" s="848"/>
      <c r="CJY216" s="848"/>
      <c r="CJZ216" s="848"/>
      <c r="CKA216" s="848"/>
      <c r="CKB216" s="848"/>
      <c r="CKC216" s="848"/>
      <c r="CKD216" s="848"/>
      <c r="CKE216" s="848"/>
      <c r="CKF216" s="848"/>
      <c r="CKG216" s="848"/>
      <c r="CKH216" s="848"/>
      <c r="CKI216" s="848"/>
      <c r="CKJ216" s="848"/>
      <c r="CKK216" s="848"/>
      <c r="CKL216" s="848"/>
      <c r="CKM216" s="848"/>
      <c r="CKN216" s="848"/>
      <c r="CKO216" s="848"/>
      <c r="CKP216" s="848"/>
      <c r="CKQ216" s="848"/>
      <c r="CKR216" s="848"/>
      <c r="CKS216" s="848"/>
      <c r="CKT216" s="848"/>
      <c r="CKU216" s="848"/>
      <c r="CKV216" s="848"/>
      <c r="CKW216" s="848"/>
      <c r="CKX216" s="848"/>
      <c r="CKY216" s="848"/>
      <c r="CKZ216" s="848"/>
      <c r="CLA216" s="848"/>
      <c r="CLB216" s="848"/>
      <c r="CLC216" s="848"/>
      <c r="CLD216" s="848"/>
      <c r="CLE216" s="848"/>
      <c r="CLF216" s="848"/>
      <c r="CLG216" s="848"/>
      <c r="CLH216" s="848"/>
      <c r="CLI216" s="848"/>
      <c r="CLJ216" s="848"/>
      <c r="CLK216" s="848"/>
      <c r="CLL216" s="848"/>
      <c r="CLM216" s="848"/>
      <c r="CLN216" s="848"/>
      <c r="CLO216" s="848"/>
      <c r="CLP216" s="848"/>
      <c r="CLQ216" s="848"/>
      <c r="CLR216" s="848"/>
      <c r="CLS216" s="848"/>
      <c r="CLT216" s="848"/>
      <c r="CLU216" s="848"/>
      <c r="CLV216" s="848"/>
      <c r="CLW216" s="848"/>
      <c r="CLX216" s="848"/>
      <c r="CLY216" s="848"/>
      <c r="CLZ216" s="848"/>
      <c r="CMA216" s="848"/>
      <c r="CMB216" s="848"/>
      <c r="CMC216" s="848"/>
      <c r="CMD216" s="848"/>
      <c r="CME216" s="848"/>
      <c r="CMF216" s="848"/>
      <c r="CMG216" s="848"/>
      <c r="CMH216" s="848"/>
      <c r="CMI216" s="848"/>
      <c r="CMJ216" s="848"/>
      <c r="CMK216" s="848"/>
      <c r="CML216" s="848"/>
      <c r="CMM216" s="848"/>
      <c r="CMN216" s="848"/>
      <c r="CMO216" s="848"/>
      <c r="CMP216" s="848"/>
      <c r="CMQ216" s="848"/>
      <c r="CMR216" s="848"/>
      <c r="CMS216" s="848"/>
      <c r="CMT216" s="848"/>
      <c r="CMU216" s="848"/>
      <c r="CMV216" s="848"/>
      <c r="CMW216" s="848"/>
      <c r="CMX216" s="848"/>
      <c r="CMY216" s="848"/>
      <c r="CMZ216" s="848"/>
      <c r="CNA216" s="848"/>
      <c r="CNB216" s="848"/>
      <c r="CNC216" s="848"/>
      <c r="CND216" s="848"/>
      <c r="CNE216" s="848"/>
      <c r="CNF216" s="848"/>
      <c r="CNG216" s="848"/>
      <c r="CNH216" s="848"/>
      <c r="CNI216" s="848"/>
      <c r="CNJ216" s="848"/>
      <c r="CNK216" s="848"/>
      <c r="CNL216" s="848"/>
      <c r="CNM216" s="848"/>
      <c r="CNN216" s="848"/>
      <c r="CNO216" s="848"/>
      <c r="CNP216" s="848"/>
      <c r="CNQ216" s="848"/>
      <c r="CNR216" s="848"/>
      <c r="CNS216" s="848"/>
      <c r="CNT216" s="848"/>
      <c r="CNU216" s="848"/>
      <c r="CNV216" s="848"/>
      <c r="CNW216" s="848"/>
      <c r="CNX216" s="848"/>
      <c r="CNY216" s="848"/>
      <c r="CNZ216" s="848"/>
      <c r="COA216" s="848"/>
      <c r="COB216" s="848"/>
      <c r="COC216" s="848"/>
      <c r="COD216" s="848"/>
      <c r="COE216" s="848"/>
      <c r="COF216" s="848"/>
      <c r="COG216" s="848"/>
      <c r="COH216" s="848"/>
      <c r="COI216" s="848"/>
      <c r="COJ216" s="848"/>
      <c r="COK216" s="848"/>
      <c r="COL216" s="848"/>
      <c r="COM216" s="848"/>
      <c r="CON216" s="848"/>
      <c r="COO216" s="848"/>
      <c r="COP216" s="848"/>
      <c r="COQ216" s="848"/>
      <c r="COR216" s="848"/>
      <c r="COS216" s="848"/>
      <c r="COT216" s="848"/>
      <c r="COU216" s="848"/>
      <c r="COV216" s="848"/>
      <c r="COW216" s="848"/>
      <c r="COX216" s="848"/>
      <c r="COY216" s="848"/>
      <c r="COZ216" s="848"/>
      <c r="CPA216" s="848"/>
      <c r="CPB216" s="848"/>
      <c r="CPC216" s="848"/>
      <c r="CPD216" s="848"/>
      <c r="CPE216" s="848"/>
      <c r="CPF216" s="848"/>
      <c r="CPG216" s="848"/>
      <c r="CPH216" s="848"/>
      <c r="CPI216" s="848"/>
      <c r="CPJ216" s="848"/>
      <c r="CPK216" s="848"/>
      <c r="CPL216" s="848"/>
      <c r="CPM216" s="848"/>
      <c r="CPN216" s="848"/>
      <c r="CPO216" s="848"/>
      <c r="CPP216" s="848"/>
      <c r="CPQ216" s="848"/>
      <c r="CPR216" s="848"/>
      <c r="CPS216" s="848"/>
      <c r="CPT216" s="848"/>
      <c r="CPU216" s="848"/>
      <c r="CPV216" s="848"/>
      <c r="CPW216" s="848"/>
      <c r="CPX216" s="848"/>
      <c r="CPY216" s="848"/>
      <c r="CPZ216" s="848"/>
      <c r="CQA216" s="848"/>
      <c r="CQB216" s="848"/>
      <c r="CQC216" s="848"/>
      <c r="CQD216" s="848"/>
      <c r="CQE216" s="848"/>
      <c r="CQF216" s="848"/>
      <c r="CQG216" s="848"/>
      <c r="CQH216" s="848"/>
      <c r="CQI216" s="848"/>
      <c r="CQJ216" s="848"/>
      <c r="CQK216" s="848"/>
      <c r="CQL216" s="848"/>
      <c r="CQM216" s="848"/>
      <c r="CQN216" s="848"/>
      <c r="CQO216" s="848"/>
      <c r="CQP216" s="848"/>
      <c r="CQQ216" s="848"/>
      <c r="CQR216" s="848"/>
      <c r="CQS216" s="848"/>
      <c r="CQT216" s="848"/>
      <c r="CQU216" s="848"/>
      <c r="CQV216" s="848"/>
      <c r="CQW216" s="848"/>
      <c r="CQX216" s="848"/>
      <c r="CQY216" s="848"/>
      <c r="CQZ216" s="848"/>
      <c r="CRA216" s="848"/>
      <c r="CRB216" s="848"/>
      <c r="CRC216" s="848"/>
      <c r="CRD216" s="848"/>
      <c r="CRE216" s="848"/>
      <c r="CRF216" s="848"/>
      <c r="CRG216" s="848"/>
      <c r="CRH216" s="848"/>
      <c r="CRI216" s="848"/>
      <c r="CRJ216" s="848"/>
      <c r="CRK216" s="848"/>
      <c r="CRL216" s="848"/>
      <c r="CRM216" s="848"/>
      <c r="CRN216" s="848"/>
      <c r="CRO216" s="848"/>
      <c r="CRP216" s="848"/>
      <c r="CRQ216" s="848"/>
      <c r="CRR216" s="848"/>
      <c r="CRS216" s="848"/>
      <c r="CRT216" s="848"/>
      <c r="CRU216" s="848"/>
      <c r="CRV216" s="848"/>
      <c r="CRW216" s="848"/>
      <c r="CRX216" s="848"/>
      <c r="CRY216" s="848"/>
      <c r="CRZ216" s="848"/>
      <c r="CSA216" s="848"/>
      <c r="CSB216" s="848"/>
      <c r="CSC216" s="848"/>
      <c r="CSD216" s="848"/>
      <c r="CSE216" s="848"/>
      <c r="CSF216" s="848"/>
      <c r="CSG216" s="848"/>
      <c r="CSH216" s="848"/>
      <c r="CSI216" s="848"/>
      <c r="CSJ216" s="848"/>
      <c r="CSK216" s="848"/>
      <c r="CSL216" s="848"/>
      <c r="CSM216" s="848"/>
      <c r="CSN216" s="848"/>
      <c r="CSO216" s="848"/>
      <c r="CSP216" s="848"/>
      <c r="CSQ216" s="848"/>
      <c r="CSR216" s="848"/>
      <c r="CSS216" s="848"/>
      <c r="CST216" s="848"/>
      <c r="CSU216" s="848"/>
      <c r="CSV216" s="848"/>
      <c r="CSW216" s="848"/>
      <c r="CSX216" s="848"/>
      <c r="CSY216" s="848"/>
      <c r="CSZ216" s="848"/>
      <c r="CTA216" s="848"/>
      <c r="CTB216" s="848"/>
      <c r="CTC216" s="848"/>
      <c r="CTD216" s="848"/>
      <c r="CTE216" s="848"/>
      <c r="CTF216" s="848"/>
      <c r="CTG216" s="848"/>
      <c r="CTH216" s="848"/>
      <c r="CTI216" s="848"/>
      <c r="CTJ216" s="848"/>
      <c r="CTK216" s="848"/>
      <c r="CTL216" s="848"/>
      <c r="CTM216" s="848"/>
      <c r="CTN216" s="848"/>
      <c r="CTO216" s="848"/>
      <c r="CTP216" s="848"/>
      <c r="CTQ216" s="848"/>
      <c r="CTR216" s="848"/>
      <c r="CTS216" s="848"/>
      <c r="CTT216" s="848"/>
      <c r="CTU216" s="848"/>
      <c r="CTV216" s="848"/>
      <c r="CTW216" s="848"/>
      <c r="CTX216" s="848"/>
      <c r="CTY216" s="848"/>
      <c r="CTZ216" s="848"/>
      <c r="CUA216" s="848"/>
      <c r="CUB216" s="848"/>
      <c r="CUC216" s="848"/>
      <c r="CUD216" s="848"/>
      <c r="CUE216" s="848"/>
      <c r="CUF216" s="848"/>
      <c r="CUG216" s="848"/>
      <c r="CUH216" s="848"/>
      <c r="CUI216" s="848"/>
      <c r="CUJ216" s="848"/>
      <c r="CUK216" s="848"/>
      <c r="CUL216" s="848"/>
      <c r="CUM216" s="848"/>
      <c r="CUN216" s="848"/>
      <c r="CUO216" s="848"/>
      <c r="CUP216" s="848"/>
      <c r="CUQ216" s="848"/>
      <c r="CUR216" s="848"/>
      <c r="CUS216" s="848"/>
      <c r="CUT216" s="848"/>
      <c r="CUU216" s="848"/>
      <c r="CUV216" s="848"/>
      <c r="CUW216" s="848"/>
      <c r="CUX216" s="848"/>
      <c r="CUY216" s="848"/>
      <c r="CUZ216" s="848"/>
      <c r="CVA216" s="848"/>
      <c r="CVB216" s="848"/>
      <c r="CVC216" s="848"/>
      <c r="CVD216" s="848"/>
      <c r="CVE216" s="848"/>
      <c r="CVF216" s="848"/>
      <c r="CVG216" s="848"/>
      <c r="CVH216" s="848"/>
      <c r="CVI216" s="848"/>
      <c r="CVJ216" s="848"/>
      <c r="CVK216" s="848"/>
      <c r="CVL216" s="848"/>
      <c r="CVM216" s="848"/>
      <c r="CVN216" s="848"/>
      <c r="CVO216" s="848"/>
      <c r="CVP216" s="848"/>
      <c r="CVQ216" s="848"/>
      <c r="CVR216" s="848"/>
      <c r="CVS216" s="848"/>
      <c r="CVT216" s="848"/>
      <c r="CVU216" s="848"/>
      <c r="CVV216" s="848"/>
      <c r="CVW216" s="848"/>
      <c r="CVX216" s="848"/>
      <c r="CVY216" s="848"/>
      <c r="CVZ216" s="848"/>
      <c r="CWA216" s="848"/>
      <c r="CWB216" s="848"/>
      <c r="CWC216" s="848"/>
      <c r="CWD216" s="848"/>
      <c r="CWE216" s="848"/>
      <c r="CWF216" s="848"/>
      <c r="CWG216" s="848"/>
      <c r="CWH216" s="848"/>
      <c r="CWI216" s="848"/>
      <c r="CWJ216" s="848"/>
      <c r="CWK216" s="848"/>
      <c r="CWL216" s="848"/>
      <c r="CWM216" s="848"/>
      <c r="CWN216" s="848"/>
      <c r="CWO216" s="848"/>
      <c r="CWP216" s="848"/>
      <c r="CWQ216" s="848"/>
      <c r="CWR216" s="848"/>
      <c r="CWS216" s="848"/>
      <c r="CWT216" s="848"/>
      <c r="CWU216" s="848"/>
      <c r="CWV216" s="848"/>
      <c r="CWW216" s="848"/>
      <c r="CWX216" s="848"/>
      <c r="CWY216" s="848"/>
      <c r="CWZ216" s="848"/>
      <c r="CXA216" s="848"/>
      <c r="CXB216" s="848"/>
      <c r="CXC216" s="848"/>
      <c r="CXD216" s="848"/>
      <c r="CXE216" s="848"/>
      <c r="CXF216" s="848"/>
      <c r="CXG216" s="848"/>
      <c r="CXH216" s="848"/>
      <c r="CXI216" s="848"/>
      <c r="CXJ216" s="848"/>
      <c r="CXK216" s="848"/>
      <c r="CXL216" s="848"/>
      <c r="CXM216" s="848"/>
      <c r="CXN216" s="848"/>
      <c r="CXO216" s="848"/>
      <c r="CXP216" s="848"/>
      <c r="CXQ216" s="848"/>
      <c r="CXR216" s="848"/>
      <c r="CXS216" s="848"/>
      <c r="CXT216" s="848"/>
      <c r="CXU216" s="848"/>
      <c r="CXV216" s="848"/>
      <c r="CXW216" s="848"/>
      <c r="CXX216" s="848"/>
      <c r="CXY216" s="848"/>
      <c r="CXZ216" s="848"/>
      <c r="CYA216" s="848"/>
      <c r="CYB216" s="848"/>
      <c r="CYC216" s="848"/>
      <c r="CYD216" s="848"/>
      <c r="CYE216" s="848"/>
      <c r="CYF216" s="848"/>
      <c r="CYG216" s="848"/>
      <c r="CYH216" s="848"/>
      <c r="CYI216" s="848"/>
      <c r="CYJ216" s="848"/>
      <c r="CYK216" s="848"/>
      <c r="CYL216" s="848"/>
      <c r="CYM216" s="848"/>
      <c r="CYN216" s="848"/>
      <c r="CYO216" s="848"/>
      <c r="CYP216" s="848"/>
      <c r="CYQ216" s="848"/>
      <c r="CYR216" s="848"/>
      <c r="CYS216" s="848"/>
      <c r="CYT216" s="848"/>
      <c r="CYU216" s="848"/>
      <c r="CYV216" s="848"/>
      <c r="CYW216" s="848"/>
      <c r="CYX216" s="848"/>
      <c r="CYY216" s="848"/>
      <c r="CYZ216" s="848"/>
      <c r="CZA216" s="848"/>
      <c r="CZB216" s="848"/>
      <c r="CZC216" s="848"/>
      <c r="CZD216" s="848"/>
      <c r="CZE216" s="848"/>
      <c r="CZF216" s="848"/>
      <c r="CZG216" s="848"/>
      <c r="CZH216" s="848"/>
      <c r="CZI216" s="848"/>
      <c r="CZJ216" s="848"/>
      <c r="CZK216" s="848"/>
      <c r="CZL216" s="848"/>
      <c r="CZM216" s="848"/>
      <c r="CZN216" s="848"/>
      <c r="CZO216" s="848"/>
      <c r="CZP216" s="848"/>
      <c r="CZQ216" s="848"/>
      <c r="CZR216" s="848"/>
      <c r="CZS216" s="848"/>
      <c r="CZT216" s="848"/>
      <c r="CZU216" s="848"/>
      <c r="CZV216" s="848"/>
      <c r="CZW216" s="848"/>
      <c r="CZX216" s="848"/>
      <c r="CZY216" s="848"/>
      <c r="CZZ216" s="848"/>
      <c r="DAA216" s="848"/>
      <c r="DAB216" s="848"/>
      <c r="DAC216" s="848"/>
      <c r="DAD216" s="848"/>
      <c r="DAE216" s="848"/>
      <c r="DAF216" s="848"/>
      <c r="DAG216" s="848"/>
      <c r="DAH216" s="848"/>
      <c r="DAI216" s="848"/>
      <c r="DAJ216" s="848"/>
      <c r="DAK216" s="848"/>
      <c r="DAL216" s="848"/>
      <c r="DAM216" s="848"/>
      <c r="DAN216" s="848"/>
      <c r="DAO216" s="848"/>
      <c r="DAP216" s="848"/>
      <c r="DAQ216" s="848"/>
      <c r="DAR216" s="848"/>
      <c r="DAS216" s="848"/>
      <c r="DAT216" s="848"/>
      <c r="DAU216" s="848"/>
      <c r="DAV216" s="848"/>
      <c r="DAW216" s="848"/>
      <c r="DAX216" s="848"/>
      <c r="DAY216" s="848"/>
      <c r="DAZ216" s="848"/>
      <c r="DBA216" s="848"/>
      <c r="DBB216" s="848"/>
      <c r="DBC216" s="848"/>
      <c r="DBD216" s="848"/>
      <c r="DBE216" s="848"/>
      <c r="DBF216" s="848"/>
      <c r="DBG216" s="848"/>
      <c r="DBH216" s="848"/>
      <c r="DBI216" s="848"/>
      <c r="DBJ216" s="848"/>
      <c r="DBK216" s="848"/>
      <c r="DBL216" s="848"/>
      <c r="DBM216" s="848"/>
      <c r="DBN216" s="848"/>
      <c r="DBO216" s="848"/>
      <c r="DBP216" s="848"/>
      <c r="DBQ216" s="848"/>
      <c r="DBR216" s="848"/>
      <c r="DBS216" s="848"/>
      <c r="DBT216" s="848"/>
      <c r="DBU216" s="848"/>
      <c r="DBV216" s="848"/>
      <c r="DBW216" s="848"/>
      <c r="DBX216" s="848"/>
      <c r="DBY216" s="848"/>
      <c r="DBZ216" s="848"/>
      <c r="DCA216" s="848"/>
      <c r="DCB216" s="848"/>
      <c r="DCC216" s="848"/>
      <c r="DCD216" s="848"/>
      <c r="DCE216" s="848"/>
      <c r="DCF216" s="848"/>
      <c r="DCG216" s="848"/>
      <c r="DCH216" s="848"/>
      <c r="DCI216" s="848"/>
      <c r="DCJ216" s="848"/>
      <c r="DCK216" s="848"/>
      <c r="DCL216" s="848"/>
      <c r="DCM216" s="848"/>
      <c r="DCN216" s="848"/>
      <c r="DCO216" s="848"/>
      <c r="DCP216" s="848"/>
      <c r="DCQ216" s="848"/>
      <c r="DCR216" s="848"/>
      <c r="DCS216" s="848"/>
      <c r="DCT216" s="848"/>
      <c r="DCU216" s="848"/>
      <c r="DCV216" s="848"/>
      <c r="DCW216" s="848"/>
      <c r="DCX216" s="848"/>
      <c r="DCY216" s="848"/>
      <c r="DCZ216" s="848"/>
      <c r="DDA216" s="848"/>
      <c r="DDB216" s="848"/>
      <c r="DDC216" s="848"/>
      <c r="DDD216" s="848"/>
      <c r="DDE216" s="848"/>
      <c r="DDF216" s="848"/>
      <c r="DDG216" s="848"/>
      <c r="DDH216" s="848"/>
      <c r="DDI216" s="848"/>
      <c r="DDJ216" s="848"/>
      <c r="DDK216" s="848"/>
      <c r="DDL216" s="848"/>
      <c r="DDM216" s="848"/>
      <c r="DDN216" s="848"/>
      <c r="DDO216" s="848"/>
      <c r="DDP216" s="848"/>
      <c r="DDQ216" s="848"/>
      <c r="DDR216" s="848"/>
      <c r="DDS216" s="848"/>
      <c r="DDT216" s="848"/>
      <c r="DDU216" s="848"/>
      <c r="DDV216" s="848"/>
      <c r="DDW216" s="848"/>
      <c r="DDX216" s="848"/>
      <c r="DDY216" s="848"/>
      <c r="DDZ216" s="848"/>
      <c r="DEA216" s="848"/>
      <c r="DEB216" s="848"/>
      <c r="DEC216" s="848"/>
      <c r="DED216" s="848"/>
      <c r="DEE216" s="848"/>
      <c r="DEF216" s="848"/>
      <c r="DEG216" s="848"/>
      <c r="DEH216" s="848"/>
      <c r="DEI216" s="848"/>
      <c r="DEJ216" s="848"/>
      <c r="DEK216" s="848"/>
      <c r="DEL216" s="848"/>
      <c r="DEM216" s="848"/>
      <c r="DEN216" s="848"/>
      <c r="DEO216" s="848"/>
      <c r="DEP216" s="848"/>
      <c r="DEQ216" s="848"/>
      <c r="DER216" s="848"/>
      <c r="DES216" s="848"/>
      <c r="DET216" s="848"/>
      <c r="DEU216" s="848"/>
      <c r="DEV216" s="848"/>
      <c r="DEW216" s="848"/>
      <c r="DEX216" s="848"/>
      <c r="DEY216" s="848"/>
      <c r="DEZ216" s="848"/>
      <c r="DFA216" s="848"/>
      <c r="DFB216" s="848"/>
      <c r="DFC216" s="848"/>
      <c r="DFD216" s="848"/>
      <c r="DFE216" s="848"/>
      <c r="DFF216" s="848"/>
      <c r="DFG216" s="848"/>
      <c r="DFH216" s="848"/>
      <c r="DFI216" s="848"/>
      <c r="DFJ216" s="848"/>
      <c r="DFK216" s="848"/>
      <c r="DFL216" s="848"/>
      <c r="DFM216" s="848"/>
      <c r="DFN216" s="848"/>
      <c r="DFO216" s="848"/>
      <c r="DFP216" s="848"/>
      <c r="DFQ216" s="848"/>
      <c r="DFR216" s="848"/>
      <c r="DFS216" s="848"/>
      <c r="DFT216" s="848"/>
      <c r="DFU216" s="848"/>
      <c r="DFV216" s="848"/>
      <c r="DFW216" s="848"/>
      <c r="DFX216" s="848"/>
      <c r="DFY216" s="848"/>
      <c r="DFZ216" s="848"/>
      <c r="DGA216" s="848"/>
      <c r="DGB216" s="848"/>
      <c r="DGC216" s="848"/>
      <c r="DGD216" s="848"/>
      <c r="DGE216" s="848"/>
      <c r="DGF216" s="848"/>
      <c r="DGG216" s="848"/>
      <c r="DGH216" s="848"/>
      <c r="DGI216" s="848"/>
      <c r="DGJ216" s="848"/>
      <c r="DGK216" s="848"/>
      <c r="DGL216" s="848"/>
      <c r="DGM216" s="848"/>
      <c r="DGN216" s="848"/>
      <c r="DGO216" s="848"/>
      <c r="DGP216" s="848"/>
      <c r="DGQ216" s="848"/>
      <c r="DGR216" s="848"/>
      <c r="DGS216" s="848"/>
      <c r="DGT216" s="848"/>
      <c r="DGU216" s="848"/>
      <c r="DGV216" s="848"/>
      <c r="DGW216" s="848"/>
      <c r="DGX216" s="848"/>
      <c r="DGY216" s="848"/>
      <c r="DGZ216" s="848"/>
      <c r="DHA216" s="848"/>
      <c r="DHB216" s="848"/>
      <c r="DHC216" s="848"/>
      <c r="DHD216" s="848"/>
      <c r="DHE216" s="848"/>
      <c r="DHF216" s="848"/>
      <c r="DHG216" s="848"/>
      <c r="DHH216" s="848"/>
      <c r="DHI216" s="848"/>
      <c r="DHJ216" s="848"/>
      <c r="DHK216" s="848"/>
      <c r="DHL216" s="848"/>
      <c r="DHM216" s="848"/>
      <c r="DHN216" s="848"/>
      <c r="DHO216" s="848"/>
      <c r="DHP216" s="848"/>
      <c r="DHQ216" s="848"/>
      <c r="DHR216" s="848"/>
      <c r="DHS216" s="848"/>
      <c r="DHT216" s="848"/>
      <c r="DHU216" s="848"/>
      <c r="DHV216" s="848"/>
      <c r="DHW216" s="848"/>
      <c r="DHX216" s="848"/>
      <c r="DHY216" s="848"/>
      <c r="DHZ216" s="848"/>
      <c r="DIA216" s="848"/>
      <c r="DIB216" s="848"/>
      <c r="DIC216" s="848"/>
      <c r="DID216" s="848"/>
      <c r="DIE216" s="848"/>
      <c r="DIF216" s="848"/>
      <c r="DIG216" s="848"/>
      <c r="DIH216" s="848"/>
      <c r="DII216" s="848"/>
      <c r="DIJ216" s="848"/>
      <c r="DIK216" s="848"/>
      <c r="DIL216" s="848"/>
      <c r="DIM216" s="848"/>
      <c r="DIN216" s="848"/>
      <c r="DIO216" s="848"/>
      <c r="DIP216" s="848"/>
      <c r="DIQ216" s="848"/>
      <c r="DIR216" s="848"/>
      <c r="DIS216" s="848"/>
      <c r="DIT216" s="848"/>
      <c r="DIU216" s="848"/>
      <c r="DIV216" s="848"/>
      <c r="DIW216" s="848"/>
      <c r="DIX216" s="848"/>
      <c r="DIY216" s="848"/>
      <c r="DIZ216" s="848"/>
      <c r="DJA216" s="848"/>
      <c r="DJB216" s="848"/>
      <c r="DJC216" s="848"/>
      <c r="DJD216" s="848"/>
      <c r="DJE216" s="848"/>
      <c r="DJF216" s="848"/>
      <c r="DJG216" s="848"/>
      <c r="DJH216" s="848"/>
      <c r="DJI216" s="848"/>
      <c r="DJJ216" s="848"/>
      <c r="DJK216" s="848"/>
      <c r="DJL216" s="848"/>
      <c r="DJM216" s="848"/>
      <c r="DJN216" s="848"/>
      <c r="DJO216" s="848"/>
      <c r="DJP216" s="848"/>
      <c r="DJQ216" s="848"/>
      <c r="DJR216" s="848"/>
      <c r="DJS216" s="848"/>
      <c r="DJT216" s="848"/>
      <c r="DJU216" s="848"/>
      <c r="DJV216" s="848"/>
      <c r="DJW216" s="848"/>
      <c r="DJX216" s="848"/>
      <c r="DJY216" s="848"/>
      <c r="DJZ216" s="848"/>
      <c r="DKA216" s="848"/>
      <c r="DKB216" s="848"/>
      <c r="DKC216" s="848"/>
      <c r="DKD216" s="848"/>
      <c r="DKE216" s="848"/>
      <c r="DKF216" s="848"/>
      <c r="DKG216" s="848"/>
      <c r="DKH216" s="848"/>
      <c r="DKI216" s="848"/>
      <c r="DKJ216" s="848"/>
      <c r="DKK216" s="848"/>
      <c r="DKL216" s="848"/>
      <c r="DKM216" s="848"/>
      <c r="DKN216" s="848"/>
      <c r="DKO216" s="848"/>
      <c r="DKP216" s="848"/>
      <c r="DKQ216" s="848"/>
      <c r="DKR216" s="848"/>
      <c r="DKS216" s="848"/>
      <c r="DKT216" s="848"/>
      <c r="DKU216" s="848"/>
      <c r="DKV216" s="848"/>
      <c r="DKW216" s="848"/>
      <c r="DKX216" s="848"/>
      <c r="DKY216" s="848"/>
      <c r="DKZ216" s="848"/>
      <c r="DLA216" s="848"/>
      <c r="DLB216" s="848"/>
      <c r="DLC216" s="848"/>
      <c r="DLD216" s="848"/>
      <c r="DLE216" s="848"/>
      <c r="DLF216" s="848"/>
      <c r="DLG216" s="848"/>
      <c r="DLH216" s="848"/>
      <c r="DLI216" s="848"/>
      <c r="DLJ216" s="848"/>
      <c r="DLK216" s="848"/>
      <c r="DLL216" s="848"/>
      <c r="DLM216" s="848"/>
      <c r="DLN216" s="848"/>
      <c r="DLO216" s="848"/>
      <c r="DLP216" s="848"/>
      <c r="DLQ216" s="848"/>
      <c r="DLR216" s="848"/>
      <c r="DLS216" s="848"/>
      <c r="DLT216" s="848"/>
      <c r="DLU216" s="848"/>
      <c r="DLV216" s="848"/>
      <c r="DLW216" s="848"/>
      <c r="DLX216" s="848"/>
      <c r="DLY216" s="848"/>
      <c r="DLZ216" s="848"/>
      <c r="DMA216" s="848"/>
      <c r="DMB216" s="848"/>
      <c r="DMC216" s="848"/>
      <c r="DMD216" s="848"/>
      <c r="DME216" s="848"/>
      <c r="DMF216" s="848"/>
      <c r="DMG216" s="848"/>
      <c r="DMH216" s="848"/>
      <c r="DMI216" s="848"/>
      <c r="DMJ216" s="848"/>
      <c r="DMK216" s="848"/>
      <c r="DML216" s="848"/>
      <c r="DMM216" s="848"/>
      <c r="DMN216" s="848"/>
      <c r="DMO216" s="848"/>
      <c r="DMP216" s="848"/>
      <c r="DMQ216" s="848"/>
      <c r="DMR216" s="848"/>
      <c r="DMS216" s="848"/>
      <c r="DMT216" s="848"/>
      <c r="DMU216" s="848"/>
      <c r="DMV216" s="848"/>
      <c r="DMW216" s="848"/>
      <c r="DMX216" s="848"/>
      <c r="DMY216" s="848"/>
      <c r="DMZ216" s="848"/>
      <c r="DNA216" s="848"/>
      <c r="DNB216" s="848"/>
      <c r="DNC216" s="848"/>
      <c r="DND216" s="848"/>
      <c r="DNE216" s="848"/>
      <c r="DNF216" s="848"/>
      <c r="DNG216" s="848"/>
      <c r="DNH216" s="848"/>
      <c r="DNI216" s="848"/>
      <c r="DNJ216" s="848"/>
      <c r="DNK216" s="848"/>
      <c r="DNL216" s="848"/>
      <c r="DNM216" s="848"/>
      <c r="DNN216" s="848"/>
      <c r="DNO216" s="848"/>
      <c r="DNP216" s="848"/>
      <c r="DNQ216" s="848"/>
      <c r="DNR216" s="848"/>
      <c r="DNS216" s="848"/>
      <c r="DNT216" s="848"/>
      <c r="DNU216" s="848"/>
      <c r="DNV216" s="848"/>
      <c r="DNW216" s="848"/>
      <c r="DNX216" s="848"/>
      <c r="DNY216" s="848"/>
      <c r="DNZ216" s="848"/>
      <c r="DOA216" s="848"/>
      <c r="DOB216" s="848"/>
      <c r="DOC216" s="848"/>
      <c r="DOD216" s="848"/>
      <c r="DOE216" s="848"/>
      <c r="DOF216" s="848"/>
      <c r="DOG216" s="848"/>
      <c r="DOH216" s="848"/>
      <c r="DOI216" s="848"/>
      <c r="DOJ216" s="848"/>
      <c r="DOK216" s="848"/>
      <c r="DOL216" s="848"/>
      <c r="DOM216" s="848"/>
      <c r="DON216" s="848"/>
      <c r="DOO216" s="848"/>
      <c r="DOP216" s="848"/>
      <c r="DOQ216" s="848"/>
      <c r="DOR216" s="848"/>
      <c r="DOS216" s="848"/>
      <c r="DOT216" s="848"/>
      <c r="DOU216" s="848"/>
      <c r="DOV216" s="848"/>
      <c r="DOW216" s="848"/>
      <c r="DOX216" s="848"/>
      <c r="DOY216" s="848"/>
      <c r="DOZ216" s="848"/>
      <c r="DPA216" s="848"/>
      <c r="DPB216" s="848"/>
      <c r="DPC216" s="848"/>
      <c r="DPD216" s="848"/>
      <c r="DPE216" s="848"/>
      <c r="DPF216" s="848"/>
      <c r="DPG216" s="848"/>
      <c r="DPH216" s="848"/>
      <c r="DPI216" s="848"/>
      <c r="DPJ216" s="848"/>
      <c r="DPK216" s="848"/>
      <c r="DPL216" s="848"/>
      <c r="DPM216" s="848"/>
      <c r="DPN216" s="848"/>
      <c r="DPO216" s="848"/>
      <c r="DPP216" s="848"/>
      <c r="DPQ216" s="848"/>
      <c r="DPR216" s="848"/>
      <c r="DPS216" s="848"/>
      <c r="DPT216" s="848"/>
      <c r="DPU216" s="848"/>
      <c r="DPV216" s="848"/>
      <c r="DPW216" s="848"/>
      <c r="DPX216" s="848"/>
      <c r="DPY216" s="848"/>
      <c r="DPZ216" s="848"/>
      <c r="DQA216" s="848"/>
      <c r="DQB216" s="848"/>
      <c r="DQC216" s="848"/>
      <c r="DQD216" s="848"/>
      <c r="DQE216" s="848"/>
      <c r="DQF216" s="848"/>
      <c r="DQG216" s="848"/>
      <c r="DQH216" s="848"/>
      <c r="DQI216" s="848"/>
      <c r="DQJ216" s="848"/>
      <c r="DQK216" s="848"/>
      <c r="DQL216" s="848"/>
      <c r="DQM216" s="848"/>
      <c r="DQN216" s="848"/>
      <c r="DQO216" s="848"/>
      <c r="DQP216" s="848"/>
      <c r="DQQ216" s="848"/>
      <c r="DQR216" s="848"/>
      <c r="DQS216" s="848"/>
      <c r="DQT216" s="848"/>
      <c r="DQU216" s="848"/>
      <c r="DQV216" s="848"/>
      <c r="DQW216" s="848"/>
      <c r="DQX216" s="848"/>
      <c r="DQY216" s="848"/>
      <c r="DQZ216" s="848"/>
      <c r="DRA216" s="848"/>
      <c r="DRB216" s="848"/>
      <c r="DRC216" s="848"/>
      <c r="DRD216" s="848"/>
      <c r="DRE216" s="848"/>
      <c r="DRF216" s="848"/>
      <c r="DRG216" s="848"/>
      <c r="DRH216" s="848"/>
      <c r="DRI216" s="848"/>
      <c r="DRJ216" s="848"/>
      <c r="DRK216" s="848"/>
      <c r="DRL216" s="848"/>
      <c r="DRM216" s="848"/>
      <c r="DRN216" s="848"/>
      <c r="DRO216" s="848"/>
      <c r="DRP216" s="848"/>
      <c r="DRQ216" s="848"/>
      <c r="DRR216" s="848"/>
      <c r="DRS216" s="848"/>
      <c r="DRT216" s="848"/>
      <c r="DRU216" s="848"/>
      <c r="DRV216" s="848"/>
      <c r="DRW216" s="848"/>
      <c r="DRX216" s="848"/>
      <c r="DRY216" s="848"/>
      <c r="DRZ216" s="848"/>
      <c r="DSA216" s="848"/>
      <c r="DSB216" s="848"/>
      <c r="DSC216" s="848"/>
      <c r="DSD216" s="848"/>
      <c r="DSE216" s="848"/>
      <c r="DSF216" s="848"/>
      <c r="DSG216" s="848"/>
      <c r="DSH216" s="848"/>
      <c r="DSI216" s="848"/>
      <c r="DSJ216" s="848"/>
      <c r="DSK216" s="848"/>
      <c r="DSL216" s="848"/>
      <c r="DSM216" s="848"/>
      <c r="DSN216" s="848"/>
      <c r="DSO216" s="848"/>
      <c r="DSP216" s="848"/>
      <c r="DSQ216" s="848"/>
      <c r="DSR216" s="848"/>
      <c r="DSS216" s="848"/>
      <c r="DST216" s="848"/>
      <c r="DSU216" s="848"/>
      <c r="DSV216" s="848"/>
      <c r="DSW216" s="848"/>
      <c r="DSX216" s="848"/>
      <c r="DSY216" s="848"/>
      <c r="DSZ216" s="848"/>
      <c r="DTA216" s="848"/>
      <c r="DTB216" s="848"/>
      <c r="DTC216" s="848"/>
      <c r="DTD216" s="848"/>
      <c r="DTE216" s="848"/>
      <c r="DTF216" s="848"/>
      <c r="DTG216" s="848"/>
      <c r="DTH216" s="848"/>
      <c r="DTI216" s="848"/>
      <c r="DTJ216" s="848"/>
      <c r="DTK216" s="848"/>
      <c r="DTL216" s="848"/>
      <c r="DTM216" s="848"/>
      <c r="DTN216" s="848"/>
      <c r="DTO216" s="848"/>
      <c r="DTP216" s="848"/>
      <c r="DTQ216" s="848"/>
      <c r="DTR216" s="848"/>
      <c r="DTS216" s="848"/>
      <c r="DTT216" s="848"/>
      <c r="DTU216" s="848"/>
      <c r="DTV216" s="848"/>
      <c r="DTW216" s="848"/>
      <c r="DTX216" s="848"/>
      <c r="DTY216" s="848"/>
      <c r="DTZ216" s="848"/>
      <c r="DUA216" s="848"/>
      <c r="DUB216" s="848"/>
      <c r="DUC216" s="848"/>
      <c r="DUD216" s="848"/>
      <c r="DUE216" s="848"/>
      <c r="DUF216" s="848"/>
      <c r="DUG216" s="848"/>
      <c r="DUH216" s="848"/>
      <c r="DUI216" s="848"/>
      <c r="DUJ216" s="848"/>
      <c r="DUK216" s="848"/>
      <c r="DUL216" s="848"/>
      <c r="DUM216" s="848"/>
      <c r="DUN216" s="848"/>
      <c r="DUO216" s="848"/>
      <c r="DUP216" s="848"/>
      <c r="DUQ216" s="848"/>
      <c r="DUR216" s="848"/>
      <c r="DUS216" s="848"/>
      <c r="DUT216" s="848"/>
      <c r="DUU216" s="848"/>
      <c r="DUV216" s="848"/>
      <c r="DUW216" s="848"/>
      <c r="DUX216" s="848"/>
      <c r="DUY216" s="848"/>
      <c r="DUZ216" s="848"/>
      <c r="DVA216" s="848"/>
      <c r="DVB216" s="848"/>
      <c r="DVC216" s="848"/>
      <c r="DVD216" s="848"/>
      <c r="DVE216" s="848"/>
      <c r="DVF216" s="848"/>
      <c r="DVG216" s="848"/>
      <c r="DVH216" s="848"/>
      <c r="DVI216" s="848"/>
      <c r="DVJ216" s="848"/>
      <c r="DVK216" s="848"/>
      <c r="DVL216" s="848"/>
      <c r="DVM216" s="848"/>
      <c r="DVN216" s="848"/>
      <c r="DVO216" s="848"/>
      <c r="DVP216" s="848"/>
      <c r="DVQ216" s="848"/>
      <c r="DVR216" s="848"/>
      <c r="DVS216" s="848"/>
      <c r="DVT216" s="848"/>
      <c r="DVU216" s="848"/>
      <c r="DVV216" s="848"/>
      <c r="DVW216" s="848"/>
      <c r="DVX216" s="848"/>
      <c r="DVY216" s="848"/>
      <c r="DVZ216" s="848"/>
      <c r="DWA216" s="848"/>
      <c r="DWB216" s="848"/>
      <c r="DWC216" s="848"/>
      <c r="DWD216" s="848"/>
      <c r="DWE216" s="848"/>
      <c r="DWF216" s="848"/>
      <c r="DWG216" s="848"/>
      <c r="DWH216" s="848"/>
      <c r="DWI216" s="848"/>
      <c r="DWJ216" s="848"/>
      <c r="DWK216" s="848"/>
      <c r="DWL216" s="848"/>
      <c r="DWM216" s="848"/>
      <c r="DWN216" s="848"/>
      <c r="DWO216" s="848"/>
      <c r="DWP216" s="848"/>
      <c r="DWQ216" s="848"/>
      <c r="DWR216" s="848"/>
      <c r="DWS216" s="848"/>
      <c r="DWT216" s="848"/>
      <c r="DWU216" s="848"/>
      <c r="DWV216" s="848"/>
      <c r="DWW216" s="848"/>
      <c r="DWX216" s="848"/>
      <c r="DWY216" s="848"/>
      <c r="DWZ216" s="848"/>
      <c r="DXA216" s="848"/>
      <c r="DXB216" s="848"/>
      <c r="DXC216" s="848"/>
      <c r="DXD216" s="848"/>
      <c r="DXE216" s="848"/>
      <c r="DXF216" s="848"/>
      <c r="DXG216" s="848"/>
      <c r="DXH216" s="848"/>
      <c r="DXI216" s="848"/>
      <c r="DXJ216" s="848"/>
      <c r="DXK216" s="848"/>
      <c r="DXL216" s="848"/>
      <c r="DXM216" s="848"/>
      <c r="DXN216" s="848"/>
      <c r="DXO216" s="848"/>
      <c r="DXP216" s="848"/>
      <c r="DXQ216" s="848"/>
      <c r="DXR216" s="848"/>
      <c r="DXS216" s="848"/>
      <c r="DXT216" s="848"/>
      <c r="DXU216" s="848"/>
      <c r="DXV216" s="848"/>
      <c r="DXW216" s="848"/>
      <c r="DXX216" s="848"/>
      <c r="DXY216" s="848"/>
      <c r="DXZ216" s="848"/>
      <c r="DYA216" s="848"/>
      <c r="DYB216" s="848"/>
      <c r="DYC216" s="848"/>
      <c r="DYD216" s="848"/>
      <c r="DYE216" s="848"/>
      <c r="DYF216" s="848"/>
      <c r="DYG216" s="848"/>
      <c r="DYH216" s="848"/>
      <c r="DYI216" s="848"/>
      <c r="DYJ216" s="848"/>
      <c r="DYK216" s="848"/>
      <c r="DYL216" s="848"/>
      <c r="DYM216" s="848"/>
      <c r="DYN216" s="848"/>
      <c r="DYO216" s="848"/>
      <c r="DYP216" s="848"/>
      <c r="DYQ216" s="848"/>
      <c r="DYR216" s="848"/>
      <c r="DYS216" s="848"/>
      <c r="DYT216" s="848"/>
      <c r="DYU216" s="848"/>
      <c r="DYV216" s="848"/>
      <c r="DYW216" s="848"/>
      <c r="DYX216" s="848"/>
      <c r="DYY216" s="848"/>
      <c r="DYZ216" s="848"/>
      <c r="DZA216" s="848"/>
      <c r="DZB216" s="848"/>
      <c r="DZC216" s="848"/>
      <c r="DZD216" s="848"/>
      <c r="DZE216" s="848"/>
      <c r="DZF216" s="848"/>
      <c r="DZG216" s="848"/>
      <c r="DZH216" s="848"/>
      <c r="DZI216" s="848"/>
      <c r="DZJ216" s="848"/>
      <c r="DZK216" s="848"/>
      <c r="DZL216" s="848"/>
      <c r="DZM216" s="848"/>
      <c r="DZN216" s="848"/>
      <c r="DZO216" s="848"/>
      <c r="DZP216" s="848"/>
      <c r="DZQ216" s="848"/>
      <c r="DZR216" s="848"/>
      <c r="DZS216" s="848"/>
      <c r="DZT216" s="848"/>
      <c r="DZU216" s="848"/>
      <c r="DZV216" s="848"/>
      <c r="DZW216" s="848"/>
      <c r="DZX216" s="848"/>
      <c r="DZY216" s="848"/>
      <c r="DZZ216" s="848"/>
      <c r="EAA216" s="848"/>
      <c r="EAB216" s="848"/>
      <c r="EAC216" s="848"/>
      <c r="EAD216" s="848"/>
      <c r="EAE216" s="848"/>
      <c r="EAF216" s="848"/>
      <c r="EAG216" s="848"/>
      <c r="EAH216" s="848"/>
      <c r="EAI216" s="848"/>
      <c r="EAJ216" s="848"/>
      <c r="EAK216" s="848"/>
      <c r="EAL216" s="848"/>
      <c r="EAM216" s="848"/>
      <c r="EAN216" s="848"/>
      <c r="EAO216" s="848"/>
      <c r="EAP216" s="848"/>
      <c r="EAQ216" s="848"/>
      <c r="EAR216" s="848"/>
      <c r="EAS216" s="848"/>
      <c r="EAT216" s="848"/>
      <c r="EAU216" s="848"/>
      <c r="EAV216" s="848"/>
      <c r="EAW216" s="848"/>
      <c r="EAX216" s="848"/>
      <c r="EAY216" s="848"/>
      <c r="EAZ216" s="848"/>
      <c r="EBA216" s="848"/>
      <c r="EBB216" s="848"/>
      <c r="EBC216" s="848"/>
      <c r="EBD216" s="848"/>
      <c r="EBE216" s="848"/>
      <c r="EBF216" s="848"/>
      <c r="EBG216" s="848"/>
      <c r="EBH216" s="848"/>
      <c r="EBI216" s="848"/>
      <c r="EBJ216" s="848"/>
      <c r="EBK216" s="848"/>
      <c r="EBL216" s="848"/>
      <c r="EBM216" s="848"/>
      <c r="EBN216" s="848"/>
      <c r="EBO216" s="848"/>
      <c r="EBP216" s="848"/>
      <c r="EBQ216" s="848"/>
      <c r="EBR216" s="848"/>
      <c r="EBS216" s="848"/>
      <c r="EBT216" s="848"/>
      <c r="EBU216" s="848"/>
      <c r="EBV216" s="848"/>
      <c r="EBW216" s="848"/>
      <c r="EBX216" s="848"/>
      <c r="EBY216" s="848"/>
      <c r="EBZ216" s="848"/>
      <c r="ECA216" s="848"/>
      <c r="ECB216" s="848"/>
      <c r="ECC216" s="848"/>
      <c r="ECD216" s="848"/>
      <c r="ECE216" s="848"/>
      <c r="ECF216" s="848"/>
      <c r="ECG216" s="848"/>
      <c r="ECH216" s="848"/>
      <c r="ECI216" s="848"/>
      <c r="ECJ216" s="848"/>
      <c r="ECK216" s="848"/>
      <c r="ECL216" s="848"/>
      <c r="ECM216" s="848"/>
      <c r="ECN216" s="848"/>
      <c r="ECO216" s="848"/>
      <c r="ECP216" s="848"/>
      <c r="ECQ216" s="848"/>
      <c r="ECR216" s="848"/>
      <c r="ECS216" s="848"/>
      <c r="ECT216" s="848"/>
      <c r="ECU216" s="848"/>
      <c r="ECV216" s="848"/>
      <c r="ECW216" s="848"/>
      <c r="ECX216" s="848"/>
      <c r="ECY216" s="848"/>
      <c r="ECZ216" s="848"/>
      <c r="EDA216" s="848"/>
      <c r="EDB216" s="848"/>
      <c r="EDC216" s="848"/>
      <c r="EDD216" s="848"/>
      <c r="EDE216" s="848"/>
      <c r="EDF216" s="848"/>
      <c r="EDG216" s="848"/>
      <c r="EDH216" s="848"/>
      <c r="EDI216" s="848"/>
      <c r="EDJ216" s="848"/>
      <c r="EDK216" s="848"/>
      <c r="EDL216" s="848"/>
      <c r="EDM216" s="848"/>
      <c r="EDN216" s="848"/>
      <c r="EDO216" s="848"/>
      <c r="EDP216" s="848"/>
      <c r="EDQ216" s="848"/>
      <c r="EDR216" s="848"/>
      <c r="EDS216" s="848"/>
      <c r="EDT216" s="848"/>
      <c r="EDU216" s="848"/>
      <c r="EDV216" s="848"/>
      <c r="EDW216" s="848"/>
      <c r="EDX216" s="848"/>
      <c r="EDY216" s="848"/>
      <c r="EDZ216" s="848"/>
      <c r="EEA216" s="848"/>
      <c r="EEB216" s="848"/>
      <c r="EEC216" s="848"/>
      <c r="EED216" s="848"/>
      <c r="EEE216" s="848"/>
      <c r="EEF216" s="848"/>
      <c r="EEG216" s="848"/>
      <c r="EEH216" s="848"/>
      <c r="EEI216" s="848"/>
      <c r="EEJ216" s="848"/>
      <c r="EEK216" s="848"/>
      <c r="EEL216" s="848"/>
      <c r="EEM216" s="848"/>
      <c r="EEN216" s="848"/>
      <c r="EEO216" s="848"/>
      <c r="EEP216" s="848"/>
      <c r="EEQ216" s="848"/>
      <c r="EER216" s="848"/>
      <c r="EES216" s="848"/>
      <c r="EET216" s="848"/>
      <c r="EEU216" s="848"/>
      <c r="EEV216" s="848"/>
      <c r="EEW216" s="848"/>
      <c r="EEX216" s="848"/>
      <c r="EEY216" s="848"/>
      <c r="EEZ216" s="848"/>
      <c r="EFA216" s="848"/>
      <c r="EFB216" s="848"/>
      <c r="EFC216" s="848"/>
      <c r="EFD216" s="848"/>
      <c r="EFE216" s="848"/>
      <c r="EFF216" s="848"/>
      <c r="EFG216" s="848"/>
      <c r="EFH216" s="848"/>
      <c r="EFI216" s="848"/>
      <c r="EFJ216" s="848"/>
      <c r="EFK216" s="848"/>
      <c r="EFL216" s="848"/>
      <c r="EFM216" s="848"/>
      <c r="EFN216" s="848"/>
      <c r="EFO216" s="848"/>
      <c r="EFP216" s="848"/>
      <c r="EFQ216" s="848"/>
      <c r="EFR216" s="848"/>
      <c r="EFS216" s="848"/>
      <c r="EFT216" s="848"/>
      <c r="EFU216" s="848"/>
      <c r="EFV216" s="848"/>
      <c r="EFW216" s="848"/>
      <c r="EFX216" s="848"/>
      <c r="EFY216" s="848"/>
      <c r="EFZ216" s="848"/>
      <c r="EGA216" s="848"/>
      <c r="EGB216" s="848"/>
      <c r="EGC216" s="848"/>
      <c r="EGD216" s="848"/>
      <c r="EGE216" s="848"/>
      <c r="EGF216" s="848"/>
      <c r="EGG216" s="848"/>
      <c r="EGH216" s="848"/>
      <c r="EGI216" s="848"/>
      <c r="EGJ216" s="848"/>
      <c r="EGK216" s="848"/>
      <c r="EGL216" s="848"/>
      <c r="EGM216" s="848"/>
      <c r="EGN216" s="848"/>
      <c r="EGO216" s="848"/>
      <c r="EGP216" s="848"/>
      <c r="EGQ216" s="848"/>
      <c r="EGR216" s="848"/>
      <c r="EGS216" s="848"/>
      <c r="EGT216" s="848"/>
      <c r="EGU216" s="848"/>
      <c r="EGV216" s="848"/>
      <c r="EGW216" s="848"/>
      <c r="EGX216" s="848"/>
      <c r="EGY216" s="848"/>
      <c r="EGZ216" s="848"/>
      <c r="EHA216" s="848"/>
      <c r="EHB216" s="848"/>
      <c r="EHC216" s="848"/>
      <c r="EHD216" s="848"/>
      <c r="EHE216" s="848"/>
      <c r="EHF216" s="848"/>
      <c r="EHG216" s="848"/>
      <c r="EHH216" s="848"/>
      <c r="EHI216" s="848"/>
      <c r="EHJ216" s="848"/>
      <c r="EHK216" s="848"/>
      <c r="EHL216" s="848"/>
      <c r="EHM216" s="848"/>
      <c r="EHN216" s="848"/>
      <c r="EHO216" s="848"/>
      <c r="EHP216" s="848"/>
      <c r="EHQ216" s="848"/>
      <c r="EHR216" s="848"/>
      <c r="EHS216" s="848"/>
      <c r="EHT216" s="848"/>
      <c r="EHU216" s="848"/>
      <c r="EHV216" s="848"/>
      <c r="EHW216" s="848"/>
      <c r="EHX216" s="848"/>
      <c r="EHY216" s="848"/>
      <c r="EHZ216" s="848"/>
      <c r="EIA216" s="848"/>
      <c r="EIB216" s="848"/>
      <c r="EIC216" s="848"/>
      <c r="EID216" s="848"/>
      <c r="EIE216" s="848"/>
      <c r="EIF216" s="848"/>
      <c r="EIG216" s="848"/>
      <c r="EIH216" s="848"/>
      <c r="EII216" s="848"/>
      <c r="EIJ216" s="848"/>
      <c r="EIK216" s="848"/>
      <c r="EIL216" s="848"/>
      <c r="EIM216" s="848"/>
      <c r="EIN216" s="848"/>
      <c r="EIO216" s="848"/>
      <c r="EIP216" s="848"/>
      <c r="EIQ216" s="848"/>
      <c r="EIR216" s="848"/>
      <c r="EIS216" s="848"/>
      <c r="EIT216" s="848"/>
      <c r="EIU216" s="848"/>
      <c r="EIV216" s="848"/>
      <c r="EIW216" s="848"/>
      <c r="EIX216" s="848"/>
      <c r="EIY216" s="848"/>
      <c r="EIZ216" s="848"/>
      <c r="EJA216" s="848"/>
      <c r="EJB216" s="848"/>
      <c r="EJC216" s="848"/>
      <c r="EJD216" s="848"/>
      <c r="EJE216" s="848"/>
      <c r="EJF216" s="848"/>
      <c r="EJG216" s="848"/>
      <c r="EJH216" s="848"/>
      <c r="EJI216" s="848"/>
      <c r="EJJ216" s="848"/>
      <c r="EJK216" s="848"/>
      <c r="EJL216" s="848"/>
      <c r="EJM216" s="848"/>
      <c r="EJN216" s="848"/>
      <c r="EJO216" s="848"/>
      <c r="EJP216" s="848"/>
      <c r="EJQ216" s="848"/>
      <c r="EJR216" s="848"/>
      <c r="EJS216" s="848"/>
      <c r="EJT216" s="848"/>
      <c r="EJU216" s="848"/>
      <c r="EJV216" s="848"/>
      <c r="EJW216" s="848"/>
      <c r="EJX216" s="848"/>
      <c r="EJY216" s="848"/>
      <c r="EJZ216" s="848"/>
      <c r="EKA216" s="848"/>
      <c r="EKB216" s="848"/>
      <c r="EKC216" s="848"/>
      <c r="EKD216" s="848"/>
      <c r="EKE216" s="848"/>
      <c r="EKF216" s="848"/>
      <c r="EKG216" s="848"/>
      <c r="EKH216" s="848"/>
      <c r="EKI216" s="848"/>
      <c r="EKJ216" s="848"/>
      <c r="EKK216" s="848"/>
      <c r="EKL216" s="848"/>
      <c r="EKM216" s="848"/>
      <c r="EKN216" s="848"/>
      <c r="EKO216" s="848"/>
      <c r="EKP216" s="848"/>
      <c r="EKQ216" s="848"/>
      <c r="EKR216" s="848"/>
      <c r="EKS216" s="848"/>
      <c r="EKT216" s="848"/>
      <c r="EKU216" s="848"/>
      <c r="EKV216" s="848"/>
      <c r="EKW216" s="848"/>
      <c r="EKX216" s="848"/>
      <c r="EKY216" s="848"/>
      <c r="EKZ216" s="848"/>
      <c r="ELA216" s="848"/>
      <c r="ELB216" s="848"/>
      <c r="ELC216" s="848"/>
      <c r="ELD216" s="848"/>
      <c r="ELE216" s="848"/>
      <c r="ELF216" s="848"/>
      <c r="ELG216" s="848"/>
      <c r="ELH216" s="848"/>
      <c r="ELI216" s="848"/>
      <c r="ELJ216" s="848"/>
      <c r="ELK216" s="848"/>
      <c r="ELL216" s="848"/>
      <c r="ELM216" s="848"/>
      <c r="ELN216" s="848"/>
      <c r="ELO216" s="848"/>
      <c r="ELP216" s="848"/>
      <c r="ELQ216" s="848"/>
      <c r="ELR216" s="848"/>
      <c r="ELS216" s="848"/>
      <c r="ELT216" s="848"/>
      <c r="ELU216" s="848"/>
      <c r="ELV216" s="848"/>
      <c r="ELW216" s="848"/>
      <c r="ELX216" s="848"/>
      <c r="ELY216" s="848"/>
      <c r="ELZ216" s="848"/>
      <c r="EMA216" s="848"/>
      <c r="EMB216" s="848"/>
      <c r="EMC216" s="848"/>
      <c r="EMD216" s="848"/>
      <c r="EME216" s="848"/>
      <c r="EMF216" s="848"/>
      <c r="EMG216" s="848"/>
      <c r="EMH216" s="848"/>
      <c r="EMI216" s="848"/>
      <c r="EMJ216" s="848"/>
      <c r="EMK216" s="848"/>
      <c r="EML216" s="848"/>
      <c r="EMM216" s="848"/>
      <c r="EMN216" s="848"/>
      <c r="EMO216" s="848"/>
      <c r="EMP216" s="848"/>
      <c r="EMQ216" s="848"/>
      <c r="EMR216" s="848"/>
      <c r="EMS216" s="848"/>
      <c r="EMT216" s="848"/>
      <c r="EMU216" s="848"/>
      <c r="EMV216" s="848"/>
      <c r="EMW216" s="848"/>
      <c r="EMX216" s="848"/>
      <c r="EMY216" s="848"/>
      <c r="EMZ216" s="848"/>
      <c r="ENA216" s="848"/>
      <c r="ENB216" s="848"/>
      <c r="ENC216" s="848"/>
      <c r="END216" s="848"/>
      <c r="ENE216" s="848"/>
      <c r="ENF216" s="848"/>
      <c r="ENG216" s="848"/>
      <c r="ENH216" s="848"/>
      <c r="ENI216" s="848"/>
      <c r="ENJ216" s="848"/>
      <c r="ENK216" s="848"/>
      <c r="ENL216" s="848"/>
      <c r="ENM216" s="848"/>
      <c r="ENN216" s="848"/>
      <c r="ENO216" s="848"/>
      <c r="ENP216" s="848"/>
      <c r="ENQ216" s="848"/>
      <c r="ENR216" s="848"/>
      <c r="ENS216" s="848"/>
      <c r="ENT216" s="848"/>
      <c r="ENU216" s="848"/>
      <c r="ENV216" s="848"/>
      <c r="ENW216" s="848"/>
      <c r="ENX216" s="848"/>
      <c r="ENY216" s="848"/>
      <c r="ENZ216" s="848"/>
      <c r="EOA216" s="848"/>
      <c r="EOB216" s="848"/>
      <c r="EOC216" s="848"/>
      <c r="EOD216" s="848"/>
      <c r="EOE216" s="848"/>
      <c r="EOF216" s="848"/>
      <c r="EOG216" s="848"/>
      <c r="EOH216" s="848"/>
      <c r="EOI216" s="848"/>
      <c r="EOJ216" s="848"/>
      <c r="EOK216" s="848"/>
      <c r="EOL216" s="848"/>
      <c r="EOM216" s="848"/>
      <c r="EON216" s="848"/>
      <c r="EOO216" s="848"/>
      <c r="EOP216" s="848"/>
      <c r="EOQ216" s="848"/>
      <c r="EOR216" s="848"/>
      <c r="EOS216" s="848"/>
      <c r="EOT216" s="848"/>
      <c r="EOU216" s="848"/>
      <c r="EOV216" s="848"/>
      <c r="EOW216" s="848"/>
      <c r="EOX216" s="848"/>
      <c r="EOY216" s="848"/>
      <c r="EOZ216" s="848"/>
      <c r="EPA216" s="848"/>
      <c r="EPB216" s="848"/>
      <c r="EPC216" s="848"/>
      <c r="EPD216" s="848"/>
      <c r="EPE216" s="848"/>
      <c r="EPF216" s="848"/>
      <c r="EPG216" s="848"/>
      <c r="EPH216" s="848"/>
      <c r="EPI216" s="848"/>
      <c r="EPJ216" s="848"/>
      <c r="EPK216" s="848"/>
      <c r="EPL216" s="848"/>
      <c r="EPM216" s="848"/>
      <c r="EPN216" s="848"/>
      <c r="EPO216" s="848"/>
      <c r="EPP216" s="848"/>
      <c r="EPQ216" s="848"/>
      <c r="EPR216" s="848"/>
      <c r="EPS216" s="848"/>
      <c r="EPT216" s="848"/>
      <c r="EPU216" s="848"/>
      <c r="EPV216" s="848"/>
      <c r="EPW216" s="848"/>
      <c r="EPX216" s="848"/>
      <c r="EPY216" s="848"/>
      <c r="EPZ216" s="848"/>
      <c r="EQA216" s="848"/>
      <c r="EQB216" s="848"/>
      <c r="EQC216" s="848"/>
      <c r="EQD216" s="848"/>
      <c r="EQE216" s="848"/>
      <c r="EQF216" s="848"/>
      <c r="EQG216" s="848"/>
      <c r="EQH216" s="848"/>
      <c r="EQI216" s="848"/>
      <c r="EQJ216" s="848"/>
      <c r="EQK216" s="848"/>
      <c r="EQL216" s="848"/>
      <c r="EQM216" s="848"/>
      <c r="EQN216" s="848"/>
      <c r="EQO216" s="848"/>
      <c r="EQP216" s="848"/>
      <c r="EQQ216" s="848"/>
      <c r="EQR216" s="848"/>
      <c r="EQS216" s="848"/>
      <c r="EQT216" s="848"/>
      <c r="EQU216" s="848"/>
      <c r="EQV216" s="848"/>
      <c r="EQW216" s="848"/>
      <c r="EQX216" s="848"/>
      <c r="EQY216" s="848"/>
      <c r="EQZ216" s="848"/>
      <c r="ERA216" s="848"/>
      <c r="ERB216" s="848"/>
      <c r="ERC216" s="848"/>
      <c r="ERD216" s="848"/>
      <c r="ERE216" s="848"/>
      <c r="ERF216" s="848"/>
      <c r="ERG216" s="848"/>
      <c r="ERH216" s="848"/>
      <c r="ERI216" s="848"/>
      <c r="ERJ216" s="848"/>
      <c r="ERK216" s="848"/>
      <c r="ERL216" s="848"/>
      <c r="ERM216" s="848"/>
      <c r="ERN216" s="848"/>
      <c r="ERO216" s="848"/>
      <c r="ERP216" s="848"/>
      <c r="ERQ216" s="848"/>
      <c r="ERR216" s="848"/>
      <c r="ERS216" s="848"/>
      <c r="ERT216" s="848"/>
      <c r="ERU216" s="848"/>
      <c r="ERV216" s="848"/>
      <c r="ERW216" s="848"/>
      <c r="ERX216" s="848"/>
      <c r="ERY216" s="848"/>
      <c r="ERZ216" s="848"/>
      <c r="ESA216" s="848"/>
      <c r="ESB216" s="848"/>
      <c r="ESC216" s="848"/>
      <c r="ESD216" s="848"/>
      <c r="ESE216" s="848"/>
      <c r="ESF216" s="848"/>
      <c r="ESG216" s="848"/>
      <c r="ESH216" s="848"/>
      <c r="ESI216" s="848"/>
      <c r="ESJ216" s="848"/>
      <c r="ESK216" s="848"/>
      <c r="ESL216" s="848"/>
      <c r="ESM216" s="848"/>
      <c r="ESN216" s="848"/>
      <c r="ESO216" s="848"/>
      <c r="ESP216" s="848"/>
      <c r="ESQ216" s="848"/>
      <c r="ESR216" s="848"/>
      <c r="ESS216" s="848"/>
      <c r="EST216" s="848"/>
      <c r="ESU216" s="848"/>
      <c r="ESV216" s="848"/>
      <c r="ESW216" s="848"/>
      <c r="ESX216" s="848"/>
      <c r="ESY216" s="848"/>
      <c r="ESZ216" s="848"/>
      <c r="ETA216" s="848"/>
      <c r="ETB216" s="848"/>
      <c r="ETC216" s="848"/>
      <c r="ETD216" s="848"/>
      <c r="ETE216" s="848"/>
      <c r="ETF216" s="848"/>
      <c r="ETG216" s="848"/>
      <c r="ETH216" s="848"/>
      <c r="ETI216" s="848"/>
      <c r="ETJ216" s="848"/>
      <c r="ETK216" s="848"/>
      <c r="ETL216" s="848"/>
      <c r="ETM216" s="848"/>
      <c r="ETN216" s="848"/>
      <c r="ETO216" s="848"/>
      <c r="ETP216" s="848"/>
      <c r="ETQ216" s="848"/>
      <c r="ETR216" s="848"/>
      <c r="ETS216" s="848"/>
      <c r="ETT216" s="848"/>
      <c r="ETU216" s="848"/>
      <c r="ETV216" s="848"/>
      <c r="ETW216" s="848"/>
      <c r="ETX216" s="848"/>
      <c r="ETY216" s="848"/>
      <c r="ETZ216" s="848"/>
      <c r="EUA216" s="848"/>
      <c r="EUB216" s="848"/>
      <c r="EUC216" s="848"/>
      <c r="EUD216" s="848"/>
      <c r="EUE216" s="848"/>
      <c r="EUF216" s="848"/>
      <c r="EUG216" s="848"/>
      <c r="EUH216" s="848"/>
      <c r="EUI216" s="848"/>
      <c r="EUJ216" s="848"/>
      <c r="EUK216" s="848"/>
      <c r="EUL216" s="848"/>
      <c r="EUM216" s="848"/>
      <c r="EUN216" s="848"/>
      <c r="EUO216" s="848"/>
      <c r="EUP216" s="848"/>
      <c r="EUQ216" s="848"/>
      <c r="EUR216" s="848"/>
      <c r="EUS216" s="848"/>
      <c r="EUT216" s="848"/>
      <c r="EUU216" s="848"/>
      <c r="EUV216" s="848"/>
      <c r="EUW216" s="848"/>
      <c r="EUX216" s="848"/>
      <c r="EUY216" s="848"/>
      <c r="EUZ216" s="848"/>
      <c r="EVA216" s="848"/>
      <c r="EVB216" s="848"/>
      <c r="EVC216" s="848"/>
      <c r="EVD216" s="848"/>
      <c r="EVE216" s="848"/>
      <c r="EVF216" s="848"/>
      <c r="EVG216" s="848"/>
      <c r="EVH216" s="848"/>
      <c r="EVI216" s="848"/>
      <c r="EVJ216" s="848"/>
      <c r="EVK216" s="848"/>
      <c r="EVL216" s="848"/>
      <c r="EVM216" s="848"/>
      <c r="EVN216" s="848"/>
      <c r="EVO216" s="848"/>
      <c r="EVP216" s="848"/>
      <c r="EVQ216" s="848"/>
      <c r="EVR216" s="848"/>
      <c r="EVS216" s="848"/>
      <c r="EVT216" s="848"/>
      <c r="EVU216" s="848"/>
      <c r="EVV216" s="848"/>
      <c r="EVW216" s="848"/>
      <c r="EVX216" s="848"/>
      <c r="EVY216" s="848"/>
      <c r="EVZ216" s="848"/>
      <c r="EWA216" s="848"/>
      <c r="EWB216" s="848"/>
      <c r="EWC216" s="848"/>
      <c r="EWD216" s="848"/>
      <c r="EWE216" s="848"/>
      <c r="EWF216" s="848"/>
      <c r="EWG216" s="848"/>
      <c r="EWH216" s="848"/>
      <c r="EWI216" s="848"/>
      <c r="EWJ216" s="848"/>
      <c r="EWK216" s="848"/>
      <c r="EWL216" s="848"/>
      <c r="EWM216" s="848"/>
      <c r="EWN216" s="848"/>
      <c r="EWO216" s="848"/>
      <c r="EWP216" s="848"/>
      <c r="EWQ216" s="848"/>
      <c r="EWR216" s="848"/>
      <c r="EWS216" s="848"/>
      <c r="EWT216" s="848"/>
      <c r="EWU216" s="848"/>
      <c r="EWV216" s="848"/>
      <c r="EWW216" s="848"/>
      <c r="EWX216" s="848"/>
      <c r="EWY216" s="848"/>
      <c r="EWZ216" s="848"/>
      <c r="EXA216" s="848"/>
      <c r="EXB216" s="848"/>
      <c r="EXC216" s="848"/>
      <c r="EXD216" s="848"/>
      <c r="EXE216" s="848"/>
      <c r="EXF216" s="848"/>
      <c r="EXG216" s="848"/>
      <c r="EXH216" s="848"/>
      <c r="EXI216" s="848"/>
      <c r="EXJ216" s="848"/>
      <c r="EXK216" s="848"/>
      <c r="EXL216" s="848"/>
      <c r="EXM216" s="848"/>
      <c r="EXN216" s="848"/>
      <c r="EXO216" s="848"/>
      <c r="EXP216" s="848"/>
      <c r="EXQ216" s="848"/>
      <c r="EXR216" s="848"/>
      <c r="EXS216" s="848"/>
      <c r="EXT216" s="848"/>
      <c r="EXU216" s="848"/>
      <c r="EXV216" s="848"/>
      <c r="EXW216" s="848"/>
      <c r="EXX216" s="848"/>
      <c r="EXY216" s="848"/>
      <c r="EXZ216" s="848"/>
      <c r="EYA216" s="848"/>
      <c r="EYB216" s="848"/>
      <c r="EYC216" s="848"/>
      <c r="EYD216" s="848"/>
      <c r="EYE216" s="848"/>
      <c r="EYF216" s="848"/>
      <c r="EYG216" s="848"/>
      <c r="EYH216" s="848"/>
      <c r="EYI216" s="848"/>
      <c r="EYJ216" s="848"/>
      <c r="EYK216" s="848"/>
      <c r="EYL216" s="848"/>
      <c r="EYM216" s="848"/>
      <c r="EYN216" s="848"/>
      <c r="EYO216" s="848"/>
      <c r="EYP216" s="848"/>
      <c r="EYQ216" s="848"/>
      <c r="EYR216" s="848"/>
      <c r="EYS216" s="848"/>
      <c r="EYT216" s="848"/>
      <c r="EYU216" s="848"/>
      <c r="EYV216" s="848"/>
      <c r="EYW216" s="848"/>
      <c r="EYX216" s="848"/>
      <c r="EYY216" s="848"/>
      <c r="EYZ216" s="848"/>
      <c r="EZA216" s="848"/>
      <c r="EZB216" s="848"/>
      <c r="EZC216" s="848"/>
      <c r="EZD216" s="848"/>
      <c r="EZE216" s="848"/>
      <c r="EZF216" s="848"/>
      <c r="EZG216" s="848"/>
      <c r="EZH216" s="848"/>
      <c r="EZI216" s="848"/>
      <c r="EZJ216" s="848"/>
      <c r="EZK216" s="848"/>
      <c r="EZL216" s="848"/>
      <c r="EZM216" s="848"/>
      <c r="EZN216" s="848"/>
      <c r="EZO216" s="848"/>
      <c r="EZP216" s="848"/>
      <c r="EZQ216" s="848"/>
      <c r="EZR216" s="848"/>
      <c r="EZS216" s="848"/>
      <c r="EZT216" s="848"/>
      <c r="EZU216" s="848"/>
      <c r="EZV216" s="848"/>
      <c r="EZW216" s="848"/>
      <c r="EZX216" s="848"/>
      <c r="EZY216" s="848"/>
      <c r="EZZ216" s="848"/>
      <c r="FAA216" s="848"/>
      <c r="FAB216" s="848"/>
      <c r="FAC216" s="848"/>
      <c r="FAD216" s="848"/>
      <c r="FAE216" s="848"/>
      <c r="FAF216" s="848"/>
      <c r="FAG216" s="848"/>
      <c r="FAH216" s="848"/>
      <c r="FAI216" s="848"/>
      <c r="FAJ216" s="848"/>
      <c r="FAK216" s="848"/>
      <c r="FAL216" s="848"/>
      <c r="FAM216" s="848"/>
      <c r="FAN216" s="848"/>
      <c r="FAO216" s="848"/>
      <c r="FAP216" s="848"/>
      <c r="FAQ216" s="848"/>
      <c r="FAR216" s="848"/>
      <c r="FAS216" s="848"/>
      <c r="FAT216" s="848"/>
      <c r="FAU216" s="848"/>
      <c r="FAV216" s="848"/>
      <c r="FAW216" s="848"/>
      <c r="FAX216" s="848"/>
      <c r="FAY216" s="848"/>
      <c r="FAZ216" s="848"/>
      <c r="FBA216" s="848"/>
      <c r="FBB216" s="848"/>
      <c r="FBC216" s="848"/>
      <c r="FBD216" s="848"/>
      <c r="FBE216" s="848"/>
      <c r="FBF216" s="848"/>
      <c r="FBG216" s="848"/>
      <c r="FBH216" s="848"/>
      <c r="FBI216" s="848"/>
      <c r="FBJ216" s="848"/>
      <c r="FBK216" s="848"/>
      <c r="FBL216" s="848"/>
      <c r="FBM216" s="848"/>
      <c r="FBN216" s="848"/>
      <c r="FBO216" s="848"/>
      <c r="FBP216" s="848"/>
      <c r="FBQ216" s="848"/>
      <c r="FBR216" s="848"/>
      <c r="FBS216" s="848"/>
      <c r="FBT216" s="848"/>
      <c r="FBU216" s="848"/>
      <c r="FBV216" s="848"/>
      <c r="FBW216" s="848"/>
      <c r="FBX216" s="848"/>
      <c r="FBY216" s="848"/>
      <c r="FBZ216" s="848"/>
      <c r="FCA216" s="848"/>
      <c r="FCB216" s="848"/>
      <c r="FCC216" s="848"/>
      <c r="FCD216" s="848"/>
      <c r="FCE216" s="848"/>
      <c r="FCF216" s="848"/>
      <c r="FCG216" s="848"/>
      <c r="FCH216" s="848"/>
      <c r="FCI216" s="848"/>
      <c r="FCJ216" s="848"/>
      <c r="FCK216" s="848"/>
      <c r="FCL216" s="848"/>
      <c r="FCM216" s="848"/>
      <c r="FCN216" s="848"/>
      <c r="FCO216" s="848"/>
      <c r="FCP216" s="848"/>
      <c r="FCQ216" s="848"/>
      <c r="FCR216" s="848"/>
      <c r="FCS216" s="848"/>
      <c r="FCT216" s="848"/>
      <c r="FCU216" s="848"/>
      <c r="FCV216" s="848"/>
      <c r="FCW216" s="848"/>
      <c r="FCX216" s="848"/>
      <c r="FCY216" s="848"/>
      <c r="FCZ216" s="848"/>
      <c r="FDA216" s="848"/>
      <c r="FDB216" s="848"/>
      <c r="FDC216" s="848"/>
      <c r="FDD216" s="848"/>
      <c r="FDE216" s="848"/>
      <c r="FDF216" s="848"/>
      <c r="FDG216" s="848"/>
      <c r="FDH216" s="848"/>
      <c r="FDI216" s="848"/>
      <c r="FDJ216" s="848"/>
      <c r="FDK216" s="848"/>
      <c r="FDL216" s="848"/>
      <c r="FDM216" s="848"/>
      <c r="FDN216" s="848"/>
      <c r="FDO216" s="848"/>
      <c r="FDP216" s="848"/>
      <c r="FDQ216" s="848"/>
      <c r="FDR216" s="848"/>
      <c r="FDS216" s="848"/>
      <c r="FDT216" s="848"/>
      <c r="FDU216" s="848"/>
      <c r="FDV216" s="848"/>
      <c r="FDW216" s="848"/>
      <c r="FDX216" s="848"/>
      <c r="FDY216" s="848"/>
      <c r="FDZ216" s="848"/>
      <c r="FEA216" s="848"/>
      <c r="FEB216" s="848"/>
      <c r="FEC216" s="848"/>
      <c r="FED216" s="848"/>
      <c r="FEE216" s="848"/>
      <c r="FEF216" s="848"/>
      <c r="FEG216" s="848"/>
      <c r="FEH216" s="848"/>
      <c r="FEI216" s="848"/>
      <c r="FEJ216" s="848"/>
      <c r="FEK216" s="848"/>
      <c r="FEL216" s="848"/>
      <c r="FEM216" s="848"/>
      <c r="FEN216" s="848"/>
      <c r="FEO216" s="848"/>
      <c r="FEP216" s="848"/>
      <c r="FEQ216" s="848"/>
      <c r="FER216" s="848"/>
      <c r="FES216" s="848"/>
      <c r="FET216" s="848"/>
      <c r="FEU216" s="848"/>
      <c r="FEV216" s="848"/>
      <c r="FEW216" s="848"/>
      <c r="FEX216" s="848"/>
      <c r="FEY216" s="848"/>
      <c r="FEZ216" s="848"/>
      <c r="FFA216" s="848"/>
      <c r="FFB216" s="848"/>
      <c r="FFC216" s="848"/>
      <c r="FFD216" s="848"/>
      <c r="FFE216" s="848"/>
      <c r="FFF216" s="848"/>
      <c r="FFG216" s="848"/>
      <c r="FFH216" s="848"/>
      <c r="FFI216" s="848"/>
      <c r="FFJ216" s="848"/>
      <c r="FFK216" s="848"/>
      <c r="FFL216" s="848"/>
      <c r="FFM216" s="848"/>
      <c r="FFN216" s="848"/>
      <c r="FFO216" s="848"/>
      <c r="FFP216" s="848"/>
      <c r="FFQ216" s="848"/>
      <c r="FFR216" s="848"/>
      <c r="FFS216" s="848"/>
      <c r="FFT216" s="848"/>
      <c r="FFU216" s="848"/>
      <c r="FFV216" s="848"/>
      <c r="FFW216" s="848"/>
      <c r="FFX216" s="848"/>
      <c r="FFY216" s="848"/>
      <c r="FFZ216" s="848"/>
      <c r="FGA216" s="848"/>
      <c r="FGB216" s="848"/>
      <c r="FGC216" s="848"/>
      <c r="FGD216" s="848"/>
      <c r="FGE216" s="848"/>
      <c r="FGF216" s="848"/>
      <c r="FGG216" s="848"/>
      <c r="FGH216" s="848"/>
      <c r="FGI216" s="848"/>
      <c r="FGJ216" s="848"/>
      <c r="FGK216" s="848"/>
      <c r="FGL216" s="848"/>
      <c r="FGM216" s="848"/>
      <c r="FGN216" s="848"/>
      <c r="FGO216" s="848"/>
      <c r="FGP216" s="848"/>
      <c r="FGQ216" s="848"/>
      <c r="FGR216" s="848"/>
      <c r="FGS216" s="848"/>
      <c r="FGT216" s="848"/>
      <c r="FGU216" s="848"/>
      <c r="FGV216" s="848"/>
      <c r="FGW216" s="848"/>
      <c r="FGX216" s="848"/>
      <c r="FGY216" s="848"/>
      <c r="FGZ216" s="848"/>
      <c r="FHA216" s="848"/>
      <c r="FHB216" s="848"/>
      <c r="FHC216" s="848"/>
      <c r="FHD216" s="848"/>
      <c r="FHE216" s="848"/>
      <c r="FHF216" s="848"/>
      <c r="FHG216" s="848"/>
      <c r="FHH216" s="848"/>
      <c r="FHI216" s="848"/>
      <c r="FHJ216" s="848"/>
      <c r="FHK216" s="848"/>
      <c r="FHL216" s="848"/>
      <c r="FHM216" s="848"/>
      <c r="FHN216" s="848"/>
      <c r="FHO216" s="848"/>
      <c r="FHP216" s="848"/>
      <c r="FHQ216" s="848"/>
      <c r="FHR216" s="848"/>
      <c r="FHS216" s="848"/>
      <c r="FHT216" s="848"/>
      <c r="FHU216" s="848"/>
      <c r="FHV216" s="848"/>
      <c r="FHW216" s="848"/>
      <c r="FHX216" s="848"/>
      <c r="FHY216" s="848"/>
      <c r="FHZ216" s="848"/>
      <c r="FIA216" s="848"/>
      <c r="FIB216" s="848"/>
      <c r="FIC216" s="848"/>
      <c r="FID216" s="848"/>
      <c r="FIE216" s="848"/>
      <c r="FIF216" s="848"/>
      <c r="FIG216" s="848"/>
      <c r="FIH216" s="848"/>
      <c r="FII216" s="848"/>
      <c r="FIJ216" s="848"/>
      <c r="FIK216" s="848"/>
      <c r="FIL216" s="848"/>
      <c r="FIM216" s="848"/>
      <c r="FIN216" s="848"/>
      <c r="FIO216" s="848"/>
      <c r="FIP216" s="848"/>
      <c r="FIQ216" s="848"/>
      <c r="FIR216" s="848"/>
      <c r="FIS216" s="848"/>
      <c r="FIT216" s="848"/>
      <c r="FIU216" s="848"/>
      <c r="FIV216" s="848"/>
      <c r="FIW216" s="848"/>
      <c r="FIX216" s="848"/>
      <c r="FIY216" s="848"/>
      <c r="FIZ216" s="848"/>
      <c r="FJA216" s="848"/>
      <c r="FJB216" s="848"/>
      <c r="FJC216" s="848"/>
      <c r="FJD216" s="848"/>
      <c r="FJE216" s="848"/>
      <c r="FJF216" s="848"/>
      <c r="FJG216" s="848"/>
      <c r="FJH216" s="848"/>
      <c r="FJI216" s="848"/>
      <c r="FJJ216" s="848"/>
      <c r="FJK216" s="848"/>
      <c r="FJL216" s="848"/>
      <c r="FJM216" s="848"/>
      <c r="FJN216" s="848"/>
      <c r="FJO216" s="848"/>
      <c r="FJP216" s="848"/>
      <c r="FJQ216" s="848"/>
      <c r="FJR216" s="848"/>
      <c r="FJS216" s="848"/>
      <c r="FJT216" s="848"/>
      <c r="FJU216" s="848"/>
      <c r="FJV216" s="848"/>
      <c r="FJW216" s="848"/>
      <c r="FJX216" s="848"/>
      <c r="FJY216" s="848"/>
      <c r="FJZ216" s="848"/>
      <c r="FKA216" s="848"/>
      <c r="FKB216" s="848"/>
      <c r="FKC216" s="848"/>
      <c r="FKD216" s="848"/>
      <c r="FKE216" s="848"/>
      <c r="FKF216" s="848"/>
      <c r="FKG216" s="848"/>
      <c r="FKH216" s="848"/>
      <c r="FKI216" s="848"/>
      <c r="FKJ216" s="848"/>
      <c r="FKK216" s="848"/>
      <c r="FKL216" s="848"/>
      <c r="FKM216" s="848"/>
      <c r="FKN216" s="848"/>
      <c r="FKO216" s="848"/>
      <c r="FKP216" s="848"/>
      <c r="FKQ216" s="848"/>
      <c r="FKR216" s="848"/>
      <c r="FKS216" s="848"/>
      <c r="FKT216" s="848"/>
      <c r="FKU216" s="848"/>
      <c r="FKV216" s="848"/>
      <c r="FKW216" s="848"/>
      <c r="FKX216" s="848"/>
      <c r="FKY216" s="848"/>
      <c r="FKZ216" s="848"/>
      <c r="FLA216" s="848"/>
      <c r="FLB216" s="848"/>
      <c r="FLC216" s="848"/>
      <c r="FLD216" s="848"/>
      <c r="FLE216" s="848"/>
      <c r="FLF216" s="848"/>
      <c r="FLG216" s="848"/>
      <c r="FLH216" s="848"/>
      <c r="FLI216" s="848"/>
      <c r="FLJ216" s="848"/>
      <c r="FLK216" s="848"/>
      <c r="FLL216" s="848"/>
      <c r="FLM216" s="848"/>
      <c r="FLN216" s="848"/>
      <c r="FLO216" s="848"/>
      <c r="FLP216" s="848"/>
      <c r="FLQ216" s="848"/>
      <c r="FLR216" s="848"/>
      <c r="FLS216" s="848"/>
      <c r="FLT216" s="848"/>
      <c r="FLU216" s="848"/>
      <c r="FLV216" s="848"/>
      <c r="FLW216" s="848"/>
      <c r="FLX216" s="848"/>
      <c r="FLY216" s="848"/>
      <c r="FLZ216" s="848"/>
      <c r="FMA216" s="848"/>
      <c r="FMB216" s="848"/>
      <c r="FMC216" s="848"/>
      <c r="FMD216" s="848"/>
      <c r="FME216" s="848"/>
      <c r="FMF216" s="848"/>
      <c r="FMG216" s="848"/>
      <c r="FMH216" s="848"/>
      <c r="FMI216" s="848"/>
      <c r="FMJ216" s="848"/>
      <c r="FMK216" s="848"/>
      <c r="FML216" s="848"/>
      <c r="FMM216" s="848"/>
      <c r="FMN216" s="848"/>
      <c r="FMO216" s="848"/>
      <c r="FMP216" s="848"/>
      <c r="FMQ216" s="848"/>
      <c r="FMR216" s="848"/>
      <c r="FMS216" s="848"/>
      <c r="FMT216" s="848"/>
      <c r="FMU216" s="848"/>
      <c r="FMV216" s="848"/>
      <c r="FMW216" s="848"/>
      <c r="FMX216" s="848"/>
      <c r="FMY216" s="848"/>
      <c r="FMZ216" s="848"/>
      <c r="FNA216" s="848"/>
      <c r="FNB216" s="848"/>
      <c r="FNC216" s="848"/>
      <c r="FND216" s="848"/>
      <c r="FNE216" s="848"/>
      <c r="FNF216" s="848"/>
      <c r="FNG216" s="848"/>
      <c r="FNH216" s="848"/>
      <c r="FNI216" s="848"/>
      <c r="FNJ216" s="848"/>
      <c r="FNK216" s="848"/>
      <c r="FNL216" s="848"/>
      <c r="FNM216" s="848"/>
      <c r="FNN216" s="848"/>
      <c r="FNO216" s="848"/>
      <c r="FNP216" s="848"/>
      <c r="FNQ216" s="848"/>
      <c r="FNR216" s="848"/>
      <c r="FNS216" s="848"/>
      <c r="FNT216" s="848"/>
      <c r="FNU216" s="848"/>
      <c r="FNV216" s="848"/>
      <c r="FNW216" s="848"/>
      <c r="FNX216" s="848"/>
      <c r="FNY216" s="848"/>
      <c r="FNZ216" s="848"/>
      <c r="FOA216" s="848"/>
      <c r="FOB216" s="848"/>
      <c r="FOC216" s="848"/>
      <c r="FOD216" s="848"/>
      <c r="FOE216" s="848"/>
      <c r="FOF216" s="848"/>
      <c r="FOG216" s="848"/>
      <c r="FOH216" s="848"/>
      <c r="FOI216" s="848"/>
      <c r="FOJ216" s="848"/>
      <c r="FOK216" s="848"/>
      <c r="FOL216" s="848"/>
      <c r="FOM216" s="848"/>
      <c r="FON216" s="848"/>
      <c r="FOO216" s="848"/>
      <c r="FOP216" s="848"/>
      <c r="FOQ216" s="848"/>
      <c r="FOR216" s="848"/>
      <c r="FOS216" s="848"/>
      <c r="FOT216" s="848"/>
      <c r="FOU216" s="848"/>
      <c r="FOV216" s="848"/>
      <c r="FOW216" s="848"/>
      <c r="FOX216" s="848"/>
      <c r="FOY216" s="848"/>
      <c r="FOZ216" s="848"/>
      <c r="FPA216" s="848"/>
      <c r="FPB216" s="848"/>
      <c r="FPC216" s="848"/>
      <c r="FPD216" s="848"/>
      <c r="FPE216" s="848"/>
      <c r="FPF216" s="848"/>
      <c r="FPG216" s="848"/>
      <c r="FPH216" s="848"/>
      <c r="FPI216" s="848"/>
      <c r="FPJ216" s="848"/>
      <c r="FPK216" s="848"/>
      <c r="FPL216" s="848"/>
      <c r="FPM216" s="848"/>
      <c r="FPN216" s="848"/>
      <c r="FPO216" s="848"/>
      <c r="FPP216" s="848"/>
      <c r="FPQ216" s="848"/>
      <c r="FPR216" s="848"/>
      <c r="FPS216" s="848"/>
      <c r="FPT216" s="848"/>
      <c r="FPU216" s="848"/>
      <c r="FPV216" s="848"/>
      <c r="FPW216" s="848"/>
      <c r="FPX216" s="848"/>
      <c r="FPY216" s="848"/>
      <c r="FPZ216" s="848"/>
      <c r="FQA216" s="848"/>
      <c r="FQB216" s="848"/>
      <c r="FQC216" s="848"/>
      <c r="FQD216" s="848"/>
      <c r="FQE216" s="848"/>
      <c r="FQF216" s="848"/>
      <c r="FQG216" s="848"/>
      <c r="FQH216" s="848"/>
      <c r="FQI216" s="848"/>
      <c r="FQJ216" s="848"/>
      <c r="FQK216" s="848"/>
      <c r="FQL216" s="848"/>
      <c r="FQM216" s="848"/>
      <c r="FQN216" s="848"/>
      <c r="FQO216" s="848"/>
      <c r="FQP216" s="848"/>
      <c r="FQQ216" s="848"/>
      <c r="FQR216" s="848"/>
      <c r="FQS216" s="848"/>
      <c r="FQT216" s="848"/>
      <c r="FQU216" s="848"/>
      <c r="FQV216" s="848"/>
      <c r="FQW216" s="848"/>
      <c r="FQX216" s="848"/>
      <c r="FQY216" s="848"/>
      <c r="FQZ216" s="848"/>
      <c r="FRA216" s="848"/>
      <c r="FRB216" s="848"/>
      <c r="FRC216" s="848"/>
      <c r="FRD216" s="848"/>
      <c r="FRE216" s="848"/>
      <c r="FRF216" s="848"/>
      <c r="FRG216" s="848"/>
      <c r="FRH216" s="848"/>
      <c r="FRI216" s="848"/>
      <c r="FRJ216" s="848"/>
      <c r="FRK216" s="848"/>
      <c r="FRL216" s="848"/>
      <c r="FRM216" s="848"/>
      <c r="FRN216" s="848"/>
      <c r="FRO216" s="848"/>
      <c r="FRP216" s="848"/>
      <c r="FRQ216" s="848"/>
      <c r="FRR216" s="848"/>
      <c r="FRS216" s="848"/>
      <c r="FRT216" s="848"/>
      <c r="FRU216" s="848"/>
      <c r="FRV216" s="848"/>
      <c r="FRW216" s="848"/>
      <c r="FRX216" s="848"/>
      <c r="FRY216" s="848"/>
      <c r="FRZ216" s="848"/>
      <c r="FSA216" s="848"/>
      <c r="FSB216" s="848"/>
      <c r="FSC216" s="848"/>
      <c r="FSD216" s="848"/>
      <c r="FSE216" s="848"/>
      <c r="FSF216" s="848"/>
      <c r="FSG216" s="848"/>
      <c r="FSH216" s="848"/>
      <c r="FSI216" s="848"/>
      <c r="FSJ216" s="848"/>
      <c r="FSK216" s="848"/>
      <c r="FSL216" s="848"/>
      <c r="FSM216" s="848"/>
      <c r="FSN216" s="848"/>
      <c r="FSO216" s="848"/>
      <c r="FSP216" s="848"/>
      <c r="FSQ216" s="848"/>
      <c r="FSR216" s="848"/>
      <c r="FSS216" s="848"/>
      <c r="FST216" s="848"/>
      <c r="FSU216" s="848"/>
      <c r="FSV216" s="848"/>
      <c r="FSW216" s="848"/>
      <c r="FSX216" s="848"/>
      <c r="FSY216" s="848"/>
      <c r="FSZ216" s="848"/>
      <c r="FTA216" s="848"/>
      <c r="FTB216" s="848"/>
      <c r="FTC216" s="848"/>
      <c r="FTD216" s="848"/>
      <c r="FTE216" s="848"/>
      <c r="FTF216" s="848"/>
      <c r="FTG216" s="848"/>
      <c r="FTH216" s="848"/>
      <c r="FTI216" s="848"/>
      <c r="FTJ216" s="848"/>
      <c r="FTK216" s="848"/>
      <c r="FTL216" s="848"/>
      <c r="FTM216" s="848"/>
      <c r="FTN216" s="848"/>
      <c r="FTO216" s="848"/>
      <c r="FTP216" s="848"/>
      <c r="FTQ216" s="848"/>
      <c r="FTR216" s="848"/>
      <c r="FTS216" s="848"/>
      <c r="FTT216" s="848"/>
      <c r="FTU216" s="848"/>
      <c r="FTV216" s="848"/>
      <c r="FTW216" s="848"/>
      <c r="FTX216" s="848"/>
      <c r="FTY216" s="848"/>
      <c r="FTZ216" s="848"/>
      <c r="FUA216" s="848"/>
      <c r="FUB216" s="848"/>
      <c r="FUC216" s="848"/>
      <c r="FUD216" s="848"/>
      <c r="FUE216" s="848"/>
      <c r="FUF216" s="848"/>
      <c r="FUG216" s="848"/>
      <c r="FUH216" s="848"/>
      <c r="FUI216" s="848"/>
      <c r="FUJ216" s="848"/>
      <c r="FUK216" s="848"/>
      <c r="FUL216" s="848"/>
      <c r="FUM216" s="848"/>
      <c r="FUN216" s="848"/>
      <c r="FUO216" s="848"/>
      <c r="FUP216" s="848"/>
      <c r="FUQ216" s="848"/>
      <c r="FUR216" s="848"/>
      <c r="FUS216" s="848"/>
      <c r="FUT216" s="848"/>
      <c r="FUU216" s="848"/>
      <c r="FUV216" s="848"/>
      <c r="FUW216" s="848"/>
      <c r="FUX216" s="848"/>
      <c r="FUY216" s="848"/>
      <c r="FUZ216" s="848"/>
      <c r="FVA216" s="848"/>
      <c r="FVB216" s="848"/>
      <c r="FVC216" s="848"/>
      <c r="FVD216" s="848"/>
      <c r="FVE216" s="848"/>
      <c r="FVF216" s="848"/>
      <c r="FVG216" s="848"/>
      <c r="FVH216" s="848"/>
      <c r="FVI216" s="848"/>
      <c r="FVJ216" s="848"/>
      <c r="FVK216" s="848"/>
      <c r="FVL216" s="848"/>
      <c r="FVM216" s="848"/>
      <c r="FVN216" s="848"/>
      <c r="FVO216" s="848"/>
      <c r="FVP216" s="848"/>
      <c r="FVQ216" s="848"/>
      <c r="FVR216" s="848"/>
      <c r="FVS216" s="848"/>
      <c r="FVT216" s="848"/>
      <c r="FVU216" s="848"/>
      <c r="FVV216" s="848"/>
      <c r="FVW216" s="848"/>
      <c r="FVX216" s="848"/>
      <c r="FVY216" s="848"/>
      <c r="FVZ216" s="848"/>
      <c r="FWA216" s="848"/>
      <c r="FWB216" s="848"/>
      <c r="FWC216" s="848"/>
      <c r="FWD216" s="848"/>
      <c r="FWE216" s="848"/>
      <c r="FWF216" s="848"/>
      <c r="FWG216" s="848"/>
      <c r="FWH216" s="848"/>
      <c r="FWI216" s="848"/>
      <c r="FWJ216" s="848"/>
      <c r="FWK216" s="848"/>
      <c r="FWL216" s="848"/>
      <c r="FWM216" s="848"/>
      <c r="FWN216" s="848"/>
      <c r="FWO216" s="848"/>
      <c r="FWP216" s="848"/>
      <c r="FWQ216" s="848"/>
      <c r="FWR216" s="848"/>
      <c r="FWS216" s="848"/>
      <c r="FWT216" s="848"/>
      <c r="FWU216" s="848"/>
      <c r="FWV216" s="848"/>
      <c r="FWW216" s="848"/>
      <c r="FWX216" s="848"/>
      <c r="FWY216" s="848"/>
      <c r="FWZ216" s="848"/>
      <c r="FXA216" s="848"/>
      <c r="FXB216" s="848"/>
      <c r="FXC216" s="848"/>
      <c r="FXD216" s="848"/>
      <c r="FXE216" s="848"/>
      <c r="FXF216" s="848"/>
      <c r="FXG216" s="848"/>
      <c r="FXH216" s="848"/>
      <c r="FXI216" s="848"/>
      <c r="FXJ216" s="848"/>
      <c r="FXK216" s="848"/>
      <c r="FXL216" s="848"/>
      <c r="FXM216" s="848"/>
      <c r="FXN216" s="848"/>
      <c r="FXO216" s="848"/>
      <c r="FXP216" s="848"/>
      <c r="FXQ216" s="848"/>
      <c r="FXR216" s="848"/>
      <c r="FXS216" s="848"/>
      <c r="FXT216" s="848"/>
      <c r="FXU216" s="848"/>
      <c r="FXV216" s="848"/>
      <c r="FXW216" s="848"/>
      <c r="FXX216" s="848"/>
      <c r="FXY216" s="848"/>
      <c r="FXZ216" s="848"/>
      <c r="FYA216" s="848"/>
      <c r="FYB216" s="848"/>
      <c r="FYC216" s="848"/>
      <c r="FYD216" s="848"/>
      <c r="FYE216" s="848"/>
      <c r="FYF216" s="848"/>
      <c r="FYG216" s="848"/>
      <c r="FYH216" s="848"/>
      <c r="FYI216" s="848"/>
      <c r="FYJ216" s="848"/>
      <c r="FYK216" s="848"/>
      <c r="FYL216" s="848"/>
      <c r="FYM216" s="848"/>
      <c r="FYN216" s="848"/>
      <c r="FYO216" s="848"/>
      <c r="FYP216" s="848"/>
      <c r="FYQ216" s="848"/>
      <c r="FYR216" s="848"/>
      <c r="FYS216" s="848"/>
      <c r="FYT216" s="848"/>
      <c r="FYU216" s="848"/>
      <c r="FYV216" s="848"/>
      <c r="FYW216" s="848"/>
      <c r="FYX216" s="848"/>
      <c r="FYY216" s="848"/>
      <c r="FYZ216" s="848"/>
      <c r="FZA216" s="848"/>
      <c r="FZB216" s="848"/>
      <c r="FZC216" s="848"/>
      <c r="FZD216" s="848"/>
      <c r="FZE216" s="848"/>
      <c r="FZF216" s="848"/>
      <c r="FZG216" s="848"/>
      <c r="FZH216" s="848"/>
      <c r="FZI216" s="848"/>
      <c r="FZJ216" s="848"/>
      <c r="FZK216" s="848"/>
      <c r="FZL216" s="848"/>
      <c r="FZM216" s="848"/>
      <c r="FZN216" s="848"/>
      <c r="FZO216" s="848"/>
      <c r="FZP216" s="848"/>
      <c r="FZQ216" s="848"/>
      <c r="FZR216" s="848"/>
      <c r="FZS216" s="848"/>
      <c r="FZT216" s="848"/>
      <c r="FZU216" s="848"/>
      <c r="FZV216" s="848"/>
      <c r="FZW216" s="848"/>
      <c r="FZX216" s="848"/>
      <c r="FZY216" s="848"/>
      <c r="FZZ216" s="848"/>
      <c r="GAA216" s="848"/>
      <c r="GAB216" s="848"/>
      <c r="GAC216" s="848"/>
      <c r="GAD216" s="848"/>
      <c r="GAE216" s="848"/>
      <c r="GAF216" s="848"/>
      <c r="GAG216" s="848"/>
      <c r="GAH216" s="848"/>
      <c r="GAI216" s="848"/>
      <c r="GAJ216" s="848"/>
      <c r="GAK216" s="848"/>
      <c r="GAL216" s="848"/>
      <c r="GAM216" s="848"/>
      <c r="GAN216" s="848"/>
      <c r="GAO216" s="848"/>
      <c r="GAP216" s="848"/>
      <c r="GAQ216" s="848"/>
      <c r="GAR216" s="848"/>
      <c r="GAS216" s="848"/>
      <c r="GAT216" s="848"/>
      <c r="GAU216" s="848"/>
      <c r="GAV216" s="848"/>
      <c r="GAW216" s="848"/>
      <c r="GAX216" s="848"/>
      <c r="GAY216" s="848"/>
      <c r="GAZ216" s="848"/>
      <c r="GBA216" s="848"/>
      <c r="GBB216" s="848"/>
      <c r="GBC216" s="848"/>
      <c r="GBD216" s="848"/>
      <c r="GBE216" s="848"/>
      <c r="GBF216" s="848"/>
      <c r="GBG216" s="848"/>
      <c r="GBH216" s="848"/>
      <c r="GBI216" s="848"/>
      <c r="GBJ216" s="848"/>
      <c r="GBK216" s="848"/>
      <c r="GBL216" s="848"/>
      <c r="GBM216" s="848"/>
      <c r="GBN216" s="848"/>
      <c r="GBO216" s="848"/>
      <c r="GBP216" s="848"/>
      <c r="GBQ216" s="848"/>
      <c r="GBR216" s="848"/>
      <c r="GBS216" s="848"/>
      <c r="GBT216" s="848"/>
      <c r="GBU216" s="848"/>
      <c r="GBV216" s="848"/>
      <c r="GBW216" s="848"/>
      <c r="GBX216" s="848"/>
      <c r="GBY216" s="848"/>
      <c r="GBZ216" s="848"/>
      <c r="GCA216" s="848"/>
      <c r="GCB216" s="848"/>
      <c r="GCC216" s="848"/>
      <c r="GCD216" s="848"/>
      <c r="GCE216" s="848"/>
      <c r="GCF216" s="848"/>
      <c r="GCG216" s="848"/>
      <c r="GCH216" s="848"/>
      <c r="GCI216" s="848"/>
      <c r="GCJ216" s="848"/>
      <c r="GCK216" s="848"/>
      <c r="GCL216" s="848"/>
      <c r="GCM216" s="848"/>
      <c r="GCN216" s="848"/>
      <c r="GCO216" s="848"/>
      <c r="GCP216" s="848"/>
      <c r="GCQ216" s="848"/>
      <c r="GCR216" s="848"/>
      <c r="GCS216" s="848"/>
      <c r="GCT216" s="848"/>
      <c r="GCU216" s="848"/>
      <c r="GCV216" s="848"/>
      <c r="GCW216" s="848"/>
      <c r="GCX216" s="848"/>
      <c r="GCY216" s="848"/>
      <c r="GCZ216" s="848"/>
      <c r="GDA216" s="848"/>
      <c r="GDB216" s="848"/>
      <c r="GDC216" s="848"/>
      <c r="GDD216" s="848"/>
      <c r="GDE216" s="848"/>
      <c r="GDF216" s="848"/>
      <c r="GDG216" s="848"/>
      <c r="GDH216" s="848"/>
      <c r="GDI216" s="848"/>
      <c r="GDJ216" s="848"/>
      <c r="GDK216" s="848"/>
      <c r="GDL216" s="848"/>
      <c r="GDM216" s="848"/>
      <c r="GDN216" s="848"/>
      <c r="GDO216" s="848"/>
      <c r="GDP216" s="848"/>
      <c r="GDQ216" s="848"/>
      <c r="GDR216" s="848"/>
      <c r="GDS216" s="848"/>
      <c r="GDT216" s="848"/>
      <c r="GDU216" s="848"/>
      <c r="GDV216" s="848"/>
      <c r="GDW216" s="848"/>
      <c r="GDX216" s="848"/>
      <c r="GDY216" s="848"/>
      <c r="GDZ216" s="848"/>
      <c r="GEA216" s="848"/>
      <c r="GEB216" s="848"/>
      <c r="GEC216" s="848"/>
      <c r="GED216" s="848"/>
      <c r="GEE216" s="848"/>
      <c r="GEF216" s="848"/>
      <c r="GEG216" s="848"/>
      <c r="GEH216" s="848"/>
      <c r="GEI216" s="848"/>
      <c r="GEJ216" s="848"/>
      <c r="GEK216" s="848"/>
      <c r="GEL216" s="848"/>
      <c r="GEM216" s="848"/>
      <c r="GEN216" s="848"/>
      <c r="GEO216" s="848"/>
      <c r="GEP216" s="848"/>
      <c r="GEQ216" s="848"/>
      <c r="GER216" s="848"/>
      <c r="GES216" s="848"/>
      <c r="GET216" s="848"/>
      <c r="GEU216" s="848"/>
      <c r="GEV216" s="848"/>
      <c r="GEW216" s="848"/>
      <c r="GEX216" s="848"/>
      <c r="GEY216" s="848"/>
      <c r="GEZ216" s="848"/>
      <c r="GFA216" s="848"/>
      <c r="GFB216" s="848"/>
      <c r="GFC216" s="848"/>
      <c r="GFD216" s="848"/>
      <c r="GFE216" s="848"/>
      <c r="GFF216" s="848"/>
      <c r="GFG216" s="848"/>
      <c r="GFH216" s="848"/>
      <c r="GFI216" s="848"/>
      <c r="GFJ216" s="848"/>
      <c r="GFK216" s="848"/>
      <c r="GFL216" s="848"/>
      <c r="GFM216" s="848"/>
      <c r="GFN216" s="848"/>
      <c r="GFO216" s="848"/>
      <c r="GFP216" s="848"/>
      <c r="GFQ216" s="848"/>
      <c r="GFR216" s="848"/>
      <c r="GFS216" s="848"/>
      <c r="GFT216" s="848"/>
      <c r="GFU216" s="848"/>
      <c r="GFV216" s="848"/>
      <c r="GFW216" s="848"/>
      <c r="GFX216" s="848"/>
      <c r="GFY216" s="848"/>
      <c r="GFZ216" s="848"/>
      <c r="GGA216" s="848"/>
      <c r="GGB216" s="848"/>
      <c r="GGC216" s="848"/>
      <c r="GGD216" s="848"/>
      <c r="GGE216" s="848"/>
      <c r="GGF216" s="848"/>
      <c r="GGG216" s="848"/>
      <c r="GGH216" s="848"/>
      <c r="GGI216" s="848"/>
      <c r="GGJ216" s="848"/>
      <c r="GGK216" s="848"/>
      <c r="GGL216" s="848"/>
      <c r="GGM216" s="848"/>
      <c r="GGN216" s="848"/>
      <c r="GGO216" s="848"/>
      <c r="GGP216" s="848"/>
      <c r="GGQ216" s="848"/>
      <c r="GGR216" s="848"/>
      <c r="GGS216" s="848"/>
      <c r="GGT216" s="848"/>
      <c r="GGU216" s="848"/>
      <c r="GGV216" s="848"/>
      <c r="GGW216" s="848"/>
      <c r="GGX216" s="848"/>
      <c r="GGY216" s="848"/>
      <c r="GGZ216" s="848"/>
      <c r="GHA216" s="848"/>
      <c r="GHB216" s="848"/>
      <c r="GHC216" s="848"/>
      <c r="GHD216" s="848"/>
      <c r="GHE216" s="848"/>
      <c r="GHF216" s="848"/>
      <c r="GHG216" s="848"/>
      <c r="GHH216" s="848"/>
      <c r="GHI216" s="848"/>
      <c r="GHJ216" s="848"/>
      <c r="GHK216" s="848"/>
      <c r="GHL216" s="848"/>
      <c r="GHM216" s="848"/>
      <c r="GHN216" s="848"/>
      <c r="GHO216" s="848"/>
      <c r="GHP216" s="848"/>
      <c r="GHQ216" s="848"/>
      <c r="GHR216" s="848"/>
      <c r="GHS216" s="848"/>
      <c r="GHT216" s="848"/>
      <c r="GHU216" s="848"/>
      <c r="GHV216" s="848"/>
      <c r="GHW216" s="848"/>
      <c r="GHX216" s="848"/>
      <c r="GHY216" s="848"/>
      <c r="GHZ216" s="848"/>
      <c r="GIA216" s="848"/>
      <c r="GIB216" s="848"/>
      <c r="GIC216" s="848"/>
      <c r="GID216" s="848"/>
      <c r="GIE216" s="848"/>
      <c r="GIF216" s="848"/>
      <c r="GIG216" s="848"/>
      <c r="GIH216" s="848"/>
      <c r="GII216" s="848"/>
      <c r="GIJ216" s="848"/>
      <c r="GIK216" s="848"/>
      <c r="GIL216" s="848"/>
      <c r="GIM216" s="848"/>
      <c r="GIN216" s="848"/>
      <c r="GIO216" s="848"/>
      <c r="GIP216" s="848"/>
      <c r="GIQ216" s="848"/>
      <c r="GIR216" s="848"/>
      <c r="GIS216" s="848"/>
      <c r="GIT216" s="848"/>
      <c r="GIU216" s="848"/>
      <c r="GIV216" s="848"/>
      <c r="GIW216" s="848"/>
      <c r="GIX216" s="848"/>
      <c r="GIY216" s="848"/>
      <c r="GIZ216" s="848"/>
      <c r="GJA216" s="848"/>
      <c r="GJB216" s="848"/>
      <c r="GJC216" s="848"/>
      <c r="GJD216" s="848"/>
      <c r="GJE216" s="848"/>
      <c r="GJF216" s="848"/>
      <c r="GJG216" s="848"/>
      <c r="GJH216" s="848"/>
      <c r="GJI216" s="848"/>
      <c r="GJJ216" s="848"/>
      <c r="GJK216" s="848"/>
      <c r="GJL216" s="848"/>
      <c r="GJM216" s="848"/>
      <c r="GJN216" s="848"/>
      <c r="GJO216" s="848"/>
      <c r="GJP216" s="848"/>
      <c r="GJQ216" s="848"/>
      <c r="GJR216" s="848"/>
      <c r="GJS216" s="848"/>
      <c r="GJT216" s="848"/>
      <c r="GJU216" s="848"/>
      <c r="GJV216" s="848"/>
      <c r="GJW216" s="848"/>
      <c r="GJX216" s="848"/>
      <c r="GJY216" s="848"/>
      <c r="GJZ216" s="848"/>
      <c r="GKA216" s="848"/>
      <c r="GKB216" s="848"/>
      <c r="GKC216" s="848"/>
      <c r="GKD216" s="848"/>
      <c r="GKE216" s="848"/>
      <c r="GKF216" s="848"/>
      <c r="GKG216" s="848"/>
      <c r="GKH216" s="848"/>
      <c r="GKI216" s="848"/>
      <c r="GKJ216" s="848"/>
      <c r="GKK216" s="848"/>
      <c r="GKL216" s="848"/>
      <c r="GKM216" s="848"/>
      <c r="GKN216" s="848"/>
      <c r="GKO216" s="848"/>
      <c r="GKP216" s="848"/>
      <c r="GKQ216" s="848"/>
      <c r="GKR216" s="848"/>
      <c r="GKS216" s="848"/>
      <c r="GKT216" s="848"/>
      <c r="GKU216" s="848"/>
      <c r="GKV216" s="848"/>
      <c r="GKW216" s="848"/>
      <c r="GKX216" s="848"/>
      <c r="GKY216" s="848"/>
      <c r="GKZ216" s="848"/>
      <c r="GLA216" s="848"/>
      <c r="GLB216" s="848"/>
      <c r="GLC216" s="848"/>
      <c r="GLD216" s="848"/>
      <c r="GLE216" s="848"/>
      <c r="GLF216" s="848"/>
      <c r="GLG216" s="848"/>
      <c r="GLH216" s="848"/>
      <c r="GLI216" s="848"/>
      <c r="GLJ216" s="848"/>
      <c r="GLK216" s="848"/>
      <c r="GLL216" s="848"/>
      <c r="GLM216" s="848"/>
      <c r="GLN216" s="848"/>
      <c r="GLO216" s="848"/>
      <c r="GLP216" s="848"/>
      <c r="GLQ216" s="848"/>
      <c r="GLR216" s="848"/>
      <c r="GLS216" s="848"/>
      <c r="GLT216" s="848"/>
      <c r="GLU216" s="848"/>
      <c r="GLV216" s="848"/>
      <c r="GLW216" s="848"/>
      <c r="GLX216" s="848"/>
      <c r="GLY216" s="848"/>
      <c r="GLZ216" s="848"/>
      <c r="GMA216" s="848"/>
      <c r="GMB216" s="848"/>
      <c r="GMC216" s="848"/>
      <c r="GMD216" s="848"/>
      <c r="GME216" s="848"/>
      <c r="GMF216" s="848"/>
      <c r="GMG216" s="848"/>
      <c r="GMH216" s="848"/>
      <c r="GMI216" s="848"/>
      <c r="GMJ216" s="848"/>
      <c r="GMK216" s="848"/>
      <c r="GML216" s="848"/>
      <c r="GMM216" s="848"/>
      <c r="GMN216" s="848"/>
      <c r="GMO216" s="848"/>
      <c r="GMP216" s="848"/>
      <c r="GMQ216" s="848"/>
      <c r="GMR216" s="848"/>
      <c r="GMS216" s="848"/>
      <c r="GMT216" s="848"/>
      <c r="GMU216" s="848"/>
      <c r="GMV216" s="848"/>
      <c r="GMW216" s="848"/>
      <c r="GMX216" s="848"/>
      <c r="GMY216" s="848"/>
      <c r="GMZ216" s="848"/>
      <c r="GNA216" s="848"/>
      <c r="GNB216" s="848"/>
      <c r="GNC216" s="848"/>
      <c r="GND216" s="848"/>
      <c r="GNE216" s="848"/>
      <c r="GNF216" s="848"/>
      <c r="GNG216" s="848"/>
      <c r="GNH216" s="848"/>
      <c r="GNI216" s="848"/>
      <c r="GNJ216" s="848"/>
      <c r="GNK216" s="848"/>
      <c r="GNL216" s="848"/>
      <c r="GNM216" s="848"/>
      <c r="GNN216" s="848"/>
      <c r="GNO216" s="848"/>
      <c r="GNP216" s="848"/>
      <c r="GNQ216" s="848"/>
      <c r="GNR216" s="848"/>
      <c r="GNS216" s="848"/>
      <c r="GNT216" s="848"/>
      <c r="GNU216" s="848"/>
      <c r="GNV216" s="848"/>
      <c r="GNW216" s="848"/>
      <c r="GNX216" s="848"/>
      <c r="GNY216" s="848"/>
      <c r="GNZ216" s="848"/>
      <c r="GOA216" s="848"/>
      <c r="GOB216" s="848"/>
      <c r="GOC216" s="848"/>
      <c r="GOD216" s="848"/>
      <c r="GOE216" s="848"/>
      <c r="GOF216" s="848"/>
      <c r="GOG216" s="848"/>
      <c r="GOH216" s="848"/>
      <c r="GOI216" s="848"/>
      <c r="GOJ216" s="848"/>
      <c r="GOK216" s="848"/>
      <c r="GOL216" s="848"/>
      <c r="GOM216" s="848"/>
      <c r="GON216" s="848"/>
      <c r="GOO216" s="848"/>
      <c r="GOP216" s="848"/>
      <c r="GOQ216" s="848"/>
      <c r="GOR216" s="848"/>
      <c r="GOS216" s="848"/>
      <c r="GOT216" s="848"/>
      <c r="GOU216" s="848"/>
      <c r="GOV216" s="848"/>
      <c r="GOW216" s="848"/>
      <c r="GOX216" s="848"/>
      <c r="GOY216" s="848"/>
      <c r="GOZ216" s="848"/>
      <c r="GPA216" s="848"/>
      <c r="GPB216" s="848"/>
      <c r="GPC216" s="848"/>
      <c r="GPD216" s="848"/>
      <c r="GPE216" s="848"/>
      <c r="GPF216" s="848"/>
      <c r="GPG216" s="848"/>
      <c r="GPH216" s="848"/>
      <c r="GPI216" s="848"/>
      <c r="GPJ216" s="848"/>
      <c r="GPK216" s="848"/>
      <c r="GPL216" s="848"/>
      <c r="GPM216" s="848"/>
      <c r="GPN216" s="848"/>
      <c r="GPO216" s="848"/>
      <c r="GPP216" s="848"/>
      <c r="GPQ216" s="848"/>
      <c r="GPR216" s="848"/>
      <c r="GPS216" s="848"/>
      <c r="GPT216" s="848"/>
      <c r="GPU216" s="848"/>
      <c r="GPV216" s="848"/>
      <c r="GPW216" s="848"/>
      <c r="GPX216" s="848"/>
      <c r="GPY216" s="848"/>
      <c r="GPZ216" s="848"/>
      <c r="GQA216" s="848"/>
      <c r="GQB216" s="848"/>
      <c r="GQC216" s="848"/>
      <c r="GQD216" s="848"/>
      <c r="GQE216" s="848"/>
      <c r="GQF216" s="848"/>
      <c r="GQG216" s="848"/>
      <c r="GQH216" s="848"/>
      <c r="GQI216" s="848"/>
      <c r="GQJ216" s="848"/>
      <c r="GQK216" s="848"/>
      <c r="GQL216" s="848"/>
      <c r="GQM216" s="848"/>
      <c r="GQN216" s="848"/>
      <c r="GQO216" s="848"/>
      <c r="GQP216" s="848"/>
      <c r="GQQ216" s="848"/>
      <c r="GQR216" s="848"/>
      <c r="GQS216" s="848"/>
      <c r="GQT216" s="848"/>
      <c r="GQU216" s="848"/>
      <c r="GQV216" s="848"/>
      <c r="GQW216" s="848"/>
      <c r="GQX216" s="848"/>
      <c r="GQY216" s="848"/>
      <c r="GQZ216" s="848"/>
      <c r="GRA216" s="848"/>
      <c r="GRB216" s="848"/>
      <c r="GRC216" s="848"/>
      <c r="GRD216" s="848"/>
      <c r="GRE216" s="848"/>
      <c r="GRF216" s="848"/>
      <c r="GRG216" s="848"/>
      <c r="GRH216" s="848"/>
      <c r="GRI216" s="848"/>
      <c r="GRJ216" s="848"/>
      <c r="GRK216" s="848"/>
      <c r="GRL216" s="848"/>
      <c r="GRM216" s="848"/>
      <c r="GRN216" s="848"/>
      <c r="GRO216" s="848"/>
      <c r="GRP216" s="848"/>
      <c r="GRQ216" s="848"/>
      <c r="GRR216" s="848"/>
      <c r="GRS216" s="848"/>
      <c r="GRT216" s="848"/>
      <c r="GRU216" s="848"/>
      <c r="GRV216" s="848"/>
      <c r="GRW216" s="848"/>
      <c r="GRX216" s="848"/>
      <c r="GRY216" s="848"/>
      <c r="GRZ216" s="848"/>
      <c r="GSA216" s="848"/>
      <c r="GSB216" s="848"/>
      <c r="GSC216" s="848"/>
      <c r="GSD216" s="848"/>
      <c r="GSE216" s="848"/>
      <c r="GSF216" s="848"/>
      <c r="GSG216" s="848"/>
      <c r="GSH216" s="848"/>
      <c r="GSI216" s="848"/>
      <c r="GSJ216" s="848"/>
      <c r="GSK216" s="848"/>
      <c r="GSL216" s="848"/>
      <c r="GSM216" s="848"/>
      <c r="GSN216" s="848"/>
      <c r="GSO216" s="848"/>
      <c r="GSP216" s="848"/>
      <c r="GSQ216" s="848"/>
      <c r="GSR216" s="848"/>
      <c r="GSS216" s="848"/>
      <c r="GST216" s="848"/>
      <c r="GSU216" s="848"/>
      <c r="GSV216" s="848"/>
      <c r="GSW216" s="848"/>
      <c r="GSX216" s="848"/>
      <c r="GSY216" s="848"/>
      <c r="GSZ216" s="848"/>
      <c r="GTA216" s="848"/>
      <c r="GTB216" s="848"/>
      <c r="GTC216" s="848"/>
      <c r="GTD216" s="848"/>
      <c r="GTE216" s="848"/>
      <c r="GTF216" s="848"/>
      <c r="GTG216" s="848"/>
      <c r="GTH216" s="848"/>
      <c r="GTI216" s="848"/>
      <c r="GTJ216" s="848"/>
      <c r="GTK216" s="848"/>
      <c r="GTL216" s="848"/>
      <c r="GTM216" s="848"/>
      <c r="GTN216" s="848"/>
      <c r="GTO216" s="848"/>
      <c r="GTP216" s="848"/>
      <c r="GTQ216" s="848"/>
      <c r="GTR216" s="848"/>
      <c r="GTS216" s="848"/>
      <c r="GTT216" s="848"/>
      <c r="GTU216" s="848"/>
      <c r="GTV216" s="848"/>
      <c r="GTW216" s="848"/>
      <c r="GTX216" s="848"/>
      <c r="GTY216" s="848"/>
      <c r="GTZ216" s="848"/>
      <c r="GUA216" s="848"/>
      <c r="GUB216" s="848"/>
      <c r="GUC216" s="848"/>
      <c r="GUD216" s="848"/>
      <c r="GUE216" s="848"/>
      <c r="GUF216" s="848"/>
      <c r="GUG216" s="848"/>
      <c r="GUH216" s="848"/>
      <c r="GUI216" s="848"/>
      <c r="GUJ216" s="848"/>
      <c r="GUK216" s="848"/>
      <c r="GUL216" s="848"/>
      <c r="GUM216" s="848"/>
      <c r="GUN216" s="848"/>
      <c r="GUO216" s="848"/>
      <c r="GUP216" s="848"/>
      <c r="GUQ216" s="848"/>
      <c r="GUR216" s="848"/>
      <c r="GUS216" s="848"/>
      <c r="GUT216" s="848"/>
      <c r="GUU216" s="848"/>
      <c r="GUV216" s="848"/>
      <c r="GUW216" s="848"/>
      <c r="GUX216" s="848"/>
      <c r="GUY216" s="848"/>
      <c r="GUZ216" s="848"/>
      <c r="GVA216" s="848"/>
      <c r="GVB216" s="848"/>
      <c r="GVC216" s="848"/>
      <c r="GVD216" s="848"/>
      <c r="GVE216" s="848"/>
      <c r="GVF216" s="848"/>
      <c r="GVG216" s="848"/>
      <c r="GVH216" s="848"/>
      <c r="GVI216" s="848"/>
      <c r="GVJ216" s="848"/>
      <c r="GVK216" s="848"/>
      <c r="GVL216" s="848"/>
      <c r="GVM216" s="848"/>
      <c r="GVN216" s="848"/>
      <c r="GVO216" s="848"/>
      <c r="GVP216" s="848"/>
      <c r="GVQ216" s="848"/>
      <c r="GVR216" s="848"/>
      <c r="GVS216" s="848"/>
      <c r="GVT216" s="848"/>
      <c r="GVU216" s="848"/>
      <c r="GVV216" s="848"/>
      <c r="GVW216" s="848"/>
      <c r="GVX216" s="848"/>
      <c r="GVY216" s="848"/>
      <c r="GVZ216" s="848"/>
      <c r="GWA216" s="848"/>
      <c r="GWB216" s="848"/>
      <c r="GWC216" s="848"/>
      <c r="GWD216" s="848"/>
      <c r="GWE216" s="848"/>
      <c r="GWF216" s="848"/>
      <c r="GWG216" s="848"/>
      <c r="GWH216" s="848"/>
      <c r="GWI216" s="848"/>
      <c r="GWJ216" s="848"/>
      <c r="GWK216" s="848"/>
      <c r="GWL216" s="848"/>
      <c r="GWM216" s="848"/>
      <c r="GWN216" s="848"/>
      <c r="GWO216" s="848"/>
      <c r="GWP216" s="848"/>
      <c r="GWQ216" s="848"/>
      <c r="GWR216" s="848"/>
      <c r="GWS216" s="848"/>
      <c r="GWT216" s="848"/>
      <c r="GWU216" s="848"/>
      <c r="GWV216" s="848"/>
      <c r="GWW216" s="848"/>
      <c r="GWX216" s="848"/>
      <c r="GWY216" s="848"/>
      <c r="GWZ216" s="848"/>
      <c r="GXA216" s="848"/>
      <c r="GXB216" s="848"/>
      <c r="GXC216" s="848"/>
      <c r="GXD216" s="848"/>
      <c r="GXE216" s="848"/>
      <c r="GXF216" s="848"/>
      <c r="GXG216" s="848"/>
      <c r="GXH216" s="848"/>
      <c r="GXI216" s="848"/>
      <c r="GXJ216" s="848"/>
      <c r="GXK216" s="848"/>
      <c r="GXL216" s="848"/>
      <c r="GXM216" s="848"/>
      <c r="GXN216" s="848"/>
      <c r="GXO216" s="848"/>
      <c r="GXP216" s="848"/>
      <c r="GXQ216" s="848"/>
      <c r="GXR216" s="848"/>
      <c r="GXS216" s="848"/>
      <c r="GXT216" s="848"/>
      <c r="GXU216" s="848"/>
      <c r="GXV216" s="848"/>
      <c r="GXW216" s="848"/>
      <c r="GXX216" s="848"/>
      <c r="GXY216" s="848"/>
      <c r="GXZ216" s="848"/>
      <c r="GYA216" s="848"/>
      <c r="GYB216" s="848"/>
      <c r="GYC216" s="848"/>
      <c r="GYD216" s="848"/>
      <c r="GYE216" s="848"/>
      <c r="GYF216" s="848"/>
      <c r="GYG216" s="848"/>
      <c r="GYH216" s="848"/>
      <c r="GYI216" s="848"/>
      <c r="GYJ216" s="848"/>
      <c r="GYK216" s="848"/>
      <c r="GYL216" s="848"/>
      <c r="GYM216" s="848"/>
      <c r="GYN216" s="848"/>
      <c r="GYO216" s="848"/>
      <c r="GYP216" s="848"/>
      <c r="GYQ216" s="848"/>
      <c r="GYR216" s="848"/>
      <c r="GYS216" s="848"/>
      <c r="GYT216" s="848"/>
      <c r="GYU216" s="848"/>
      <c r="GYV216" s="848"/>
      <c r="GYW216" s="848"/>
      <c r="GYX216" s="848"/>
      <c r="GYY216" s="848"/>
      <c r="GYZ216" s="848"/>
      <c r="GZA216" s="848"/>
      <c r="GZB216" s="848"/>
      <c r="GZC216" s="848"/>
      <c r="GZD216" s="848"/>
      <c r="GZE216" s="848"/>
      <c r="GZF216" s="848"/>
      <c r="GZG216" s="848"/>
      <c r="GZH216" s="848"/>
      <c r="GZI216" s="848"/>
      <c r="GZJ216" s="848"/>
      <c r="GZK216" s="848"/>
      <c r="GZL216" s="848"/>
      <c r="GZM216" s="848"/>
      <c r="GZN216" s="848"/>
      <c r="GZO216" s="848"/>
      <c r="GZP216" s="848"/>
      <c r="GZQ216" s="848"/>
      <c r="GZR216" s="848"/>
      <c r="GZS216" s="848"/>
      <c r="GZT216" s="848"/>
      <c r="GZU216" s="848"/>
      <c r="GZV216" s="848"/>
      <c r="GZW216" s="848"/>
      <c r="GZX216" s="848"/>
      <c r="GZY216" s="848"/>
      <c r="GZZ216" s="848"/>
      <c r="HAA216" s="848"/>
      <c r="HAB216" s="848"/>
      <c r="HAC216" s="848"/>
      <c r="HAD216" s="848"/>
      <c r="HAE216" s="848"/>
      <c r="HAF216" s="848"/>
      <c r="HAG216" s="848"/>
      <c r="HAH216" s="848"/>
      <c r="HAI216" s="848"/>
      <c r="HAJ216" s="848"/>
      <c r="HAK216" s="848"/>
      <c r="HAL216" s="848"/>
      <c r="HAM216" s="848"/>
      <c r="HAN216" s="848"/>
      <c r="HAO216" s="848"/>
      <c r="HAP216" s="848"/>
      <c r="HAQ216" s="848"/>
      <c r="HAR216" s="848"/>
      <c r="HAS216" s="848"/>
      <c r="HAT216" s="848"/>
      <c r="HAU216" s="848"/>
      <c r="HAV216" s="848"/>
      <c r="HAW216" s="848"/>
      <c r="HAX216" s="848"/>
      <c r="HAY216" s="848"/>
      <c r="HAZ216" s="848"/>
      <c r="HBA216" s="848"/>
      <c r="HBB216" s="848"/>
      <c r="HBC216" s="848"/>
      <c r="HBD216" s="848"/>
      <c r="HBE216" s="848"/>
      <c r="HBF216" s="848"/>
      <c r="HBG216" s="848"/>
      <c r="HBH216" s="848"/>
      <c r="HBI216" s="848"/>
      <c r="HBJ216" s="848"/>
      <c r="HBK216" s="848"/>
      <c r="HBL216" s="848"/>
      <c r="HBM216" s="848"/>
      <c r="HBN216" s="848"/>
      <c r="HBO216" s="848"/>
      <c r="HBP216" s="848"/>
      <c r="HBQ216" s="848"/>
      <c r="HBR216" s="848"/>
      <c r="HBS216" s="848"/>
      <c r="HBT216" s="848"/>
      <c r="HBU216" s="848"/>
      <c r="HBV216" s="848"/>
      <c r="HBW216" s="848"/>
      <c r="HBX216" s="848"/>
      <c r="HBY216" s="848"/>
      <c r="HBZ216" s="848"/>
      <c r="HCA216" s="848"/>
      <c r="HCB216" s="848"/>
      <c r="HCC216" s="848"/>
      <c r="HCD216" s="848"/>
      <c r="HCE216" s="848"/>
      <c r="HCF216" s="848"/>
      <c r="HCG216" s="848"/>
      <c r="HCH216" s="848"/>
      <c r="HCI216" s="848"/>
      <c r="HCJ216" s="848"/>
      <c r="HCK216" s="848"/>
      <c r="HCL216" s="848"/>
      <c r="HCM216" s="848"/>
      <c r="HCN216" s="848"/>
      <c r="HCO216" s="848"/>
      <c r="HCP216" s="848"/>
      <c r="HCQ216" s="848"/>
      <c r="HCR216" s="848"/>
      <c r="HCS216" s="848"/>
      <c r="HCT216" s="848"/>
      <c r="HCU216" s="848"/>
      <c r="HCV216" s="848"/>
      <c r="HCW216" s="848"/>
      <c r="HCX216" s="848"/>
      <c r="HCY216" s="848"/>
      <c r="HCZ216" s="848"/>
      <c r="HDA216" s="848"/>
      <c r="HDB216" s="848"/>
      <c r="HDC216" s="848"/>
      <c r="HDD216" s="848"/>
      <c r="HDE216" s="848"/>
      <c r="HDF216" s="848"/>
      <c r="HDG216" s="848"/>
      <c r="HDH216" s="848"/>
      <c r="HDI216" s="848"/>
      <c r="HDJ216" s="848"/>
      <c r="HDK216" s="848"/>
      <c r="HDL216" s="848"/>
      <c r="HDM216" s="848"/>
      <c r="HDN216" s="848"/>
      <c r="HDO216" s="848"/>
      <c r="HDP216" s="848"/>
      <c r="HDQ216" s="848"/>
      <c r="HDR216" s="848"/>
      <c r="HDS216" s="848"/>
      <c r="HDT216" s="848"/>
      <c r="HDU216" s="848"/>
      <c r="HDV216" s="848"/>
      <c r="HDW216" s="848"/>
      <c r="HDX216" s="848"/>
      <c r="HDY216" s="848"/>
      <c r="HDZ216" s="848"/>
      <c r="HEA216" s="848"/>
      <c r="HEB216" s="848"/>
      <c r="HEC216" s="848"/>
      <c r="HED216" s="848"/>
      <c r="HEE216" s="848"/>
      <c r="HEF216" s="848"/>
      <c r="HEG216" s="848"/>
      <c r="HEH216" s="848"/>
      <c r="HEI216" s="848"/>
      <c r="HEJ216" s="848"/>
      <c r="HEK216" s="848"/>
      <c r="HEL216" s="848"/>
      <c r="HEM216" s="848"/>
      <c r="HEN216" s="848"/>
      <c r="HEO216" s="848"/>
      <c r="HEP216" s="848"/>
      <c r="HEQ216" s="848"/>
      <c r="HER216" s="848"/>
      <c r="HES216" s="848"/>
      <c r="HET216" s="848"/>
      <c r="HEU216" s="848"/>
      <c r="HEV216" s="848"/>
      <c r="HEW216" s="848"/>
      <c r="HEX216" s="848"/>
      <c r="HEY216" s="848"/>
      <c r="HEZ216" s="848"/>
      <c r="HFA216" s="848"/>
      <c r="HFB216" s="848"/>
      <c r="HFC216" s="848"/>
      <c r="HFD216" s="848"/>
      <c r="HFE216" s="848"/>
      <c r="HFF216" s="848"/>
      <c r="HFG216" s="848"/>
      <c r="HFH216" s="848"/>
      <c r="HFI216" s="848"/>
      <c r="HFJ216" s="848"/>
      <c r="HFK216" s="848"/>
      <c r="HFL216" s="848"/>
      <c r="HFM216" s="848"/>
      <c r="HFN216" s="848"/>
      <c r="HFO216" s="848"/>
      <c r="HFP216" s="848"/>
      <c r="HFQ216" s="848"/>
      <c r="HFR216" s="848"/>
      <c r="HFS216" s="848"/>
      <c r="HFT216" s="848"/>
      <c r="HFU216" s="848"/>
      <c r="HFV216" s="848"/>
      <c r="HFW216" s="848"/>
      <c r="HFX216" s="848"/>
      <c r="HFY216" s="848"/>
      <c r="HFZ216" s="848"/>
      <c r="HGA216" s="848"/>
      <c r="HGB216" s="848"/>
      <c r="HGC216" s="848"/>
      <c r="HGD216" s="848"/>
      <c r="HGE216" s="848"/>
      <c r="HGF216" s="848"/>
      <c r="HGG216" s="848"/>
      <c r="HGH216" s="848"/>
      <c r="HGI216" s="848"/>
      <c r="HGJ216" s="848"/>
      <c r="HGK216" s="848"/>
      <c r="HGL216" s="848"/>
      <c r="HGM216" s="848"/>
      <c r="HGN216" s="848"/>
      <c r="HGO216" s="848"/>
      <c r="HGP216" s="848"/>
      <c r="HGQ216" s="848"/>
      <c r="HGR216" s="848"/>
      <c r="HGS216" s="848"/>
      <c r="HGT216" s="848"/>
      <c r="HGU216" s="848"/>
      <c r="HGV216" s="848"/>
      <c r="HGW216" s="848"/>
      <c r="HGX216" s="848"/>
      <c r="HGY216" s="848"/>
      <c r="HGZ216" s="848"/>
      <c r="HHA216" s="848"/>
      <c r="HHB216" s="848"/>
      <c r="HHC216" s="848"/>
      <c r="HHD216" s="848"/>
      <c r="HHE216" s="848"/>
      <c r="HHF216" s="848"/>
      <c r="HHG216" s="848"/>
      <c r="HHH216" s="848"/>
      <c r="HHI216" s="848"/>
      <c r="HHJ216" s="848"/>
      <c r="HHK216" s="848"/>
      <c r="HHL216" s="848"/>
      <c r="HHM216" s="848"/>
      <c r="HHN216" s="848"/>
      <c r="HHO216" s="848"/>
      <c r="HHP216" s="848"/>
      <c r="HHQ216" s="848"/>
      <c r="HHR216" s="848"/>
      <c r="HHS216" s="848"/>
      <c r="HHT216" s="848"/>
      <c r="HHU216" s="848"/>
      <c r="HHV216" s="848"/>
      <c r="HHW216" s="848"/>
      <c r="HHX216" s="848"/>
      <c r="HHY216" s="848"/>
      <c r="HHZ216" s="848"/>
      <c r="HIA216" s="848"/>
      <c r="HIB216" s="848"/>
      <c r="HIC216" s="848"/>
      <c r="HID216" s="848"/>
      <c r="HIE216" s="848"/>
      <c r="HIF216" s="848"/>
      <c r="HIG216" s="848"/>
      <c r="HIH216" s="848"/>
      <c r="HII216" s="848"/>
      <c r="HIJ216" s="848"/>
      <c r="HIK216" s="848"/>
      <c r="HIL216" s="848"/>
      <c r="HIM216" s="848"/>
      <c r="HIN216" s="848"/>
      <c r="HIO216" s="848"/>
      <c r="HIP216" s="848"/>
      <c r="HIQ216" s="848"/>
      <c r="HIR216" s="848"/>
      <c r="HIS216" s="848"/>
      <c r="HIT216" s="848"/>
      <c r="HIU216" s="848"/>
      <c r="HIV216" s="848"/>
      <c r="HIW216" s="848"/>
      <c r="HIX216" s="848"/>
      <c r="HIY216" s="848"/>
      <c r="HIZ216" s="848"/>
      <c r="HJA216" s="848"/>
      <c r="HJB216" s="848"/>
      <c r="HJC216" s="848"/>
      <c r="HJD216" s="848"/>
      <c r="HJE216" s="848"/>
      <c r="HJF216" s="848"/>
      <c r="HJG216" s="848"/>
      <c r="HJH216" s="848"/>
      <c r="HJI216" s="848"/>
      <c r="HJJ216" s="848"/>
      <c r="HJK216" s="848"/>
      <c r="HJL216" s="848"/>
      <c r="HJM216" s="848"/>
      <c r="HJN216" s="848"/>
      <c r="HJO216" s="848"/>
      <c r="HJP216" s="848"/>
      <c r="HJQ216" s="848"/>
      <c r="HJR216" s="848"/>
      <c r="HJS216" s="848"/>
      <c r="HJT216" s="848"/>
      <c r="HJU216" s="848"/>
      <c r="HJV216" s="848"/>
      <c r="HJW216" s="848"/>
      <c r="HJX216" s="848"/>
      <c r="HJY216" s="848"/>
      <c r="HJZ216" s="848"/>
      <c r="HKA216" s="848"/>
      <c r="HKB216" s="848"/>
      <c r="HKC216" s="848"/>
      <c r="HKD216" s="848"/>
      <c r="HKE216" s="848"/>
      <c r="HKF216" s="848"/>
      <c r="HKG216" s="848"/>
      <c r="HKH216" s="848"/>
      <c r="HKI216" s="848"/>
      <c r="HKJ216" s="848"/>
      <c r="HKK216" s="848"/>
      <c r="HKL216" s="848"/>
      <c r="HKM216" s="848"/>
      <c r="HKN216" s="848"/>
      <c r="HKO216" s="848"/>
      <c r="HKP216" s="848"/>
      <c r="HKQ216" s="848"/>
      <c r="HKR216" s="848"/>
      <c r="HKS216" s="848"/>
      <c r="HKT216" s="848"/>
      <c r="HKU216" s="848"/>
      <c r="HKV216" s="848"/>
      <c r="HKW216" s="848"/>
      <c r="HKX216" s="848"/>
      <c r="HKY216" s="848"/>
      <c r="HKZ216" s="848"/>
      <c r="HLA216" s="848"/>
      <c r="HLB216" s="848"/>
      <c r="HLC216" s="848"/>
      <c r="HLD216" s="848"/>
      <c r="HLE216" s="848"/>
      <c r="HLF216" s="848"/>
      <c r="HLG216" s="848"/>
      <c r="HLH216" s="848"/>
      <c r="HLI216" s="848"/>
      <c r="HLJ216" s="848"/>
      <c r="HLK216" s="848"/>
      <c r="HLL216" s="848"/>
      <c r="HLM216" s="848"/>
      <c r="HLN216" s="848"/>
      <c r="HLO216" s="848"/>
      <c r="HLP216" s="848"/>
      <c r="HLQ216" s="848"/>
      <c r="HLR216" s="848"/>
      <c r="HLS216" s="848"/>
      <c r="HLT216" s="848"/>
      <c r="HLU216" s="848"/>
      <c r="HLV216" s="848"/>
      <c r="HLW216" s="848"/>
      <c r="HLX216" s="848"/>
      <c r="HLY216" s="848"/>
      <c r="HLZ216" s="848"/>
      <c r="HMA216" s="848"/>
      <c r="HMB216" s="848"/>
      <c r="HMC216" s="848"/>
      <c r="HMD216" s="848"/>
      <c r="HME216" s="848"/>
      <c r="HMF216" s="848"/>
      <c r="HMG216" s="848"/>
      <c r="HMH216" s="848"/>
      <c r="HMI216" s="848"/>
      <c r="HMJ216" s="848"/>
      <c r="HMK216" s="848"/>
      <c r="HML216" s="848"/>
      <c r="HMM216" s="848"/>
      <c r="HMN216" s="848"/>
      <c r="HMO216" s="848"/>
      <c r="HMP216" s="848"/>
      <c r="HMQ216" s="848"/>
      <c r="HMR216" s="848"/>
      <c r="HMS216" s="848"/>
      <c r="HMT216" s="848"/>
      <c r="HMU216" s="848"/>
      <c r="HMV216" s="848"/>
      <c r="HMW216" s="848"/>
      <c r="HMX216" s="848"/>
      <c r="HMY216" s="848"/>
      <c r="HMZ216" s="848"/>
      <c r="HNA216" s="848"/>
      <c r="HNB216" s="848"/>
      <c r="HNC216" s="848"/>
      <c r="HND216" s="848"/>
      <c r="HNE216" s="848"/>
      <c r="HNF216" s="848"/>
      <c r="HNG216" s="848"/>
      <c r="HNH216" s="848"/>
      <c r="HNI216" s="848"/>
      <c r="HNJ216" s="848"/>
      <c r="HNK216" s="848"/>
      <c r="HNL216" s="848"/>
      <c r="HNM216" s="848"/>
      <c r="HNN216" s="848"/>
      <c r="HNO216" s="848"/>
      <c r="HNP216" s="848"/>
      <c r="HNQ216" s="848"/>
      <c r="HNR216" s="848"/>
      <c r="HNS216" s="848"/>
      <c r="HNT216" s="848"/>
      <c r="HNU216" s="848"/>
      <c r="HNV216" s="848"/>
      <c r="HNW216" s="848"/>
      <c r="HNX216" s="848"/>
      <c r="HNY216" s="848"/>
      <c r="HNZ216" s="848"/>
      <c r="HOA216" s="848"/>
      <c r="HOB216" s="848"/>
      <c r="HOC216" s="848"/>
      <c r="HOD216" s="848"/>
      <c r="HOE216" s="848"/>
      <c r="HOF216" s="848"/>
      <c r="HOG216" s="848"/>
      <c r="HOH216" s="848"/>
      <c r="HOI216" s="848"/>
      <c r="HOJ216" s="848"/>
      <c r="HOK216" s="848"/>
      <c r="HOL216" s="848"/>
      <c r="HOM216" s="848"/>
      <c r="HON216" s="848"/>
      <c r="HOO216" s="848"/>
      <c r="HOP216" s="848"/>
      <c r="HOQ216" s="848"/>
      <c r="HOR216" s="848"/>
      <c r="HOS216" s="848"/>
      <c r="HOT216" s="848"/>
      <c r="HOU216" s="848"/>
      <c r="HOV216" s="848"/>
      <c r="HOW216" s="848"/>
      <c r="HOX216" s="848"/>
      <c r="HOY216" s="848"/>
      <c r="HOZ216" s="848"/>
      <c r="HPA216" s="848"/>
      <c r="HPB216" s="848"/>
      <c r="HPC216" s="848"/>
      <c r="HPD216" s="848"/>
      <c r="HPE216" s="848"/>
      <c r="HPF216" s="848"/>
      <c r="HPG216" s="848"/>
      <c r="HPH216" s="848"/>
      <c r="HPI216" s="848"/>
      <c r="HPJ216" s="848"/>
      <c r="HPK216" s="848"/>
      <c r="HPL216" s="848"/>
      <c r="HPM216" s="848"/>
      <c r="HPN216" s="848"/>
      <c r="HPO216" s="848"/>
      <c r="HPP216" s="848"/>
      <c r="HPQ216" s="848"/>
      <c r="HPR216" s="848"/>
      <c r="HPS216" s="848"/>
      <c r="HPT216" s="848"/>
      <c r="HPU216" s="848"/>
      <c r="HPV216" s="848"/>
      <c r="HPW216" s="848"/>
      <c r="HPX216" s="848"/>
      <c r="HPY216" s="848"/>
      <c r="HPZ216" s="848"/>
      <c r="HQA216" s="848"/>
      <c r="HQB216" s="848"/>
      <c r="HQC216" s="848"/>
      <c r="HQD216" s="848"/>
      <c r="HQE216" s="848"/>
      <c r="HQF216" s="848"/>
      <c r="HQG216" s="848"/>
      <c r="HQH216" s="848"/>
      <c r="HQI216" s="848"/>
      <c r="HQJ216" s="848"/>
      <c r="HQK216" s="848"/>
      <c r="HQL216" s="848"/>
      <c r="HQM216" s="848"/>
      <c r="HQN216" s="848"/>
      <c r="HQO216" s="848"/>
      <c r="HQP216" s="848"/>
      <c r="HQQ216" s="848"/>
      <c r="HQR216" s="848"/>
      <c r="HQS216" s="848"/>
      <c r="HQT216" s="848"/>
      <c r="HQU216" s="848"/>
      <c r="HQV216" s="848"/>
      <c r="HQW216" s="848"/>
      <c r="HQX216" s="848"/>
      <c r="HQY216" s="848"/>
      <c r="HQZ216" s="848"/>
      <c r="HRA216" s="848"/>
      <c r="HRB216" s="848"/>
      <c r="HRC216" s="848"/>
      <c r="HRD216" s="848"/>
      <c r="HRE216" s="848"/>
      <c r="HRF216" s="848"/>
      <c r="HRG216" s="848"/>
      <c r="HRH216" s="848"/>
      <c r="HRI216" s="848"/>
      <c r="HRJ216" s="848"/>
      <c r="HRK216" s="848"/>
      <c r="HRL216" s="848"/>
      <c r="HRM216" s="848"/>
      <c r="HRN216" s="848"/>
      <c r="HRO216" s="848"/>
      <c r="HRP216" s="848"/>
      <c r="HRQ216" s="848"/>
      <c r="HRR216" s="848"/>
      <c r="HRS216" s="848"/>
      <c r="HRT216" s="848"/>
      <c r="HRU216" s="848"/>
      <c r="HRV216" s="848"/>
      <c r="HRW216" s="848"/>
      <c r="HRX216" s="848"/>
      <c r="HRY216" s="848"/>
      <c r="HRZ216" s="848"/>
      <c r="HSA216" s="848"/>
      <c r="HSB216" s="848"/>
      <c r="HSC216" s="848"/>
      <c r="HSD216" s="848"/>
      <c r="HSE216" s="848"/>
      <c r="HSF216" s="848"/>
      <c r="HSG216" s="848"/>
      <c r="HSH216" s="848"/>
      <c r="HSI216" s="848"/>
      <c r="HSJ216" s="848"/>
      <c r="HSK216" s="848"/>
      <c r="HSL216" s="848"/>
      <c r="HSM216" s="848"/>
      <c r="HSN216" s="848"/>
      <c r="HSO216" s="848"/>
      <c r="HSP216" s="848"/>
      <c r="HSQ216" s="848"/>
      <c r="HSR216" s="848"/>
      <c r="HSS216" s="848"/>
      <c r="HST216" s="848"/>
      <c r="HSU216" s="848"/>
      <c r="HSV216" s="848"/>
      <c r="HSW216" s="848"/>
      <c r="HSX216" s="848"/>
      <c r="HSY216" s="848"/>
      <c r="HSZ216" s="848"/>
      <c r="HTA216" s="848"/>
      <c r="HTB216" s="848"/>
      <c r="HTC216" s="848"/>
      <c r="HTD216" s="848"/>
      <c r="HTE216" s="848"/>
      <c r="HTF216" s="848"/>
      <c r="HTG216" s="848"/>
      <c r="HTH216" s="848"/>
      <c r="HTI216" s="848"/>
      <c r="HTJ216" s="848"/>
      <c r="HTK216" s="848"/>
      <c r="HTL216" s="848"/>
      <c r="HTM216" s="848"/>
      <c r="HTN216" s="848"/>
      <c r="HTO216" s="848"/>
      <c r="HTP216" s="848"/>
      <c r="HTQ216" s="848"/>
      <c r="HTR216" s="848"/>
      <c r="HTS216" s="848"/>
      <c r="HTT216" s="848"/>
      <c r="HTU216" s="848"/>
      <c r="HTV216" s="848"/>
      <c r="HTW216" s="848"/>
      <c r="HTX216" s="848"/>
      <c r="HTY216" s="848"/>
      <c r="HTZ216" s="848"/>
      <c r="HUA216" s="848"/>
      <c r="HUB216" s="848"/>
      <c r="HUC216" s="848"/>
      <c r="HUD216" s="848"/>
      <c r="HUE216" s="848"/>
      <c r="HUF216" s="848"/>
      <c r="HUG216" s="848"/>
      <c r="HUH216" s="848"/>
      <c r="HUI216" s="848"/>
      <c r="HUJ216" s="848"/>
      <c r="HUK216" s="848"/>
      <c r="HUL216" s="848"/>
      <c r="HUM216" s="848"/>
      <c r="HUN216" s="848"/>
      <c r="HUO216" s="848"/>
      <c r="HUP216" s="848"/>
      <c r="HUQ216" s="848"/>
      <c r="HUR216" s="848"/>
      <c r="HUS216" s="848"/>
      <c r="HUT216" s="848"/>
      <c r="HUU216" s="848"/>
      <c r="HUV216" s="848"/>
      <c r="HUW216" s="848"/>
      <c r="HUX216" s="848"/>
      <c r="HUY216" s="848"/>
      <c r="HUZ216" s="848"/>
      <c r="HVA216" s="848"/>
      <c r="HVB216" s="848"/>
      <c r="HVC216" s="848"/>
      <c r="HVD216" s="848"/>
      <c r="HVE216" s="848"/>
      <c r="HVF216" s="848"/>
      <c r="HVG216" s="848"/>
      <c r="HVH216" s="848"/>
      <c r="HVI216" s="848"/>
      <c r="HVJ216" s="848"/>
      <c r="HVK216" s="848"/>
      <c r="HVL216" s="848"/>
      <c r="HVM216" s="848"/>
      <c r="HVN216" s="848"/>
      <c r="HVO216" s="848"/>
      <c r="HVP216" s="848"/>
      <c r="HVQ216" s="848"/>
      <c r="HVR216" s="848"/>
      <c r="HVS216" s="848"/>
      <c r="HVT216" s="848"/>
      <c r="HVU216" s="848"/>
      <c r="HVV216" s="848"/>
      <c r="HVW216" s="848"/>
      <c r="HVX216" s="848"/>
      <c r="HVY216" s="848"/>
      <c r="HVZ216" s="848"/>
      <c r="HWA216" s="848"/>
      <c r="HWB216" s="848"/>
      <c r="HWC216" s="848"/>
      <c r="HWD216" s="848"/>
      <c r="HWE216" s="848"/>
      <c r="HWF216" s="848"/>
      <c r="HWG216" s="848"/>
      <c r="HWH216" s="848"/>
      <c r="HWI216" s="848"/>
      <c r="HWJ216" s="848"/>
      <c r="HWK216" s="848"/>
      <c r="HWL216" s="848"/>
      <c r="HWM216" s="848"/>
      <c r="HWN216" s="848"/>
      <c r="HWO216" s="848"/>
      <c r="HWP216" s="848"/>
      <c r="HWQ216" s="848"/>
      <c r="HWR216" s="848"/>
      <c r="HWS216" s="848"/>
      <c r="HWT216" s="848"/>
      <c r="HWU216" s="848"/>
      <c r="HWV216" s="848"/>
      <c r="HWW216" s="848"/>
      <c r="HWX216" s="848"/>
      <c r="HWY216" s="848"/>
      <c r="HWZ216" s="848"/>
      <c r="HXA216" s="848"/>
      <c r="HXB216" s="848"/>
      <c r="HXC216" s="848"/>
      <c r="HXD216" s="848"/>
      <c r="HXE216" s="848"/>
      <c r="HXF216" s="848"/>
      <c r="HXG216" s="848"/>
      <c r="HXH216" s="848"/>
      <c r="HXI216" s="848"/>
      <c r="HXJ216" s="848"/>
      <c r="HXK216" s="848"/>
      <c r="HXL216" s="848"/>
      <c r="HXM216" s="848"/>
      <c r="HXN216" s="848"/>
      <c r="HXO216" s="848"/>
      <c r="HXP216" s="848"/>
      <c r="HXQ216" s="848"/>
      <c r="HXR216" s="848"/>
      <c r="HXS216" s="848"/>
      <c r="HXT216" s="848"/>
      <c r="HXU216" s="848"/>
      <c r="HXV216" s="848"/>
      <c r="HXW216" s="848"/>
      <c r="HXX216" s="848"/>
      <c r="HXY216" s="848"/>
      <c r="HXZ216" s="848"/>
      <c r="HYA216" s="848"/>
      <c r="HYB216" s="848"/>
      <c r="HYC216" s="848"/>
      <c r="HYD216" s="848"/>
      <c r="HYE216" s="848"/>
      <c r="HYF216" s="848"/>
      <c r="HYG216" s="848"/>
      <c r="HYH216" s="848"/>
      <c r="HYI216" s="848"/>
      <c r="HYJ216" s="848"/>
      <c r="HYK216" s="848"/>
      <c r="HYL216" s="848"/>
      <c r="HYM216" s="848"/>
      <c r="HYN216" s="848"/>
      <c r="HYO216" s="848"/>
      <c r="HYP216" s="848"/>
      <c r="HYQ216" s="848"/>
      <c r="HYR216" s="848"/>
      <c r="HYS216" s="848"/>
      <c r="HYT216" s="848"/>
      <c r="HYU216" s="848"/>
      <c r="HYV216" s="848"/>
      <c r="HYW216" s="848"/>
      <c r="HYX216" s="848"/>
      <c r="HYY216" s="848"/>
      <c r="HYZ216" s="848"/>
      <c r="HZA216" s="848"/>
      <c r="HZB216" s="848"/>
      <c r="HZC216" s="848"/>
      <c r="HZD216" s="848"/>
      <c r="HZE216" s="848"/>
      <c r="HZF216" s="848"/>
      <c r="HZG216" s="848"/>
      <c r="HZH216" s="848"/>
      <c r="HZI216" s="848"/>
      <c r="HZJ216" s="848"/>
      <c r="HZK216" s="848"/>
      <c r="HZL216" s="848"/>
      <c r="HZM216" s="848"/>
      <c r="HZN216" s="848"/>
      <c r="HZO216" s="848"/>
      <c r="HZP216" s="848"/>
      <c r="HZQ216" s="848"/>
      <c r="HZR216" s="848"/>
      <c r="HZS216" s="848"/>
      <c r="HZT216" s="848"/>
      <c r="HZU216" s="848"/>
      <c r="HZV216" s="848"/>
      <c r="HZW216" s="848"/>
      <c r="HZX216" s="848"/>
      <c r="HZY216" s="848"/>
      <c r="HZZ216" s="848"/>
      <c r="IAA216" s="848"/>
      <c r="IAB216" s="848"/>
      <c r="IAC216" s="848"/>
      <c r="IAD216" s="848"/>
      <c r="IAE216" s="848"/>
      <c r="IAF216" s="848"/>
      <c r="IAG216" s="848"/>
      <c r="IAH216" s="848"/>
      <c r="IAI216" s="848"/>
      <c r="IAJ216" s="848"/>
      <c r="IAK216" s="848"/>
      <c r="IAL216" s="848"/>
      <c r="IAM216" s="848"/>
      <c r="IAN216" s="848"/>
      <c r="IAO216" s="848"/>
      <c r="IAP216" s="848"/>
      <c r="IAQ216" s="848"/>
      <c r="IAR216" s="848"/>
      <c r="IAS216" s="848"/>
      <c r="IAT216" s="848"/>
      <c r="IAU216" s="848"/>
      <c r="IAV216" s="848"/>
      <c r="IAW216" s="848"/>
      <c r="IAX216" s="848"/>
      <c r="IAY216" s="848"/>
      <c r="IAZ216" s="848"/>
      <c r="IBA216" s="848"/>
      <c r="IBB216" s="848"/>
      <c r="IBC216" s="848"/>
      <c r="IBD216" s="848"/>
      <c r="IBE216" s="848"/>
      <c r="IBF216" s="848"/>
      <c r="IBG216" s="848"/>
      <c r="IBH216" s="848"/>
      <c r="IBI216" s="848"/>
      <c r="IBJ216" s="848"/>
      <c r="IBK216" s="848"/>
      <c r="IBL216" s="848"/>
      <c r="IBM216" s="848"/>
      <c r="IBN216" s="848"/>
      <c r="IBO216" s="848"/>
      <c r="IBP216" s="848"/>
      <c r="IBQ216" s="848"/>
      <c r="IBR216" s="848"/>
      <c r="IBS216" s="848"/>
      <c r="IBT216" s="848"/>
      <c r="IBU216" s="848"/>
      <c r="IBV216" s="848"/>
      <c r="IBW216" s="848"/>
      <c r="IBX216" s="848"/>
      <c r="IBY216" s="848"/>
      <c r="IBZ216" s="848"/>
      <c r="ICA216" s="848"/>
      <c r="ICB216" s="848"/>
      <c r="ICC216" s="848"/>
      <c r="ICD216" s="848"/>
      <c r="ICE216" s="848"/>
      <c r="ICF216" s="848"/>
      <c r="ICG216" s="848"/>
      <c r="ICH216" s="848"/>
      <c r="ICI216" s="848"/>
      <c r="ICJ216" s="848"/>
      <c r="ICK216" s="848"/>
      <c r="ICL216" s="848"/>
      <c r="ICM216" s="848"/>
      <c r="ICN216" s="848"/>
      <c r="ICO216" s="848"/>
      <c r="ICP216" s="848"/>
      <c r="ICQ216" s="848"/>
      <c r="ICR216" s="848"/>
      <c r="ICS216" s="848"/>
      <c r="ICT216" s="848"/>
      <c r="ICU216" s="848"/>
      <c r="ICV216" s="848"/>
      <c r="ICW216" s="848"/>
      <c r="ICX216" s="848"/>
      <c r="ICY216" s="848"/>
      <c r="ICZ216" s="848"/>
      <c r="IDA216" s="848"/>
      <c r="IDB216" s="848"/>
      <c r="IDC216" s="848"/>
      <c r="IDD216" s="848"/>
      <c r="IDE216" s="848"/>
      <c r="IDF216" s="848"/>
      <c r="IDG216" s="848"/>
      <c r="IDH216" s="848"/>
      <c r="IDI216" s="848"/>
      <c r="IDJ216" s="848"/>
      <c r="IDK216" s="848"/>
      <c r="IDL216" s="848"/>
      <c r="IDM216" s="848"/>
      <c r="IDN216" s="848"/>
      <c r="IDO216" s="848"/>
      <c r="IDP216" s="848"/>
      <c r="IDQ216" s="848"/>
      <c r="IDR216" s="848"/>
      <c r="IDS216" s="848"/>
      <c r="IDT216" s="848"/>
      <c r="IDU216" s="848"/>
      <c r="IDV216" s="848"/>
      <c r="IDW216" s="848"/>
      <c r="IDX216" s="848"/>
      <c r="IDY216" s="848"/>
      <c r="IDZ216" s="848"/>
      <c r="IEA216" s="848"/>
      <c r="IEB216" s="848"/>
      <c r="IEC216" s="848"/>
      <c r="IED216" s="848"/>
      <c r="IEE216" s="848"/>
      <c r="IEF216" s="848"/>
      <c r="IEG216" s="848"/>
      <c r="IEH216" s="848"/>
      <c r="IEI216" s="848"/>
      <c r="IEJ216" s="848"/>
      <c r="IEK216" s="848"/>
      <c r="IEL216" s="848"/>
      <c r="IEM216" s="848"/>
      <c r="IEN216" s="848"/>
      <c r="IEO216" s="848"/>
      <c r="IEP216" s="848"/>
      <c r="IEQ216" s="848"/>
      <c r="IER216" s="848"/>
      <c r="IES216" s="848"/>
      <c r="IET216" s="848"/>
      <c r="IEU216" s="848"/>
      <c r="IEV216" s="848"/>
      <c r="IEW216" s="848"/>
      <c r="IEX216" s="848"/>
      <c r="IEY216" s="848"/>
      <c r="IEZ216" s="848"/>
      <c r="IFA216" s="848"/>
      <c r="IFB216" s="848"/>
      <c r="IFC216" s="848"/>
      <c r="IFD216" s="848"/>
      <c r="IFE216" s="848"/>
      <c r="IFF216" s="848"/>
      <c r="IFG216" s="848"/>
      <c r="IFH216" s="848"/>
      <c r="IFI216" s="848"/>
      <c r="IFJ216" s="848"/>
      <c r="IFK216" s="848"/>
      <c r="IFL216" s="848"/>
      <c r="IFM216" s="848"/>
      <c r="IFN216" s="848"/>
      <c r="IFO216" s="848"/>
      <c r="IFP216" s="848"/>
      <c r="IFQ216" s="848"/>
      <c r="IFR216" s="848"/>
      <c r="IFS216" s="848"/>
      <c r="IFT216" s="848"/>
      <c r="IFU216" s="848"/>
      <c r="IFV216" s="848"/>
      <c r="IFW216" s="848"/>
      <c r="IFX216" s="848"/>
      <c r="IFY216" s="848"/>
      <c r="IFZ216" s="848"/>
      <c r="IGA216" s="848"/>
      <c r="IGB216" s="848"/>
      <c r="IGC216" s="848"/>
      <c r="IGD216" s="848"/>
      <c r="IGE216" s="848"/>
      <c r="IGF216" s="848"/>
      <c r="IGG216" s="848"/>
      <c r="IGH216" s="848"/>
      <c r="IGI216" s="848"/>
      <c r="IGJ216" s="848"/>
      <c r="IGK216" s="848"/>
      <c r="IGL216" s="848"/>
      <c r="IGM216" s="848"/>
      <c r="IGN216" s="848"/>
      <c r="IGO216" s="848"/>
      <c r="IGP216" s="848"/>
      <c r="IGQ216" s="848"/>
      <c r="IGR216" s="848"/>
      <c r="IGS216" s="848"/>
      <c r="IGT216" s="848"/>
      <c r="IGU216" s="848"/>
      <c r="IGV216" s="848"/>
      <c r="IGW216" s="848"/>
      <c r="IGX216" s="848"/>
      <c r="IGY216" s="848"/>
      <c r="IGZ216" s="848"/>
      <c r="IHA216" s="848"/>
      <c r="IHB216" s="848"/>
      <c r="IHC216" s="848"/>
      <c r="IHD216" s="848"/>
      <c r="IHE216" s="848"/>
      <c r="IHF216" s="848"/>
      <c r="IHG216" s="848"/>
      <c r="IHH216" s="848"/>
      <c r="IHI216" s="848"/>
      <c r="IHJ216" s="848"/>
      <c r="IHK216" s="848"/>
      <c r="IHL216" s="848"/>
      <c r="IHM216" s="848"/>
      <c r="IHN216" s="848"/>
      <c r="IHO216" s="848"/>
      <c r="IHP216" s="848"/>
      <c r="IHQ216" s="848"/>
      <c r="IHR216" s="848"/>
      <c r="IHS216" s="848"/>
      <c r="IHT216" s="848"/>
      <c r="IHU216" s="848"/>
      <c r="IHV216" s="848"/>
      <c r="IHW216" s="848"/>
      <c r="IHX216" s="848"/>
      <c r="IHY216" s="848"/>
      <c r="IHZ216" s="848"/>
      <c r="IIA216" s="848"/>
      <c r="IIB216" s="848"/>
      <c r="IIC216" s="848"/>
      <c r="IID216" s="848"/>
      <c r="IIE216" s="848"/>
      <c r="IIF216" s="848"/>
      <c r="IIG216" s="848"/>
      <c r="IIH216" s="848"/>
      <c r="III216" s="848"/>
      <c r="IIJ216" s="848"/>
      <c r="IIK216" s="848"/>
      <c r="IIL216" s="848"/>
      <c r="IIM216" s="848"/>
      <c r="IIN216" s="848"/>
      <c r="IIO216" s="848"/>
      <c r="IIP216" s="848"/>
      <c r="IIQ216" s="848"/>
      <c r="IIR216" s="848"/>
      <c r="IIS216" s="848"/>
      <c r="IIT216" s="848"/>
      <c r="IIU216" s="848"/>
      <c r="IIV216" s="848"/>
      <c r="IIW216" s="848"/>
      <c r="IIX216" s="848"/>
      <c r="IIY216" s="848"/>
      <c r="IIZ216" s="848"/>
      <c r="IJA216" s="848"/>
      <c r="IJB216" s="848"/>
      <c r="IJC216" s="848"/>
      <c r="IJD216" s="848"/>
      <c r="IJE216" s="848"/>
      <c r="IJF216" s="848"/>
      <c r="IJG216" s="848"/>
      <c r="IJH216" s="848"/>
      <c r="IJI216" s="848"/>
      <c r="IJJ216" s="848"/>
      <c r="IJK216" s="848"/>
      <c r="IJL216" s="848"/>
      <c r="IJM216" s="848"/>
      <c r="IJN216" s="848"/>
      <c r="IJO216" s="848"/>
      <c r="IJP216" s="848"/>
      <c r="IJQ216" s="848"/>
      <c r="IJR216" s="848"/>
      <c r="IJS216" s="848"/>
      <c r="IJT216" s="848"/>
      <c r="IJU216" s="848"/>
      <c r="IJV216" s="848"/>
      <c r="IJW216" s="848"/>
      <c r="IJX216" s="848"/>
      <c r="IJY216" s="848"/>
      <c r="IJZ216" s="848"/>
      <c r="IKA216" s="848"/>
      <c r="IKB216" s="848"/>
      <c r="IKC216" s="848"/>
      <c r="IKD216" s="848"/>
      <c r="IKE216" s="848"/>
      <c r="IKF216" s="848"/>
      <c r="IKG216" s="848"/>
      <c r="IKH216" s="848"/>
      <c r="IKI216" s="848"/>
      <c r="IKJ216" s="848"/>
      <c r="IKK216" s="848"/>
      <c r="IKL216" s="848"/>
      <c r="IKM216" s="848"/>
      <c r="IKN216" s="848"/>
      <c r="IKO216" s="848"/>
      <c r="IKP216" s="848"/>
      <c r="IKQ216" s="848"/>
      <c r="IKR216" s="848"/>
      <c r="IKS216" s="848"/>
      <c r="IKT216" s="848"/>
      <c r="IKU216" s="848"/>
      <c r="IKV216" s="848"/>
      <c r="IKW216" s="848"/>
      <c r="IKX216" s="848"/>
      <c r="IKY216" s="848"/>
      <c r="IKZ216" s="848"/>
      <c r="ILA216" s="848"/>
      <c r="ILB216" s="848"/>
      <c r="ILC216" s="848"/>
      <c r="ILD216" s="848"/>
      <c r="ILE216" s="848"/>
      <c r="ILF216" s="848"/>
      <c r="ILG216" s="848"/>
      <c r="ILH216" s="848"/>
      <c r="ILI216" s="848"/>
      <c r="ILJ216" s="848"/>
      <c r="ILK216" s="848"/>
      <c r="ILL216" s="848"/>
      <c r="ILM216" s="848"/>
      <c r="ILN216" s="848"/>
      <c r="ILO216" s="848"/>
      <c r="ILP216" s="848"/>
      <c r="ILQ216" s="848"/>
      <c r="ILR216" s="848"/>
      <c r="ILS216" s="848"/>
      <c r="ILT216" s="848"/>
      <c r="ILU216" s="848"/>
      <c r="ILV216" s="848"/>
      <c r="ILW216" s="848"/>
      <c r="ILX216" s="848"/>
      <c r="ILY216" s="848"/>
      <c r="ILZ216" s="848"/>
      <c r="IMA216" s="848"/>
      <c r="IMB216" s="848"/>
      <c r="IMC216" s="848"/>
      <c r="IMD216" s="848"/>
      <c r="IME216" s="848"/>
      <c r="IMF216" s="848"/>
      <c r="IMG216" s="848"/>
      <c r="IMH216" s="848"/>
      <c r="IMI216" s="848"/>
      <c r="IMJ216" s="848"/>
      <c r="IMK216" s="848"/>
      <c r="IML216" s="848"/>
      <c r="IMM216" s="848"/>
      <c r="IMN216" s="848"/>
      <c r="IMO216" s="848"/>
      <c r="IMP216" s="848"/>
      <c r="IMQ216" s="848"/>
      <c r="IMR216" s="848"/>
      <c r="IMS216" s="848"/>
      <c r="IMT216" s="848"/>
      <c r="IMU216" s="848"/>
      <c r="IMV216" s="848"/>
      <c r="IMW216" s="848"/>
      <c r="IMX216" s="848"/>
      <c r="IMY216" s="848"/>
      <c r="IMZ216" s="848"/>
      <c r="INA216" s="848"/>
      <c r="INB216" s="848"/>
      <c r="INC216" s="848"/>
      <c r="IND216" s="848"/>
      <c r="INE216" s="848"/>
      <c r="INF216" s="848"/>
      <c r="ING216" s="848"/>
      <c r="INH216" s="848"/>
      <c r="INI216" s="848"/>
      <c r="INJ216" s="848"/>
      <c r="INK216" s="848"/>
      <c r="INL216" s="848"/>
      <c r="INM216" s="848"/>
      <c r="INN216" s="848"/>
      <c r="INO216" s="848"/>
      <c r="INP216" s="848"/>
      <c r="INQ216" s="848"/>
      <c r="INR216" s="848"/>
      <c r="INS216" s="848"/>
      <c r="INT216" s="848"/>
      <c r="INU216" s="848"/>
      <c r="INV216" s="848"/>
      <c r="INW216" s="848"/>
      <c r="INX216" s="848"/>
      <c r="INY216" s="848"/>
      <c r="INZ216" s="848"/>
      <c r="IOA216" s="848"/>
      <c r="IOB216" s="848"/>
      <c r="IOC216" s="848"/>
      <c r="IOD216" s="848"/>
      <c r="IOE216" s="848"/>
      <c r="IOF216" s="848"/>
      <c r="IOG216" s="848"/>
      <c r="IOH216" s="848"/>
      <c r="IOI216" s="848"/>
      <c r="IOJ216" s="848"/>
      <c r="IOK216" s="848"/>
      <c r="IOL216" s="848"/>
      <c r="IOM216" s="848"/>
      <c r="ION216" s="848"/>
      <c r="IOO216" s="848"/>
      <c r="IOP216" s="848"/>
      <c r="IOQ216" s="848"/>
      <c r="IOR216" s="848"/>
      <c r="IOS216" s="848"/>
      <c r="IOT216" s="848"/>
      <c r="IOU216" s="848"/>
      <c r="IOV216" s="848"/>
      <c r="IOW216" s="848"/>
      <c r="IOX216" s="848"/>
      <c r="IOY216" s="848"/>
      <c r="IOZ216" s="848"/>
      <c r="IPA216" s="848"/>
      <c r="IPB216" s="848"/>
      <c r="IPC216" s="848"/>
      <c r="IPD216" s="848"/>
      <c r="IPE216" s="848"/>
      <c r="IPF216" s="848"/>
      <c r="IPG216" s="848"/>
      <c r="IPH216" s="848"/>
      <c r="IPI216" s="848"/>
      <c r="IPJ216" s="848"/>
      <c r="IPK216" s="848"/>
      <c r="IPL216" s="848"/>
      <c r="IPM216" s="848"/>
      <c r="IPN216" s="848"/>
      <c r="IPO216" s="848"/>
      <c r="IPP216" s="848"/>
      <c r="IPQ216" s="848"/>
      <c r="IPR216" s="848"/>
      <c r="IPS216" s="848"/>
      <c r="IPT216" s="848"/>
      <c r="IPU216" s="848"/>
      <c r="IPV216" s="848"/>
      <c r="IPW216" s="848"/>
      <c r="IPX216" s="848"/>
      <c r="IPY216" s="848"/>
      <c r="IPZ216" s="848"/>
      <c r="IQA216" s="848"/>
      <c r="IQB216" s="848"/>
      <c r="IQC216" s="848"/>
      <c r="IQD216" s="848"/>
      <c r="IQE216" s="848"/>
      <c r="IQF216" s="848"/>
      <c r="IQG216" s="848"/>
      <c r="IQH216" s="848"/>
      <c r="IQI216" s="848"/>
      <c r="IQJ216" s="848"/>
      <c r="IQK216" s="848"/>
      <c r="IQL216" s="848"/>
      <c r="IQM216" s="848"/>
      <c r="IQN216" s="848"/>
      <c r="IQO216" s="848"/>
      <c r="IQP216" s="848"/>
      <c r="IQQ216" s="848"/>
      <c r="IQR216" s="848"/>
      <c r="IQS216" s="848"/>
      <c r="IQT216" s="848"/>
      <c r="IQU216" s="848"/>
      <c r="IQV216" s="848"/>
      <c r="IQW216" s="848"/>
      <c r="IQX216" s="848"/>
      <c r="IQY216" s="848"/>
      <c r="IQZ216" s="848"/>
      <c r="IRA216" s="848"/>
      <c r="IRB216" s="848"/>
      <c r="IRC216" s="848"/>
      <c r="IRD216" s="848"/>
      <c r="IRE216" s="848"/>
      <c r="IRF216" s="848"/>
      <c r="IRG216" s="848"/>
      <c r="IRH216" s="848"/>
      <c r="IRI216" s="848"/>
      <c r="IRJ216" s="848"/>
      <c r="IRK216" s="848"/>
      <c r="IRL216" s="848"/>
      <c r="IRM216" s="848"/>
      <c r="IRN216" s="848"/>
      <c r="IRO216" s="848"/>
      <c r="IRP216" s="848"/>
      <c r="IRQ216" s="848"/>
      <c r="IRR216" s="848"/>
      <c r="IRS216" s="848"/>
      <c r="IRT216" s="848"/>
      <c r="IRU216" s="848"/>
      <c r="IRV216" s="848"/>
      <c r="IRW216" s="848"/>
      <c r="IRX216" s="848"/>
      <c r="IRY216" s="848"/>
      <c r="IRZ216" s="848"/>
      <c r="ISA216" s="848"/>
      <c r="ISB216" s="848"/>
      <c r="ISC216" s="848"/>
      <c r="ISD216" s="848"/>
      <c r="ISE216" s="848"/>
      <c r="ISF216" s="848"/>
      <c r="ISG216" s="848"/>
      <c r="ISH216" s="848"/>
      <c r="ISI216" s="848"/>
      <c r="ISJ216" s="848"/>
      <c r="ISK216" s="848"/>
      <c r="ISL216" s="848"/>
      <c r="ISM216" s="848"/>
      <c r="ISN216" s="848"/>
      <c r="ISO216" s="848"/>
      <c r="ISP216" s="848"/>
      <c r="ISQ216" s="848"/>
      <c r="ISR216" s="848"/>
      <c r="ISS216" s="848"/>
      <c r="IST216" s="848"/>
      <c r="ISU216" s="848"/>
      <c r="ISV216" s="848"/>
      <c r="ISW216" s="848"/>
      <c r="ISX216" s="848"/>
      <c r="ISY216" s="848"/>
      <c r="ISZ216" s="848"/>
      <c r="ITA216" s="848"/>
      <c r="ITB216" s="848"/>
      <c r="ITC216" s="848"/>
      <c r="ITD216" s="848"/>
      <c r="ITE216" s="848"/>
      <c r="ITF216" s="848"/>
      <c r="ITG216" s="848"/>
      <c r="ITH216" s="848"/>
      <c r="ITI216" s="848"/>
      <c r="ITJ216" s="848"/>
      <c r="ITK216" s="848"/>
      <c r="ITL216" s="848"/>
      <c r="ITM216" s="848"/>
      <c r="ITN216" s="848"/>
      <c r="ITO216" s="848"/>
      <c r="ITP216" s="848"/>
      <c r="ITQ216" s="848"/>
      <c r="ITR216" s="848"/>
      <c r="ITS216" s="848"/>
      <c r="ITT216" s="848"/>
      <c r="ITU216" s="848"/>
      <c r="ITV216" s="848"/>
      <c r="ITW216" s="848"/>
      <c r="ITX216" s="848"/>
      <c r="ITY216" s="848"/>
      <c r="ITZ216" s="848"/>
      <c r="IUA216" s="848"/>
      <c r="IUB216" s="848"/>
      <c r="IUC216" s="848"/>
      <c r="IUD216" s="848"/>
      <c r="IUE216" s="848"/>
      <c r="IUF216" s="848"/>
      <c r="IUG216" s="848"/>
      <c r="IUH216" s="848"/>
      <c r="IUI216" s="848"/>
      <c r="IUJ216" s="848"/>
      <c r="IUK216" s="848"/>
      <c r="IUL216" s="848"/>
      <c r="IUM216" s="848"/>
      <c r="IUN216" s="848"/>
      <c r="IUO216" s="848"/>
      <c r="IUP216" s="848"/>
      <c r="IUQ216" s="848"/>
      <c r="IUR216" s="848"/>
      <c r="IUS216" s="848"/>
      <c r="IUT216" s="848"/>
      <c r="IUU216" s="848"/>
      <c r="IUV216" s="848"/>
      <c r="IUW216" s="848"/>
      <c r="IUX216" s="848"/>
      <c r="IUY216" s="848"/>
      <c r="IUZ216" s="848"/>
      <c r="IVA216" s="848"/>
      <c r="IVB216" s="848"/>
      <c r="IVC216" s="848"/>
      <c r="IVD216" s="848"/>
      <c r="IVE216" s="848"/>
      <c r="IVF216" s="848"/>
      <c r="IVG216" s="848"/>
      <c r="IVH216" s="848"/>
      <c r="IVI216" s="848"/>
      <c r="IVJ216" s="848"/>
      <c r="IVK216" s="848"/>
      <c r="IVL216" s="848"/>
      <c r="IVM216" s="848"/>
      <c r="IVN216" s="848"/>
      <c r="IVO216" s="848"/>
      <c r="IVP216" s="848"/>
      <c r="IVQ216" s="848"/>
      <c r="IVR216" s="848"/>
      <c r="IVS216" s="848"/>
      <c r="IVT216" s="848"/>
      <c r="IVU216" s="848"/>
      <c r="IVV216" s="848"/>
      <c r="IVW216" s="848"/>
      <c r="IVX216" s="848"/>
      <c r="IVY216" s="848"/>
      <c r="IVZ216" s="848"/>
      <c r="IWA216" s="848"/>
      <c r="IWB216" s="848"/>
      <c r="IWC216" s="848"/>
      <c r="IWD216" s="848"/>
      <c r="IWE216" s="848"/>
      <c r="IWF216" s="848"/>
      <c r="IWG216" s="848"/>
      <c r="IWH216" s="848"/>
      <c r="IWI216" s="848"/>
      <c r="IWJ216" s="848"/>
      <c r="IWK216" s="848"/>
      <c r="IWL216" s="848"/>
      <c r="IWM216" s="848"/>
      <c r="IWN216" s="848"/>
      <c r="IWO216" s="848"/>
      <c r="IWP216" s="848"/>
      <c r="IWQ216" s="848"/>
      <c r="IWR216" s="848"/>
      <c r="IWS216" s="848"/>
      <c r="IWT216" s="848"/>
      <c r="IWU216" s="848"/>
      <c r="IWV216" s="848"/>
      <c r="IWW216" s="848"/>
      <c r="IWX216" s="848"/>
      <c r="IWY216" s="848"/>
      <c r="IWZ216" s="848"/>
      <c r="IXA216" s="848"/>
      <c r="IXB216" s="848"/>
      <c r="IXC216" s="848"/>
      <c r="IXD216" s="848"/>
      <c r="IXE216" s="848"/>
      <c r="IXF216" s="848"/>
      <c r="IXG216" s="848"/>
      <c r="IXH216" s="848"/>
      <c r="IXI216" s="848"/>
      <c r="IXJ216" s="848"/>
      <c r="IXK216" s="848"/>
      <c r="IXL216" s="848"/>
      <c r="IXM216" s="848"/>
      <c r="IXN216" s="848"/>
      <c r="IXO216" s="848"/>
      <c r="IXP216" s="848"/>
      <c r="IXQ216" s="848"/>
      <c r="IXR216" s="848"/>
      <c r="IXS216" s="848"/>
      <c r="IXT216" s="848"/>
      <c r="IXU216" s="848"/>
      <c r="IXV216" s="848"/>
      <c r="IXW216" s="848"/>
      <c r="IXX216" s="848"/>
      <c r="IXY216" s="848"/>
      <c r="IXZ216" s="848"/>
      <c r="IYA216" s="848"/>
      <c r="IYB216" s="848"/>
      <c r="IYC216" s="848"/>
      <c r="IYD216" s="848"/>
      <c r="IYE216" s="848"/>
      <c r="IYF216" s="848"/>
      <c r="IYG216" s="848"/>
      <c r="IYH216" s="848"/>
      <c r="IYI216" s="848"/>
      <c r="IYJ216" s="848"/>
      <c r="IYK216" s="848"/>
      <c r="IYL216" s="848"/>
      <c r="IYM216" s="848"/>
      <c r="IYN216" s="848"/>
      <c r="IYO216" s="848"/>
      <c r="IYP216" s="848"/>
      <c r="IYQ216" s="848"/>
      <c r="IYR216" s="848"/>
      <c r="IYS216" s="848"/>
      <c r="IYT216" s="848"/>
      <c r="IYU216" s="848"/>
      <c r="IYV216" s="848"/>
      <c r="IYW216" s="848"/>
      <c r="IYX216" s="848"/>
      <c r="IYY216" s="848"/>
      <c r="IYZ216" s="848"/>
      <c r="IZA216" s="848"/>
      <c r="IZB216" s="848"/>
      <c r="IZC216" s="848"/>
      <c r="IZD216" s="848"/>
      <c r="IZE216" s="848"/>
      <c r="IZF216" s="848"/>
      <c r="IZG216" s="848"/>
      <c r="IZH216" s="848"/>
      <c r="IZI216" s="848"/>
      <c r="IZJ216" s="848"/>
      <c r="IZK216" s="848"/>
      <c r="IZL216" s="848"/>
      <c r="IZM216" s="848"/>
      <c r="IZN216" s="848"/>
      <c r="IZO216" s="848"/>
      <c r="IZP216" s="848"/>
      <c r="IZQ216" s="848"/>
      <c r="IZR216" s="848"/>
      <c r="IZS216" s="848"/>
      <c r="IZT216" s="848"/>
      <c r="IZU216" s="848"/>
      <c r="IZV216" s="848"/>
      <c r="IZW216" s="848"/>
      <c r="IZX216" s="848"/>
      <c r="IZY216" s="848"/>
      <c r="IZZ216" s="848"/>
      <c r="JAA216" s="848"/>
      <c r="JAB216" s="848"/>
      <c r="JAC216" s="848"/>
      <c r="JAD216" s="848"/>
      <c r="JAE216" s="848"/>
      <c r="JAF216" s="848"/>
      <c r="JAG216" s="848"/>
      <c r="JAH216" s="848"/>
      <c r="JAI216" s="848"/>
      <c r="JAJ216" s="848"/>
      <c r="JAK216" s="848"/>
      <c r="JAL216" s="848"/>
      <c r="JAM216" s="848"/>
      <c r="JAN216" s="848"/>
      <c r="JAO216" s="848"/>
      <c r="JAP216" s="848"/>
      <c r="JAQ216" s="848"/>
      <c r="JAR216" s="848"/>
      <c r="JAS216" s="848"/>
      <c r="JAT216" s="848"/>
      <c r="JAU216" s="848"/>
      <c r="JAV216" s="848"/>
      <c r="JAW216" s="848"/>
      <c r="JAX216" s="848"/>
      <c r="JAY216" s="848"/>
      <c r="JAZ216" s="848"/>
      <c r="JBA216" s="848"/>
      <c r="JBB216" s="848"/>
      <c r="JBC216" s="848"/>
      <c r="JBD216" s="848"/>
      <c r="JBE216" s="848"/>
      <c r="JBF216" s="848"/>
      <c r="JBG216" s="848"/>
      <c r="JBH216" s="848"/>
      <c r="JBI216" s="848"/>
      <c r="JBJ216" s="848"/>
      <c r="JBK216" s="848"/>
      <c r="JBL216" s="848"/>
      <c r="JBM216" s="848"/>
      <c r="JBN216" s="848"/>
      <c r="JBO216" s="848"/>
      <c r="JBP216" s="848"/>
      <c r="JBQ216" s="848"/>
      <c r="JBR216" s="848"/>
      <c r="JBS216" s="848"/>
      <c r="JBT216" s="848"/>
      <c r="JBU216" s="848"/>
      <c r="JBV216" s="848"/>
      <c r="JBW216" s="848"/>
      <c r="JBX216" s="848"/>
      <c r="JBY216" s="848"/>
      <c r="JBZ216" s="848"/>
      <c r="JCA216" s="848"/>
      <c r="JCB216" s="848"/>
      <c r="JCC216" s="848"/>
      <c r="JCD216" s="848"/>
      <c r="JCE216" s="848"/>
      <c r="JCF216" s="848"/>
      <c r="JCG216" s="848"/>
      <c r="JCH216" s="848"/>
      <c r="JCI216" s="848"/>
      <c r="JCJ216" s="848"/>
      <c r="JCK216" s="848"/>
      <c r="JCL216" s="848"/>
      <c r="JCM216" s="848"/>
      <c r="JCN216" s="848"/>
      <c r="JCO216" s="848"/>
      <c r="JCP216" s="848"/>
      <c r="JCQ216" s="848"/>
      <c r="JCR216" s="848"/>
      <c r="JCS216" s="848"/>
      <c r="JCT216" s="848"/>
      <c r="JCU216" s="848"/>
      <c r="JCV216" s="848"/>
      <c r="JCW216" s="848"/>
      <c r="JCX216" s="848"/>
      <c r="JCY216" s="848"/>
      <c r="JCZ216" s="848"/>
      <c r="JDA216" s="848"/>
      <c r="JDB216" s="848"/>
      <c r="JDC216" s="848"/>
      <c r="JDD216" s="848"/>
      <c r="JDE216" s="848"/>
      <c r="JDF216" s="848"/>
      <c r="JDG216" s="848"/>
      <c r="JDH216" s="848"/>
      <c r="JDI216" s="848"/>
      <c r="JDJ216" s="848"/>
      <c r="JDK216" s="848"/>
      <c r="JDL216" s="848"/>
      <c r="JDM216" s="848"/>
      <c r="JDN216" s="848"/>
      <c r="JDO216" s="848"/>
      <c r="JDP216" s="848"/>
      <c r="JDQ216" s="848"/>
      <c r="JDR216" s="848"/>
      <c r="JDS216" s="848"/>
      <c r="JDT216" s="848"/>
      <c r="JDU216" s="848"/>
      <c r="JDV216" s="848"/>
      <c r="JDW216" s="848"/>
      <c r="JDX216" s="848"/>
      <c r="JDY216" s="848"/>
      <c r="JDZ216" s="848"/>
      <c r="JEA216" s="848"/>
      <c r="JEB216" s="848"/>
      <c r="JEC216" s="848"/>
      <c r="JED216" s="848"/>
      <c r="JEE216" s="848"/>
      <c r="JEF216" s="848"/>
      <c r="JEG216" s="848"/>
      <c r="JEH216" s="848"/>
      <c r="JEI216" s="848"/>
      <c r="JEJ216" s="848"/>
      <c r="JEK216" s="848"/>
      <c r="JEL216" s="848"/>
      <c r="JEM216" s="848"/>
      <c r="JEN216" s="848"/>
      <c r="JEO216" s="848"/>
      <c r="JEP216" s="848"/>
      <c r="JEQ216" s="848"/>
      <c r="JER216" s="848"/>
      <c r="JES216" s="848"/>
      <c r="JET216" s="848"/>
      <c r="JEU216" s="848"/>
      <c r="JEV216" s="848"/>
      <c r="JEW216" s="848"/>
      <c r="JEX216" s="848"/>
      <c r="JEY216" s="848"/>
      <c r="JEZ216" s="848"/>
      <c r="JFA216" s="848"/>
      <c r="JFB216" s="848"/>
      <c r="JFC216" s="848"/>
      <c r="JFD216" s="848"/>
      <c r="JFE216" s="848"/>
      <c r="JFF216" s="848"/>
      <c r="JFG216" s="848"/>
      <c r="JFH216" s="848"/>
      <c r="JFI216" s="848"/>
      <c r="JFJ216" s="848"/>
      <c r="JFK216" s="848"/>
      <c r="JFL216" s="848"/>
      <c r="JFM216" s="848"/>
      <c r="JFN216" s="848"/>
      <c r="JFO216" s="848"/>
      <c r="JFP216" s="848"/>
      <c r="JFQ216" s="848"/>
      <c r="JFR216" s="848"/>
      <c r="JFS216" s="848"/>
      <c r="JFT216" s="848"/>
      <c r="JFU216" s="848"/>
      <c r="JFV216" s="848"/>
      <c r="JFW216" s="848"/>
      <c r="JFX216" s="848"/>
      <c r="JFY216" s="848"/>
      <c r="JFZ216" s="848"/>
      <c r="JGA216" s="848"/>
      <c r="JGB216" s="848"/>
      <c r="JGC216" s="848"/>
      <c r="JGD216" s="848"/>
      <c r="JGE216" s="848"/>
      <c r="JGF216" s="848"/>
      <c r="JGG216" s="848"/>
      <c r="JGH216" s="848"/>
      <c r="JGI216" s="848"/>
      <c r="JGJ216" s="848"/>
      <c r="JGK216" s="848"/>
      <c r="JGL216" s="848"/>
      <c r="JGM216" s="848"/>
      <c r="JGN216" s="848"/>
      <c r="JGO216" s="848"/>
      <c r="JGP216" s="848"/>
      <c r="JGQ216" s="848"/>
      <c r="JGR216" s="848"/>
      <c r="JGS216" s="848"/>
      <c r="JGT216" s="848"/>
      <c r="JGU216" s="848"/>
      <c r="JGV216" s="848"/>
      <c r="JGW216" s="848"/>
      <c r="JGX216" s="848"/>
      <c r="JGY216" s="848"/>
      <c r="JGZ216" s="848"/>
      <c r="JHA216" s="848"/>
      <c r="JHB216" s="848"/>
      <c r="JHC216" s="848"/>
      <c r="JHD216" s="848"/>
      <c r="JHE216" s="848"/>
      <c r="JHF216" s="848"/>
      <c r="JHG216" s="848"/>
      <c r="JHH216" s="848"/>
      <c r="JHI216" s="848"/>
      <c r="JHJ216" s="848"/>
      <c r="JHK216" s="848"/>
      <c r="JHL216" s="848"/>
      <c r="JHM216" s="848"/>
      <c r="JHN216" s="848"/>
      <c r="JHO216" s="848"/>
      <c r="JHP216" s="848"/>
      <c r="JHQ216" s="848"/>
      <c r="JHR216" s="848"/>
      <c r="JHS216" s="848"/>
      <c r="JHT216" s="848"/>
      <c r="JHU216" s="848"/>
      <c r="JHV216" s="848"/>
      <c r="JHW216" s="848"/>
      <c r="JHX216" s="848"/>
      <c r="JHY216" s="848"/>
      <c r="JHZ216" s="848"/>
      <c r="JIA216" s="848"/>
      <c r="JIB216" s="848"/>
      <c r="JIC216" s="848"/>
      <c r="JID216" s="848"/>
      <c r="JIE216" s="848"/>
      <c r="JIF216" s="848"/>
      <c r="JIG216" s="848"/>
      <c r="JIH216" s="848"/>
      <c r="JII216" s="848"/>
      <c r="JIJ216" s="848"/>
      <c r="JIK216" s="848"/>
      <c r="JIL216" s="848"/>
      <c r="JIM216" s="848"/>
      <c r="JIN216" s="848"/>
      <c r="JIO216" s="848"/>
      <c r="JIP216" s="848"/>
      <c r="JIQ216" s="848"/>
      <c r="JIR216" s="848"/>
      <c r="JIS216" s="848"/>
      <c r="JIT216" s="848"/>
      <c r="JIU216" s="848"/>
      <c r="JIV216" s="848"/>
      <c r="JIW216" s="848"/>
      <c r="JIX216" s="848"/>
      <c r="JIY216" s="848"/>
      <c r="JIZ216" s="848"/>
      <c r="JJA216" s="848"/>
      <c r="JJB216" s="848"/>
      <c r="JJC216" s="848"/>
      <c r="JJD216" s="848"/>
      <c r="JJE216" s="848"/>
      <c r="JJF216" s="848"/>
      <c r="JJG216" s="848"/>
      <c r="JJH216" s="848"/>
      <c r="JJI216" s="848"/>
      <c r="JJJ216" s="848"/>
      <c r="JJK216" s="848"/>
      <c r="JJL216" s="848"/>
      <c r="JJM216" s="848"/>
      <c r="JJN216" s="848"/>
      <c r="JJO216" s="848"/>
      <c r="JJP216" s="848"/>
      <c r="JJQ216" s="848"/>
      <c r="JJR216" s="848"/>
      <c r="JJS216" s="848"/>
      <c r="JJT216" s="848"/>
      <c r="JJU216" s="848"/>
      <c r="JJV216" s="848"/>
      <c r="JJW216" s="848"/>
      <c r="JJX216" s="848"/>
      <c r="JJY216" s="848"/>
      <c r="JJZ216" s="848"/>
      <c r="JKA216" s="848"/>
      <c r="JKB216" s="848"/>
      <c r="JKC216" s="848"/>
      <c r="JKD216" s="848"/>
      <c r="JKE216" s="848"/>
      <c r="JKF216" s="848"/>
      <c r="JKG216" s="848"/>
      <c r="JKH216" s="848"/>
      <c r="JKI216" s="848"/>
      <c r="JKJ216" s="848"/>
      <c r="JKK216" s="848"/>
      <c r="JKL216" s="848"/>
      <c r="JKM216" s="848"/>
      <c r="JKN216" s="848"/>
      <c r="JKO216" s="848"/>
      <c r="JKP216" s="848"/>
      <c r="JKQ216" s="848"/>
      <c r="JKR216" s="848"/>
      <c r="JKS216" s="848"/>
      <c r="JKT216" s="848"/>
      <c r="JKU216" s="848"/>
      <c r="JKV216" s="848"/>
      <c r="JKW216" s="848"/>
      <c r="JKX216" s="848"/>
      <c r="JKY216" s="848"/>
      <c r="JKZ216" s="848"/>
      <c r="JLA216" s="848"/>
      <c r="JLB216" s="848"/>
      <c r="JLC216" s="848"/>
      <c r="JLD216" s="848"/>
      <c r="JLE216" s="848"/>
      <c r="JLF216" s="848"/>
      <c r="JLG216" s="848"/>
      <c r="JLH216" s="848"/>
      <c r="JLI216" s="848"/>
      <c r="JLJ216" s="848"/>
      <c r="JLK216" s="848"/>
      <c r="JLL216" s="848"/>
      <c r="JLM216" s="848"/>
      <c r="JLN216" s="848"/>
      <c r="JLO216" s="848"/>
      <c r="JLP216" s="848"/>
      <c r="JLQ216" s="848"/>
      <c r="JLR216" s="848"/>
      <c r="JLS216" s="848"/>
      <c r="JLT216" s="848"/>
      <c r="JLU216" s="848"/>
      <c r="JLV216" s="848"/>
      <c r="JLW216" s="848"/>
      <c r="JLX216" s="848"/>
      <c r="JLY216" s="848"/>
      <c r="JLZ216" s="848"/>
      <c r="JMA216" s="848"/>
      <c r="JMB216" s="848"/>
      <c r="JMC216" s="848"/>
      <c r="JMD216" s="848"/>
      <c r="JME216" s="848"/>
      <c r="JMF216" s="848"/>
      <c r="JMG216" s="848"/>
      <c r="JMH216" s="848"/>
      <c r="JMI216" s="848"/>
      <c r="JMJ216" s="848"/>
      <c r="JMK216" s="848"/>
      <c r="JML216" s="848"/>
      <c r="JMM216" s="848"/>
      <c r="JMN216" s="848"/>
      <c r="JMO216" s="848"/>
      <c r="JMP216" s="848"/>
      <c r="JMQ216" s="848"/>
      <c r="JMR216" s="848"/>
      <c r="JMS216" s="848"/>
      <c r="JMT216" s="848"/>
      <c r="JMU216" s="848"/>
      <c r="JMV216" s="848"/>
      <c r="JMW216" s="848"/>
      <c r="JMX216" s="848"/>
      <c r="JMY216" s="848"/>
      <c r="JMZ216" s="848"/>
      <c r="JNA216" s="848"/>
      <c r="JNB216" s="848"/>
      <c r="JNC216" s="848"/>
      <c r="JND216" s="848"/>
      <c r="JNE216" s="848"/>
      <c r="JNF216" s="848"/>
      <c r="JNG216" s="848"/>
      <c r="JNH216" s="848"/>
      <c r="JNI216" s="848"/>
      <c r="JNJ216" s="848"/>
      <c r="JNK216" s="848"/>
      <c r="JNL216" s="848"/>
      <c r="JNM216" s="848"/>
      <c r="JNN216" s="848"/>
      <c r="JNO216" s="848"/>
      <c r="JNP216" s="848"/>
      <c r="JNQ216" s="848"/>
      <c r="JNR216" s="848"/>
      <c r="JNS216" s="848"/>
      <c r="JNT216" s="848"/>
      <c r="JNU216" s="848"/>
      <c r="JNV216" s="848"/>
      <c r="JNW216" s="848"/>
      <c r="JNX216" s="848"/>
      <c r="JNY216" s="848"/>
      <c r="JNZ216" s="848"/>
      <c r="JOA216" s="848"/>
      <c r="JOB216" s="848"/>
      <c r="JOC216" s="848"/>
      <c r="JOD216" s="848"/>
      <c r="JOE216" s="848"/>
      <c r="JOF216" s="848"/>
      <c r="JOG216" s="848"/>
      <c r="JOH216" s="848"/>
      <c r="JOI216" s="848"/>
      <c r="JOJ216" s="848"/>
      <c r="JOK216" s="848"/>
      <c r="JOL216" s="848"/>
      <c r="JOM216" s="848"/>
      <c r="JON216" s="848"/>
      <c r="JOO216" s="848"/>
      <c r="JOP216" s="848"/>
      <c r="JOQ216" s="848"/>
      <c r="JOR216" s="848"/>
      <c r="JOS216" s="848"/>
      <c r="JOT216" s="848"/>
      <c r="JOU216" s="848"/>
      <c r="JOV216" s="848"/>
      <c r="JOW216" s="848"/>
      <c r="JOX216" s="848"/>
      <c r="JOY216" s="848"/>
      <c r="JOZ216" s="848"/>
      <c r="JPA216" s="848"/>
      <c r="JPB216" s="848"/>
      <c r="JPC216" s="848"/>
      <c r="JPD216" s="848"/>
      <c r="JPE216" s="848"/>
      <c r="JPF216" s="848"/>
      <c r="JPG216" s="848"/>
      <c r="JPH216" s="848"/>
      <c r="JPI216" s="848"/>
      <c r="JPJ216" s="848"/>
      <c r="JPK216" s="848"/>
      <c r="JPL216" s="848"/>
      <c r="JPM216" s="848"/>
      <c r="JPN216" s="848"/>
      <c r="JPO216" s="848"/>
      <c r="JPP216" s="848"/>
      <c r="JPQ216" s="848"/>
      <c r="JPR216" s="848"/>
      <c r="JPS216" s="848"/>
      <c r="JPT216" s="848"/>
      <c r="JPU216" s="848"/>
      <c r="JPV216" s="848"/>
      <c r="JPW216" s="848"/>
      <c r="JPX216" s="848"/>
      <c r="JPY216" s="848"/>
      <c r="JPZ216" s="848"/>
      <c r="JQA216" s="848"/>
      <c r="JQB216" s="848"/>
      <c r="JQC216" s="848"/>
      <c r="JQD216" s="848"/>
      <c r="JQE216" s="848"/>
      <c r="JQF216" s="848"/>
      <c r="JQG216" s="848"/>
      <c r="JQH216" s="848"/>
      <c r="JQI216" s="848"/>
      <c r="JQJ216" s="848"/>
      <c r="JQK216" s="848"/>
      <c r="JQL216" s="848"/>
      <c r="JQM216" s="848"/>
      <c r="JQN216" s="848"/>
      <c r="JQO216" s="848"/>
      <c r="JQP216" s="848"/>
      <c r="JQQ216" s="848"/>
      <c r="JQR216" s="848"/>
      <c r="JQS216" s="848"/>
      <c r="JQT216" s="848"/>
      <c r="JQU216" s="848"/>
      <c r="JQV216" s="848"/>
      <c r="JQW216" s="848"/>
      <c r="JQX216" s="848"/>
      <c r="JQY216" s="848"/>
      <c r="JQZ216" s="848"/>
      <c r="JRA216" s="848"/>
      <c r="JRB216" s="848"/>
      <c r="JRC216" s="848"/>
      <c r="JRD216" s="848"/>
      <c r="JRE216" s="848"/>
      <c r="JRF216" s="848"/>
      <c r="JRG216" s="848"/>
      <c r="JRH216" s="848"/>
      <c r="JRI216" s="848"/>
      <c r="JRJ216" s="848"/>
      <c r="JRK216" s="848"/>
      <c r="JRL216" s="848"/>
      <c r="JRM216" s="848"/>
      <c r="JRN216" s="848"/>
      <c r="JRO216" s="848"/>
      <c r="JRP216" s="848"/>
      <c r="JRQ216" s="848"/>
      <c r="JRR216" s="848"/>
      <c r="JRS216" s="848"/>
      <c r="JRT216" s="848"/>
      <c r="JRU216" s="848"/>
      <c r="JRV216" s="848"/>
      <c r="JRW216" s="848"/>
      <c r="JRX216" s="848"/>
      <c r="JRY216" s="848"/>
      <c r="JRZ216" s="848"/>
      <c r="JSA216" s="848"/>
      <c r="JSB216" s="848"/>
      <c r="JSC216" s="848"/>
      <c r="JSD216" s="848"/>
      <c r="JSE216" s="848"/>
      <c r="JSF216" s="848"/>
      <c r="JSG216" s="848"/>
      <c r="JSH216" s="848"/>
      <c r="JSI216" s="848"/>
      <c r="JSJ216" s="848"/>
      <c r="JSK216" s="848"/>
      <c r="JSL216" s="848"/>
      <c r="JSM216" s="848"/>
      <c r="JSN216" s="848"/>
      <c r="JSO216" s="848"/>
      <c r="JSP216" s="848"/>
      <c r="JSQ216" s="848"/>
      <c r="JSR216" s="848"/>
      <c r="JSS216" s="848"/>
      <c r="JST216" s="848"/>
      <c r="JSU216" s="848"/>
      <c r="JSV216" s="848"/>
      <c r="JSW216" s="848"/>
      <c r="JSX216" s="848"/>
      <c r="JSY216" s="848"/>
      <c r="JSZ216" s="848"/>
      <c r="JTA216" s="848"/>
      <c r="JTB216" s="848"/>
      <c r="JTC216" s="848"/>
      <c r="JTD216" s="848"/>
      <c r="JTE216" s="848"/>
      <c r="JTF216" s="848"/>
      <c r="JTG216" s="848"/>
      <c r="JTH216" s="848"/>
      <c r="JTI216" s="848"/>
      <c r="JTJ216" s="848"/>
      <c r="JTK216" s="848"/>
      <c r="JTL216" s="848"/>
      <c r="JTM216" s="848"/>
      <c r="JTN216" s="848"/>
      <c r="JTO216" s="848"/>
      <c r="JTP216" s="848"/>
      <c r="JTQ216" s="848"/>
      <c r="JTR216" s="848"/>
      <c r="JTS216" s="848"/>
      <c r="JTT216" s="848"/>
      <c r="JTU216" s="848"/>
      <c r="JTV216" s="848"/>
      <c r="JTW216" s="848"/>
      <c r="JTX216" s="848"/>
      <c r="JTY216" s="848"/>
      <c r="JTZ216" s="848"/>
      <c r="JUA216" s="848"/>
      <c r="JUB216" s="848"/>
      <c r="JUC216" s="848"/>
      <c r="JUD216" s="848"/>
      <c r="JUE216" s="848"/>
      <c r="JUF216" s="848"/>
      <c r="JUG216" s="848"/>
      <c r="JUH216" s="848"/>
      <c r="JUI216" s="848"/>
      <c r="JUJ216" s="848"/>
      <c r="JUK216" s="848"/>
      <c r="JUL216" s="848"/>
      <c r="JUM216" s="848"/>
      <c r="JUN216" s="848"/>
      <c r="JUO216" s="848"/>
      <c r="JUP216" s="848"/>
      <c r="JUQ216" s="848"/>
      <c r="JUR216" s="848"/>
      <c r="JUS216" s="848"/>
      <c r="JUT216" s="848"/>
      <c r="JUU216" s="848"/>
      <c r="JUV216" s="848"/>
      <c r="JUW216" s="848"/>
      <c r="JUX216" s="848"/>
      <c r="JUY216" s="848"/>
      <c r="JUZ216" s="848"/>
      <c r="JVA216" s="848"/>
      <c r="JVB216" s="848"/>
      <c r="JVC216" s="848"/>
      <c r="JVD216" s="848"/>
      <c r="JVE216" s="848"/>
      <c r="JVF216" s="848"/>
      <c r="JVG216" s="848"/>
      <c r="JVH216" s="848"/>
      <c r="JVI216" s="848"/>
      <c r="JVJ216" s="848"/>
      <c r="JVK216" s="848"/>
      <c r="JVL216" s="848"/>
      <c r="JVM216" s="848"/>
      <c r="JVN216" s="848"/>
      <c r="JVO216" s="848"/>
      <c r="JVP216" s="848"/>
      <c r="JVQ216" s="848"/>
      <c r="JVR216" s="848"/>
      <c r="JVS216" s="848"/>
      <c r="JVT216" s="848"/>
      <c r="JVU216" s="848"/>
      <c r="JVV216" s="848"/>
      <c r="JVW216" s="848"/>
      <c r="JVX216" s="848"/>
      <c r="JVY216" s="848"/>
      <c r="JVZ216" s="848"/>
      <c r="JWA216" s="848"/>
      <c r="JWB216" s="848"/>
      <c r="JWC216" s="848"/>
      <c r="JWD216" s="848"/>
      <c r="JWE216" s="848"/>
      <c r="JWF216" s="848"/>
      <c r="JWG216" s="848"/>
      <c r="JWH216" s="848"/>
      <c r="JWI216" s="848"/>
      <c r="JWJ216" s="848"/>
      <c r="JWK216" s="848"/>
      <c r="JWL216" s="848"/>
      <c r="JWM216" s="848"/>
      <c r="JWN216" s="848"/>
      <c r="JWO216" s="848"/>
      <c r="JWP216" s="848"/>
      <c r="JWQ216" s="848"/>
      <c r="JWR216" s="848"/>
      <c r="JWS216" s="848"/>
      <c r="JWT216" s="848"/>
      <c r="JWU216" s="848"/>
      <c r="JWV216" s="848"/>
      <c r="JWW216" s="848"/>
      <c r="JWX216" s="848"/>
      <c r="JWY216" s="848"/>
      <c r="JWZ216" s="848"/>
      <c r="JXA216" s="848"/>
      <c r="JXB216" s="848"/>
      <c r="JXC216" s="848"/>
      <c r="JXD216" s="848"/>
      <c r="JXE216" s="848"/>
      <c r="JXF216" s="848"/>
      <c r="JXG216" s="848"/>
      <c r="JXH216" s="848"/>
      <c r="JXI216" s="848"/>
      <c r="JXJ216" s="848"/>
      <c r="JXK216" s="848"/>
      <c r="JXL216" s="848"/>
      <c r="JXM216" s="848"/>
      <c r="JXN216" s="848"/>
      <c r="JXO216" s="848"/>
      <c r="JXP216" s="848"/>
      <c r="JXQ216" s="848"/>
      <c r="JXR216" s="848"/>
      <c r="JXS216" s="848"/>
      <c r="JXT216" s="848"/>
      <c r="JXU216" s="848"/>
      <c r="JXV216" s="848"/>
      <c r="JXW216" s="848"/>
      <c r="JXX216" s="848"/>
      <c r="JXY216" s="848"/>
      <c r="JXZ216" s="848"/>
      <c r="JYA216" s="848"/>
      <c r="JYB216" s="848"/>
      <c r="JYC216" s="848"/>
      <c r="JYD216" s="848"/>
      <c r="JYE216" s="848"/>
      <c r="JYF216" s="848"/>
      <c r="JYG216" s="848"/>
      <c r="JYH216" s="848"/>
      <c r="JYI216" s="848"/>
      <c r="JYJ216" s="848"/>
      <c r="JYK216" s="848"/>
      <c r="JYL216" s="848"/>
      <c r="JYM216" s="848"/>
      <c r="JYN216" s="848"/>
      <c r="JYO216" s="848"/>
      <c r="JYP216" s="848"/>
      <c r="JYQ216" s="848"/>
      <c r="JYR216" s="848"/>
      <c r="JYS216" s="848"/>
      <c r="JYT216" s="848"/>
      <c r="JYU216" s="848"/>
      <c r="JYV216" s="848"/>
      <c r="JYW216" s="848"/>
      <c r="JYX216" s="848"/>
      <c r="JYY216" s="848"/>
      <c r="JYZ216" s="848"/>
      <c r="JZA216" s="848"/>
      <c r="JZB216" s="848"/>
      <c r="JZC216" s="848"/>
      <c r="JZD216" s="848"/>
      <c r="JZE216" s="848"/>
      <c r="JZF216" s="848"/>
      <c r="JZG216" s="848"/>
      <c r="JZH216" s="848"/>
      <c r="JZI216" s="848"/>
      <c r="JZJ216" s="848"/>
      <c r="JZK216" s="848"/>
      <c r="JZL216" s="848"/>
      <c r="JZM216" s="848"/>
      <c r="JZN216" s="848"/>
      <c r="JZO216" s="848"/>
      <c r="JZP216" s="848"/>
      <c r="JZQ216" s="848"/>
      <c r="JZR216" s="848"/>
      <c r="JZS216" s="848"/>
      <c r="JZT216" s="848"/>
      <c r="JZU216" s="848"/>
      <c r="JZV216" s="848"/>
      <c r="JZW216" s="848"/>
      <c r="JZX216" s="848"/>
      <c r="JZY216" s="848"/>
      <c r="JZZ216" s="848"/>
      <c r="KAA216" s="848"/>
      <c r="KAB216" s="848"/>
      <c r="KAC216" s="848"/>
      <c r="KAD216" s="848"/>
      <c r="KAE216" s="848"/>
      <c r="KAF216" s="848"/>
      <c r="KAG216" s="848"/>
      <c r="KAH216" s="848"/>
      <c r="KAI216" s="848"/>
      <c r="KAJ216" s="848"/>
      <c r="KAK216" s="848"/>
      <c r="KAL216" s="848"/>
      <c r="KAM216" s="848"/>
      <c r="KAN216" s="848"/>
      <c r="KAO216" s="848"/>
      <c r="KAP216" s="848"/>
      <c r="KAQ216" s="848"/>
      <c r="KAR216" s="848"/>
      <c r="KAS216" s="848"/>
      <c r="KAT216" s="848"/>
      <c r="KAU216" s="848"/>
      <c r="KAV216" s="848"/>
      <c r="KAW216" s="848"/>
      <c r="KAX216" s="848"/>
      <c r="KAY216" s="848"/>
      <c r="KAZ216" s="848"/>
      <c r="KBA216" s="848"/>
      <c r="KBB216" s="848"/>
      <c r="KBC216" s="848"/>
      <c r="KBD216" s="848"/>
      <c r="KBE216" s="848"/>
      <c r="KBF216" s="848"/>
      <c r="KBG216" s="848"/>
      <c r="KBH216" s="848"/>
      <c r="KBI216" s="848"/>
      <c r="KBJ216" s="848"/>
      <c r="KBK216" s="848"/>
      <c r="KBL216" s="848"/>
      <c r="KBM216" s="848"/>
      <c r="KBN216" s="848"/>
      <c r="KBO216" s="848"/>
      <c r="KBP216" s="848"/>
      <c r="KBQ216" s="848"/>
      <c r="KBR216" s="848"/>
      <c r="KBS216" s="848"/>
      <c r="KBT216" s="848"/>
      <c r="KBU216" s="848"/>
      <c r="KBV216" s="848"/>
      <c r="KBW216" s="848"/>
      <c r="KBX216" s="848"/>
      <c r="KBY216" s="848"/>
      <c r="KBZ216" s="848"/>
      <c r="KCA216" s="848"/>
      <c r="KCB216" s="848"/>
      <c r="KCC216" s="848"/>
      <c r="KCD216" s="848"/>
      <c r="KCE216" s="848"/>
      <c r="KCF216" s="848"/>
      <c r="KCG216" s="848"/>
      <c r="KCH216" s="848"/>
      <c r="KCI216" s="848"/>
      <c r="KCJ216" s="848"/>
      <c r="KCK216" s="848"/>
      <c r="KCL216" s="848"/>
      <c r="KCM216" s="848"/>
      <c r="KCN216" s="848"/>
      <c r="KCO216" s="848"/>
      <c r="KCP216" s="848"/>
      <c r="KCQ216" s="848"/>
      <c r="KCR216" s="848"/>
      <c r="KCS216" s="848"/>
      <c r="KCT216" s="848"/>
      <c r="KCU216" s="848"/>
      <c r="KCV216" s="848"/>
      <c r="KCW216" s="848"/>
      <c r="KCX216" s="848"/>
      <c r="KCY216" s="848"/>
      <c r="KCZ216" s="848"/>
      <c r="KDA216" s="848"/>
      <c r="KDB216" s="848"/>
      <c r="KDC216" s="848"/>
      <c r="KDD216" s="848"/>
      <c r="KDE216" s="848"/>
      <c r="KDF216" s="848"/>
      <c r="KDG216" s="848"/>
      <c r="KDH216" s="848"/>
      <c r="KDI216" s="848"/>
      <c r="KDJ216" s="848"/>
      <c r="KDK216" s="848"/>
      <c r="KDL216" s="848"/>
      <c r="KDM216" s="848"/>
      <c r="KDN216" s="848"/>
      <c r="KDO216" s="848"/>
      <c r="KDP216" s="848"/>
      <c r="KDQ216" s="848"/>
      <c r="KDR216" s="848"/>
      <c r="KDS216" s="848"/>
      <c r="KDT216" s="848"/>
      <c r="KDU216" s="848"/>
      <c r="KDV216" s="848"/>
      <c r="KDW216" s="848"/>
      <c r="KDX216" s="848"/>
      <c r="KDY216" s="848"/>
      <c r="KDZ216" s="848"/>
      <c r="KEA216" s="848"/>
      <c r="KEB216" s="848"/>
      <c r="KEC216" s="848"/>
      <c r="KED216" s="848"/>
      <c r="KEE216" s="848"/>
      <c r="KEF216" s="848"/>
      <c r="KEG216" s="848"/>
      <c r="KEH216" s="848"/>
      <c r="KEI216" s="848"/>
      <c r="KEJ216" s="848"/>
      <c r="KEK216" s="848"/>
      <c r="KEL216" s="848"/>
      <c r="KEM216" s="848"/>
      <c r="KEN216" s="848"/>
      <c r="KEO216" s="848"/>
      <c r="KEP216" s="848"/>
      <c r="KEQ216" s="848"/>
      <c r="KER216" s="848"/>
      <c r="KES216" s="848"/>
      <c r="KET216" s="848"/>
      <c r="KEU216" s="848"/>
      <c r="KEV216" s="848"/>
      <c r="KEW216" s="848"/>
      <c r="KEX216" s="848"/>
      <c r="KEY216" s="848"/>
      <c r="KEZ216" s="848"/>
      <c r="KFA216" s="848"/>
      <c r="KFB216" s="848"/>
      <c r="KFC216" s="848"/>
      <c r="KFD216" s="848"/>
      <c r="KFE216" s="848"/>
      <c r="KFF216" s="848"/>
      <c r="KFG216" s="848"/>
      <c r="KFH216" s="848"/>
      <c r="KFI216" s="848"/>
      <c r="KFJ216" s="848"/>
      <c r="KFK216" s="848"/>
      <c r="KFL216" s="848"/>
      <c r="KFM216" s="848"/>
      <c r="KFN216" s="848"/>
      <c r="KFO216" s="848"/>
      <c r="KFP216" s="848"/>
      <c r="KFQ216" s="848"/>
      <c r="KFR216" s="848"/>
      <c r="KFS216" s="848"/>
      <c r="KFT216" s="848"/>
      <c r="KFU216" s="848"/>
      <c r="KFV216" s="848"/>
      <c r="KFW216" s="848"/>
      <c r="KFX216" s="848"/>
      <c r="KFY216" s="848"/>
      <c r="KFZ216" s="848"/>
      <c r="KGA216" s="848"/>
      <c r="KGB216" s="848"/>
      <c r="KGC216" s="848"/>
      <c r="KGD216" s="848"/>
      <c r="KGE216" s="848"/>
      <c r="KGF216" s="848"/>
      <c r="KGG216" s="848"/>
      <c r="KGH216" s="848"/>
      <c r="KGI216" s="848"/>
      <c r="KGJ216" s="848"/>
      <c r="KGK216" s="848"/>
      <c r="KGL216" s="848"/>
      <c r="KGM216" s="848"/>
      <c r="KGN216" s="848"/>
      <c r="KGO216" s="848"/>
      <c r="KGP216" s="848"/>
      <c r="KGQ216" s="848"/>
      <c r="KGR216" s="848"/>
      <c r="KGS216" s="848"/>
      <c r="KGT216" s="848"/>
      <c r="KGU216" s="848"/>
      <c r="KGV216" s="848"/>
      <c r="KGW216" s="848"/>
      <c r="KGX216" s="848"/>
      <c r="KGY216" s="848"/>
      <c r="KGZ216" s="848"/>
      <c r="KHA216" s="848"/>
      <c r="KHB216" s="848"/>
      <c r="KHC216" s="848"/>
      <c r="KHD216" s="848"/>
      <c r="KHE216" s="848"/>
      <c r="KHF216" s="848"/>
      <c r="KHG216" s="848"/>
      <c r="KHH216" s="848"/>
      <c r="KHI216" s="848"/>
      <c r="KHJ216" s="848"/>
      <c r="KHK216" s="848"/>
      <c r="KHL216" s="848"/>
      <c r="KHM216" s="848"/>
      <c r="KHN216" s="848"/>
      <c r="KHO216" s="848"/>
      <c r="KHP216" s="848"/>
      <c r="KHQ216" s="848"/>
      <c r="KHR216" s="848"/>
      <c r="KHS216" s="848"/>
      <c r="KHT216" s="848"/>
      <c r="KHU216" s="848"/>
      <c r="KHV216" s="848"/>
      <c r="KHW216" s="848"/>
      <c r="KHX216" s="848"/>
      <c r="KHY216" s="848"/>
      <c r="KHZ216" s="848"/>
      <c r="KIA216" s="848"/>
      <c r="KIB216" s="848"/>
      <c r="KIC216" s="848"/>
      <c r="KID216" s="848"/>
      <c r="KIE216" s="848"/>
      <c r="KIF216" s="848"/>
      <c r="KIG216" s="848"/>
      <c r="KIH216" s="848"/>
      <c r="KII216" s="848"/>
      <c r="KIJ216" s="848"/>
      <c r="KIK216" s="848"/>
      <c r="KIL216" s="848"/>
      <c r="KIM216" s="848"/>
      <c r="KIN216" s="848"/>
      <c r="KIO216" s="848"/>
      <c r="KIP216" s="848"/>
      <c r="KIQ216" s="848"/>
      <c r="KIR216" s="848"/>
      <c r="KIS216" s="848"/>
      <c r="KIT216" s="848"/>
      <c r="KIU216" s="848"/>
      <c r="KIV216" s="848"/>
      <c r="KIW216" s="848"/>
      <c r="KIX216" s="848"/>
      <c r="KIY216" s="848"/>
      <c r="KIZ216" s="848"/>
      <c r="KJA216" s="848"/>
      <c r="KJB216" s="848"/>
      <c r="KJC216" s="848"/>
      <c r="KJD216" s="848"/>
      <c r="KJE216" s="848"/>
      <c r="KJF216" s="848"/>
      <c r="KJG216" s="848"/>
      <c r="KJH216" s="848"/>
      <c r="KJI216" s="848"/>
      <c r="KJJ216" s="848"/>
      <c r="KJK216" s="848"/>
      <c r="KJL216" s="848"/>
      <c r="KJM216" s="848"/>
      <c r="KJN216" s="848"/>
      <c r="KJO216" s="848"/>
      <c r="KJP216" s="848"/>
      <c r="KJQ216" s="848"/>
      <c r="KJR216" s="848"/>
      <c r="KJS216" s="848"/>
      <c r="KJT216" s="848"/>
      <c r="KJU216" s="848"/>
      <c r="KJV216" s="848"/>
      <c r="KJW216" s="848"/>
      <c r="KJX216" s="848"/>
      <c r="KJY216" s="848"/>
      <c r="KJZ216" s="848"/>
      <c r="KKA216" s="848"/>
      <c r="KKB216" s="848"/>
      <c r="KKC216" s="848"/>
      <c r="KKD216" s="848"/>
      <c r="KKE216" s="848"/>
      <c r="KKF216" s="848"/>
      <c r="KKG216" s="848"/>
      <c r="KKH216" s="848"/>
      <c r="KKI216" s="848"/>
      <c r="KKJ216" s="848"/>
      <c r="KKK216" s="848"/>
      <c r="KKL216" s="848"/>
      <c r="KKM216" s="848"/>
      <c r="KKN216" s="848"/>
      <c r="KKO216" s="848"/>
      <c r="KKP216" s="848"/>
      <c r="KKQ216" s="848"/>
      <c r="KKR216" s="848"/>
      <c r="KKS216" s="848"/>
      <c r="KKT216" s="848"/>
      <c r="KKU216" s="848"/>
      <c r="KKV216" s="848"/>
      <c r="KKW216" s="848"/>
      <c r="KKX216" s="848"/>
      <c r="KKY216" s="848"/>
      <c r="KKZ216" s="848"/>
      <c r="KLA216" s="848"/>
      <c r="KLB216" s="848"/>
      <c r="KLC216" s="848"/>
      <c r="KLD216" s="848"/>
      <c r="KLE216" s="848"/>
      <c r="KLF216" s="848"/>
      <c r="KLG216" s="848"/>
      <c r="KLH216" s="848"/>
      <c r="KLI216" s="848"/>
      <c r="KLJ216" s="848"/>
      <c r="KLK216" s="848"/>
      <c r="KLL216" s="848"/>
      <c r="KLM216" s="848"/>
      <c r="KLN216" s="848"/>
      <c r="KLO216" s="848"/>
      <c r="KLP216" s="848"/>
      <c r="KLQ216" s="848"/>
      <c r="KLR216" s="848"/>
      <c r="KLS216" s="848"/>
      <c r="KLT216" s="848"/>
      <c r="KLU216" s="848"/>
      <c r="KLV216" s="848"/>
      <c r="KLW216" s="848"/>
      <c r="KLX216" s="848"/>
      <c r="KLY216" s="848"/>
      <c r="KLZ216" s="848"/>
      <c r="KMA216" s="848"/>
      <c r="KMB216" s="848"/>
      <c r="KMC216" s="848"/>
      <c r="KMD216" s="848"/>
      <c r="KME216" s="848"/>
      <c r="KMF216" s="848"/>
      <c r="KMG216" s="848"/>
      <c r="KMH216" s="848"/>
      <c r="KMI216" s="848"/>
      <c r="KMJ216" s="848"/>
      <c r="KMK216" s="848"/>
      <c r="KML216" s="848"/>
      <c r="KMM216" s="848"/>
      <c r="KMN216" s="848"/>
      <c r="KMO216" s="848"/>
      <c r="KMP216" s="848"/>
      <c r="KMQ216" s="848"/>
      <c r="KMR216" s="848"/>
      <c r="KMS216" s="848"/>
      <c r="KMT216" s="848"/>
      <c r="KMU216" s="848"/>
      <c r="KMV216" s="848"/>
      <c r="KMW216" s="848"/>
      <c r="KMX216" s="848"/>
      <c r="KMY216" s="848"/>
      <c r="KMZ216" s="848"/>
      <c r="KNA216" s="848"/>
      <c r="KNB216" s="848"/>
      <c r="KNC216" s="848"/>
      <c r="KND216" s="848"/>
      <c r="KNE216" s="848"/>
      <c r="KNF216" s="848"/>
      <c r="KNG216" s="848"/>
      <c r="KNH216" s="848"/>
      <c r="KNI216" s="848"/>
      <c r="KNJ216" s="848"/>
      <c r="KNK216" s="848"/>
      <c r="KNL216" s="848"/>
      <c r="KNM216" s="848"/>
      <c r="KNN216" s="848"/>
      <c r="KNO216" s="848"/>
      <c r="KNP216" s="848"/>
      <c r="KNQ216" s="848"/>
      <c r="KNR216" s="848"/>
      <c r="KNS216" s="848"/>
      <c r="KNT216" s="848"/>
      <c r="KNU216" s="848"/>
      <c r="KNV216" s="848"/>
      <c r="KNW216" s="848"/>
      <c r="KNX216" s="848"/>
      <c r="KNY216" s="848"/>
      <c r="KNZ216" s="848"/>
      <c r="KOA216" s="848"/>
      <c r="KOB216" s="848"/>
      <c r="KOC216" s="848"/>
      <c r="KOD216" s="848"/>
      <c r="KOE216" s="848"/>
      <c r="KOF216" s="848"/>
      <c r="KOG216" s="848"/>
      <c r="KOH216" s="848"/>
      <c r="KOI216" s="848"/>
      <c r="KOJ216" s="848"/>
      <c r="KOK216" s="848"/>
      <c r="KOL216" s="848"/>
      <c r="KOM216" s="848"/>
      <c r="KON216" s="848"/>
      <c r="KOO216" s="848"/>
      <c r="KOP216" s="848"/>
      <c r="KOQ216" s="848"/>
      <c r="KOR216" s="848"/>
      <c r="KOS216" s="848"/>
      <c r="KOT216" s="848"/>
      <c r="KOU216" s="848"/>
      <c r="KOV216" s="848"/>
      <c r="KOW216" s="848"/>
      <c r="KOX216" s="848"/>
      <c r="KOY216" s="848"/>
      <c r="KOZ216" s="848"/>
      <c r="KPA216" s="848"/>
      <c r="KPB216" s="848"/>
      <c r="KPC216" s="848"/>
      <c r="KPD216" s="848"/>
      <c r="KPE216" s="848"/>
      <c r="KPF216" s="848"/>
      <c r="KPG216" s="848"/>
      <c r="KPH216" s="848"/>
      <c r="KPI216" s="848"/>
      <c r="KPJ216" s="848"/>
      <c r="KPK216" s="848"/>
      <c r="KPL216" s="848"/>
      <c r="KPM216" s="848"/>
      <c r="KPN216" s="848"/>
      <c r="KPO216" s="848"/>
      <c r="KPP216" s="848"/>
      <c r="KPQ216" s="848"/>
      <c r="KPR216" s="848"/>
      <c r="KPS216" s="848"/>
      <c r="KPT216" s="848"/>
      <c r="KPU216" s="848"/>
      <c r="KPV216" s="848"/>
      <c r="KPW216" s="848"/>
      <c r="KPX216" s="848"/>
      <c r="KPY216" s="848"/>
      <c r="KPZ216" s="848"/>
      <c r="KQA216" s="848"/>
      <c r="KQB216" s="848"/>
      <c r="KQC216" s="848"/>
      <c r="KQD216" s="848"/>
      <c r="KQE216" s="848"/>
      <c r="KQF216" s="848"/>
      <c r="KQG216" s="848"/>
      <c r="KQH216" s="848"/>
      <c r="KQI216" s="848"/>
      <c r="KQJ216" s="848"/>
      <c r="KQK216" s="848"/>
      <c r="KQL216" s="848"/>
      <c r="KQM216" s="848"/>
      <c r="KQN216" s="848"/>
      <c r="KQO216" s="848"/>
      <c r="KQP216" s="848"/>
      <c r="KQQ216" s="848"/>
      <c r="KQR216" s="848"/>
      <c r="KQS216" s="848"/>
      <c r="KQT216" s="848"/>
      <c r="KQU216" s="848"/>
      <c r="KQV216" s="848"/>
      <c r="KQW216" s="848"/>
      <c r="KQX216" s="848"/>
      <c r="KQY216" s="848"/>
      <c r="KQZ216" s="848"/>
      <c r="KRA216" s="848"/>
      <c r="KRB216" s="848"/>
      <c r="KRC216" s="848"/>
      <c r="KRD216" s="848"/>
      <c r="KRE216" s="848"/>
      <c r="KRF216" s="848"/>
      <c r="KRG216" s="848"/>
      <c r="KRH216" s="848"/>
      <c r="KRI216" s="848"/>
      <c r="KRJ216" s="848"/>
      <c r="KRK216" s="848"/>
      <c r="KRL216" s="848"/>
      <c r="KRM216" s="848"/>
      <c r="KRN216" s="848"/>
      <c r="KRO216" s="848"/>
      <c r="KRP216" s="848"/>
      <c r="KRQ216" s="848"/>
      <c r="KRR216" s="848"/>
      <c r="KRS216" s="848"/>
      <c r="KRT216" s="848"/>
      <c r="KRU216" s="848"/>
      <c r="KRV216" s="848"/>
      <c r="KRW216" s="848"/>
      <c r="KRX216" s="848"/>
      <c r="KRY216" s="848"/>
      <c r="KRZ216" s="848"/>
      <c r="KSA216" s="848"/>
      <c r="KSB216" s="848"/>
      <c r="KSC216" s="848"/>
      <c r="KSD216" s="848"/>
      <c r="KSE216" s="848"/>
      <c r="KSF216" s="848"/>
      <c r="KSG216" s="848"/>
      <c r="KSH216" s="848"/>
      <c r="KSI216" s="848"/>
      <c r="KSJ216" s="848"/>
      <c r="KSK216" s="848"/>
      <c r="KSL216" s="848"/>
      <c r="KSM216" s="848"/>
      <c r="KSN216" s="848"/>
      <c r="KSO216" s="848"/>
      <c r="KSP216" s="848"/>
      <c r="KSQ216" s="848"/>
      <c r="KSR216" s="848"/>
      <c r="KSS216" s="848"/>
      <c r="KST216" s="848"/>
      <c r="KSU216" s="848"/>
      <c r="KSV216" s="848"/>
      <c r="KSW216" s="848"/>
      <c r="KSX216" s="848"/>
      <c r="KSY216" s="848"/>
      <c r="KSZ216" s="848"/>
      <c r="KTA216" s="848"/>
      <c r="KTB216" s="848"/>
      <c r="KTC216" s="848"/>
      <c r="KTD216" s="848"/>
      <c r="KTE216" s="848"/>
      <c r="KTF216" s="848"/>
      <c r="KTG216" s="848"/>
      <c r="KTH216" s="848"/>
      <c r="KTI216" s="848"/>
      <c r="KTJ216" s="848"/>
      <c r="KTK216" s="848"/>
      <c r="KTL216" s="848"/>
      <c r="KTM216" s="848"/>
      <c r="KTN216" s="848"/>
      <c r="KTO216" s="848"/>
      <c r="KTP216" s="848"/>
      <c r="KTQ216" s="848"/>
      <c r="KTR216" s="848"/>
      <c r="KTS216" s="848"/>
      <c r="KTT216" s="848"/>
      <c r="KTU216" s="848"/>
      <c r="KTV216" s="848"/>
      <c r="KTW216" s="848"/>
      <c r="KTX216" s="848"/>
      <c r="KTY216" s="848"/>
      <c r="KTZ216" s="848"/>
      <c r="KUA216" s="848"/>
      <c r="KUB216" s="848"/>
      <c r="KUC216" s="848"/>
      <c r="KUD216" s="848"/>
      <c r="KUE216" s="848"/>
      <c r="KUF216" s="848"/>
      <c r="KUG216" s="848"/>
      <c r="KUH216" s="848"/>
      <c r="KUI216" s="848"/>
      <c r="KUJ216" s="848"/>
      <c r="KUK216" s="848"/>
      <c r="KUL216" s="848"/>
      <c r="KUM216" s="848"/>
      <c r="KUN216" s="848"/>
      <c r="KUO216" s="848"/>
      <c r="KUP216" s="848"/>
      <c r="KUQ216" s="848"/>
      <c r="KUR216" s="848"/>
      <c r="KUS216" s="848"/>
      <c r="KUT216" s="848"/>
      <c r="KUU216" s="848"/>
      <c r="KUV216" s="848"/>
      <c r="KUW216" s="848"/>
      <c r="KUX216" s="848"/>
      <c r="KUY216" s="848"/>
      <c r="KUZ216" s="848"/>
      <c r="KVA216" s="848"/>
      <c r="KVB216" s="848"/>
      <c r="KVC216" s="848"/>
      <c r="KVD216" s="848"/>
      <c r="KVE216" s="848"/>
      <c r="KVF216" s="848"/>
      <c r="KVG216" s="848"/>
      <c r="KVH216" s="848"/>
      <c r="KVI216" s="848"/>
      <c r="KVJ216" s="848"/>
      <c r="KVK216" s="848"/>
      <c r="KVL216" s="848"/>
      <c r="KVM216" s="848"/>
      <c r="KVN216" s="848"/>
      <c r="KVO216" s="848"/>
      <c r="KVP216" s="848"/>
      <c r="KVQ216" s="848"/>
      <c r="KVR216" s="848"/>
      <c r="KVS216" s="848"/>
      <c r="KVT216" s="848"/>
      <c r="KVU216" s="848"/>
      <c r="KVV216" s="848"/>
      <c r="KVW216" s="848"/>
      <c r="KVX216" s="848"/>
      <c r="KVY216" s="848"/>
      <c r="KVZ216" s="848"/>
      <c r="KWA216" s="848"/>
      <c r="KWB216" s="848"/>
      <c r="KWC216" s="848"/>
      <c r="KWD216" s="848"/>
      <c r="KWE216" s="848"/>
      <c r="KWF216" s="848"/>
      <c r="KWG216" s="848"/>
      <c r="KWH216" s="848"/>
      <c r="KWI216" s="848"/>
      <c r="KWJ216" s="848"/>
      <c r="KWK216" s="848"/>
      <c r="KWL216" s="848"/>
      <c r="KWM216" s="848"/>
      <c r="KWN216" s="848"/>
      <c r="KWO216" s="848"/>
      <c r="KWP216" s="848"/>
      <c r="KWQ216" s="848"/>
      <c r="KWR216" s="848"/>
      <c r="KWS216" s="848"/>
      <c r="KWT216" s="848"/>
      <c r="KWU216" s="848"/>
      <c r="KWV216" s="848"/>
      <c r="KWW216" s="848"/>
      <c r="KWX216" s="848"/>
      <c r="KWY216" s="848"/>
      <c r="KWZ216" s="848"/>
      <c r="KXA216" s="848"/>
      <c r="KXB216" s="848"/>
      <c r="KXC216" s="848"/>
      <c r="KXD216" s="848"/>
      <c r="KXE216" s="848"/>
      <c r="KXF216" s="848"/>
      <c r="KXG216" s="848"/>
      <c r="KXH216" s="848"/>
      <c r="KXI216" s="848"/>
      <c r="KXJ216" s="848"/>
      <c r="KXK216" s="848"/>
      <c r="KXL216" s="848"/>
      <c r="KXM216" s="848"/>
      <c r="KXN216" s="848"/>
      <c r="KXO216" s="848"/>
      <c r="KXP216" s="848"/>
      <c r="KXQ216" s="848"/>
      <c r="KXR216" s="848"/>
      <c r="KXS216" s="848"/>
      <c r="KXT216" s="848"/>
      <c r="KXU216" s="848"/>
      <c r="KXV216" s="848"/>
      <c r="KXW216" s="848"/>
      <c r="KXX216" s="848"/>
      <c r="KXY216" s="848"/>
      <c r="KXZ216" s="848"/>
      <c r="KYA216" s="848"/>
      <c r="KYB216" s="848"/>
      <c r="KYC216" s="848"/>
      <c r="KYD216" s="848"/>
      <c r="KYE216" s="848"/>
      <c r="KYF216" s="848"/>
      <c r="KYG216" s="848"/>
      <c r="KYH216" s="848"/>
      <c r="KYI216" s="848"/>
      <c r="KYJ216" s="848"/>
      <c r="KYK216" s="848"/>
      <c r="KYL216" s="848"/>
      <c r="KYM216" s="848"/>
      <c r="KYN216" s="848"/>
      <c r="KYO216" s="848"/>
      <c r="KYP216" s="848"/>
      <c r="KYQ216" s="848"/>
      <c r="KYR216" s="848"/>
      <c r="KYS216" s="848"/>
      <c r="KYT216" s="848"/>
      <c r="KYU216" s="848"/>
      <c r="KYV216" s="848"/>
      <c r="KYW216" s="848"/>
      <c r="KYX216" s="848"/>
      <c r="KYY216" s="848"/>
      <c r="KYZ216" s="848"/>
      <c r="KZA216" s="848"/>
      <c r="KZB216" s="848"/>
      <c r="KZC216" s="848"/>
      <c r="KZD216" s="848"/>
      <c r="KZE216" s="848"/>
      <c r="KZF216" s="848"/>
      <c r="KZG216" s="848"/>
      <c r="KZH216" s="848"/>
      <c r="KZI216" s="848"/>
      <c r="KZJ216" s="848"/>
      <c r="KZK216" s="848"/>
      <c r="KZL216" s="848"/>
      <c r="KZM216" s="848"/>
      <c r="KZN216" s="848"/>
      <c r="KZO216" s="848"/>
      <c r="KZP216" s="848"/>
      <c r="KZQ216" s="848"/>
      <c r="KZR216" s="848"/>
      <c r="KZS216" s="848"/>
      <c r="KZT216" s="848"/>
      <c r="KZU216" s="848"/>
      <c r="KZV216" s="848"/>
      <c r="KZW216" s="848"/>
      <c r="KZX216" s="848"/>
      <c r="KZY216" s="848"/>
      <c r="KZZ216" s="848"/>
      <c r="LAA216" s="848"/>
      <c r="LAB216" s="848"/>
      <c r="LAC216" s="848"/>
      <c r="LAD216" s="848"/>
      <c r="LAE216" s="848"/>
      <c r="LAF216" s="848"/>
      <c r="LAG216" s="848"/>
      <c r="LAH216" s="848"/>
      <c r="LAI216" s="848"/>
      <c r="LAJ216" s="848"/>
      <c r="LAK216" s="848"/>
      <c r="LAL216" s="848"/>
      <c r="LAM216" s="848"/>
      <c r="LAN216" s="848"/>
      <c r="LAO216" s="848"/>
      <c r="LAP216" s="848"/>
      <c r="LAQ216" s="848"/>
      <c r="LAR216" s="848"/>
      <c r="LAS216" s="848"/>
      <c r="LAT216" s="848"/>
      <c r="LAU216" s="848"/>
      <c r="LAV216" s="848"/>
      <c r="LAW216" s="848"/>
      <c r="LAX216" s="848"/>
      <c r="LAY216" s="848"/>
      <c r="LAZ216" s="848"/>
      <c r="LBA216" s="848"/>
      <c r="LBB216" s="848"/>
      <c r="LBC216" s="848"/>
      <c r="LBD216" s="848"/>
      <c r="LBE216" s="848"/>
      <c r="LBF216" s="848"/>
      <c r="LBG216" s="848"/>
      <c r="LBH216" s="848"/>
      <c r="LBI216" s="848"/>
      <c r="LBJ216" s="848"/>
      <c r="LBK216" s="848"/>
      <c r="LBL216" s="848"/>
      <c r="LBM216" s="848"/>
      <c r="LBN216" s="848"/>
      <c r="LBO216" s="848"/>
      <c r="LBP216" s="848"/>
      <c r="LBQ216" s="848"/>
      <c r="LBR216" s="848"/>
      <c r="LBS216" s="848"/>
      <c r="LBT216" s="848"/>
      <c r="LBU216" s="848"/>
      <c r="LBV216" s="848"/>
      <c r="LBW216" s="848"/>
      <c r="LBX216" s="848"/>
      <c r="LBY216" s="848"/>
      <c r="LBZ216" s="848"/>
      <c r="LCA216" s="848"/>
      <c r="LCB216" s="848"/>
      <c r="LCC216" s="848"/>
      <c r="LCD216" s="848"/>
      <c r="LCE216" s="848"/>
      <c r="LCF216" s="848"/>
      <c r="LCG216" s="848"/>
      <c r="LCH216" s="848"/>
      <c r="LCI216" s="848"/>
      <c r="LCJ216" s="848"/>
      <c r="LCK216" s="848"/>
      <c r="LCL216" s="848"/>
      <c r="LCM216" s="848"/>
      <c r="LCN216" s="848"/>
      <c r="LCO216" s="848"/>
      <c r="LCP216" s="848"/>
      <c r="LCQ216" s="848"/>
      <c r="LCR216" s="848"/>
      <c r="LCS216" s="848"/>
      <c r="LCT216" s="848"/>
      <c r="LCU216" s="848"/>
      <c r="LCV216" s="848"/>
      <c r="LCW216" s="848"/>
      <c r="LCX216" s="848"/>
      <c r="LCY216" s="848"/>
      <c r="LCZ216" s="848"/>
      <c r="LDA216" s="848"/>
      <c r="LDB216" s="848"/>
      <c r="LDC216" s="848"/>
      <c r="LDD216" s="848"/>
      <c r="LDE216" s="848"/>
      <c r="LDF216" s="848"/>
      <c r="LDG216" s="848"/>
      <c r="LDH216" s="848"/>
      <c r="LDI216" s="848"/>
      <c r="LDJ216" s="848"/>
      <c r="LDK216" s="848"/>
      <c r="LDL216" s="848"/>
      <c r="LDM216" s="848"/>
      <c r="LDN216" s="848"/>
      <c r="LDO216" s="848"/>
      <c r="LDP216" s="848"/>
      <c r="LDQ216" s="848"/>
      <c r="LDR216" s="848"/>
      <c r="LDS216" s="848"/>
      <c r="LDT216" s="848"/>
      <c r="LDU216" s="848"/>
      <c r="LDV216" s="848"/>
      <c r="LDW216" s="848"/>
      <c r="LDX216" s="848"/>
      <c r="LDY216" s="848"/>
      <c r="LDZ216" s="848"/>
      <c r="LEA216" s="848"/>
      <c r="LEB216" s="848"/>
      <c r="LEC216" s="848"/>
      <c r="LED216" s="848"/>
      <c r="LEE216" s="848"/>
      <c r="LEF216" s="848"/>
      <c r="LEG216" s="848"/>
      <c r="LEH216" s="848"/>
      <c r="LEI216" s="848"/>
      <c r="LEJ216" s="848"/>
      <c r="LEK216" s="848"/>
      <c r="LEL216" s="848"/>
      <c r="LEM216" s="848"/>
      <c r="LEN216" s="848"/>
      <c r="LEO216" s="848"/>
      <c r="LEP216" s="848"/>
      <c r="LEQ216" s="848"/>
      <c r="LER216" s="848"/>
      <c r="LES216" s="848"/>
      <c r="LET216" s="848"/>
      <c r="LEU216" s="848"/>
      <c r="LEV216" s="848"/>
      <c r="LEW216" s="848"/>
      <c r="LEX216" s="848"/>
      <c r="LEY216" s="848"/>
      <c r="LEZ216" s="848"/>
      <c r="LFA216" s="848"/>
      <c r="LFB216" s="848"/>
      <c r="LFC216" s="848"/>
      <c r="LFD216" s="848"/>
      <c r="LFE216" s="848"/>
      <c r="LFF216" s="848"/>
      <c r="LFG216" s="848"/>
      <c r="LFH216" s="848"/>
      <c r="LFI216" s="848"/>
      <c r="LFJ216" s="848"/>
      <c r="LFK216" s="848"/>
      <c r="LFL216" s="848"/>
      <c r="LFM216" s="848"/>
      <c r="LFN216" s="848"/>
      <c r="LFO216" s="848"/>
      <c r="LFP216" s="848"/>
      <c r="LFQ216" s="848"/>
      <c r="LFR216" s="848"/>
      <c r="LFS216" s="848"/>
      <c r="LFT216" s="848"/>
      <c r="LFU216" s="848"/>
      <c r="LFV216" s="848"/>
      <c r="LFW216" s="848"/>
      <c r="LFX216" s="848"/>
      <c r="LFY216" s="848"/>
      <c r="LFZ216" s="848"/>
      <c r="LGA216" s="848"/>
      <c r="LGB216" s="848"/>
      <c r="LGC216" s="848"/>
      <c r="LGD216" s="848"/>
      <c r="LGE216" s="848"/>
      <c r="LGF216" s="848"/>
      <c r="LGG216" s="848"/>
      <c r="LGH216" s="848"/>
      <c r="LGI216" s="848"/>
      <c r="LGJ216" s="848"/>
      <c r="LGK216" s="848"/>
      <c r="LGL216" s="848"/>
      <c r="LGM216" s="848"/>
      <c r="LGN216" s="848"/>
      <c r="LGO216" s="848"/>
      <c r="LGP216" s="848"/>
      <c r="LGQ216" s="848"/>
      <c r="LGR216" s="848"/>
      <c r="LGS216" s="848"/>
      <c r="LGT216" s="848"/>
      <c r="LGU216" s="848"/>
      <c r="LGV216" s="848"/>
      <c r="LGW216" s="848"/>
      <c r="LGX216" s="848"/>
      <c r="LGY216" s="848"/>
      <c r="LGZ216" s="848"/>
      <c r="LHA216" s="848"/>
      <c r="LHB216" s="848"/>
      <c r="LHC216" s="848"/>
      <c r="LHD216" s="848"/>
      <c r="LHE216" s="848"/>
      <c r="LHF216" s="848"/>
      <c r="LHG216" s="848"/>
      <c r="LHH216" s="848"/>
      <c r="LHI216" s="848"/>
      <c r="LHJ216" s="848"/>
      <c r="LHK216" s="848"/>
      <c r="LHL216" s="848"/>
      <c r="LHM216" s="848"/>
      <c r="LHN216" s="848"/>
      <c r="LHO216" s="848"/>
      <c r="LHP216" s="848"/>
      <c r="LHQ216" s="848"/>
      <c r="LHR216" s="848"/>
      <c r="LHS216" s="848"/>
      <c r="LHT216" s="848"/>
      <c r="LHU216" s="848"/>
      <c r="LHV216" s="848"/>
      <c r="LHW216" s="848"/>
      <c r="LHX216" s="848"/>
      <c r="LHY216" s="848"/>
      <c r="LHZ216" s="848"/>
      <c r="LIA216" s="848"/>
      <c r="LIB216" s="848"/>
      <c r="LIC216" s="848"/>
      <c r="LID216" s="848"/>
      <c r="LIE216" s="848"/>
      <c r="LIF216" s="848"/>
      <c r="LIG216" s="848"/>
      <c r="LIH216" s="848"/>
      <c r="LII216" s="848"/>
      <c r="LIJ216" s="848"/>
      <c r="LIK216" s="848"/>
      <c r="LIL216" s="848"/>
      <c r="LIM216" s="848"/>
      <c r="LIN216" s="848"/>
      <c r="LIO216" s="848"/>
      <c r="LIP216" s="848"/>
      <c r="LIQ216" s="848"/>
      <c r="LIR216" s="848"/>
      <c r="LIS216" s="848"/>
      <c r="LIT216" s="848"/>
      <c r="LIU216" s="848"/>
      <c r="LIV216" s="848"/>
      <c r="LIW216" s="848"/>
      <c r="LIX216" s="848"/>
      <c r="LIY216" s="848"/>
      <c r="LIZ216" s="848"/>
      <c r="LJA216" s="848"/>
      <c r="LJB216" s="848"/>
      <c r="LJC216" s="848"/>
      <c r="LJD216" s="848"/>
      <c r="LJE216" s="848"/>
      <c r="LJF216" s="848"/>
      <c r="LJG216" s="848"/>
      <c r="LJH216" s="848"/>
      <c r="LJI216" s="848"/>
      <c r="LJJ216" s="848"/>
      <c r="LJK216" s="848"/>
      <c r="LJL216" s="848"/>
      <c r="LJM216" s="848"/>
      <c r="LJN216" s="848"/>
      <c r="LJO216" s="848"/>
      <c r="LJP216" s="848"/>
      <c r="LJQ216" s="848"/>
      <c r="LJR216" s="848"/>
      <c r="LJS216" s="848"/>
      <c r="LJT216" s="848"/>
      <c r="LJU216" s="848"/>
      <c r="LJV216" s="848"/>
      <c r="LJW216" s="848"/>
      <c r="LJX216" s="848"/>
      <c r="LJY216" s="848"/>
      <c r="LJZ216" s="848"/>
      <c r="LKA216" s="848"/>
      <c r="LKB216" s="848"/>
      <c r="LKC216" s="848"/>
      <c r="LKD216" s="848"/>
      <c r="LKE216" s="848"/>
      <c r="LKF216" s="848"/>
      <c r="LKG216" s="848"/>
      <c r="LKH216" s="848"/>
      <c r="LKI216" s="848"/>
      <c r="LKJ216" s="848"/>
      <c r="LKK216" s="848"/>
      <c r="LKL216" s="848"/>
      <c r="LKM216" s="848"/>
      <c r="LKN216" s="848"/>
      <c r="LKO216" s="848"/>
      <c r="LKP216" s="848"/>
      <c r="LKQ216" s="848"/>
      <c r="LKR216" s="848"/>
      <c r="LKS216" s="848"/>
      <c r="LKT216" s="848"/>
      <c r="LKU216" s="848"/>
      <c r="LKV216" s="848"/>
      <c r="LKW216" s="848"/>
      <c r="LKX216" s="848"/>
      <c r="LKY216" s="848"/>
      <c r="LKZ216" s="848"/>
      <c r="LLA216" s="848"/>
      <c r="LLB216" s="848"/>
      <c r="LLC216" s="848"/>
      <c r="LLD216" s="848"/>
      <c r="LLE216" s="848"/>
      <c r="LLF216" s="848"/>
      <c r="LLG216" s="848"/>
      <c r="LLH216" s="848"/>
      <c r="LLI216" s="848"/>
      <c r="LLJ216" s="848"/>
      <c r="LLK216" s="848"/>
      <c r="LLL216" s="848"/>
      <c r="LLM216" s="848"/>
      <c r="LLN216" s="848"/>
      <c r="LLO216" s="848"/>
      <c r="LLP216" s="848"/>
      <c r="LLQ216" s="848"/>
      <c r="LLR216" s="848"/>
      <c r="LLS216" s="848"/>
      <c r="LLT216" s="848"/>
      <c r="LLU216" s="848"/>
      <c r="LLV216" s="848"/>
      <c r="LLW216" s="848"/>
      <c r="LLX216" s="848"/>
      <c r="LLY216" s="848"/>
      <c r="LLZ216" s="848"/>
      <c r="LMA216" s="848"/>
      <c r="LMB216" s="848"/>
      <c r="LMC216" s="848"/>
      <c r="LMD216" s="848"/>
      <c r="LME216" s="848"/>
      <c r="LMF216" s="848"/>
      <c r="LMG216" s="848"/>
      <c r="LMH216" s="848"/>
      <c r="LMI216" s="848"/>
      <c r="LMJ216" s="848"/>
      <c r="LMK216" s="848"/>
      <c r="LML216" s="848"/>
      <c r="LMM216" s="848"/>
      <c r="LMN216" s="848"/>
      <c r="LMO216" s="848"/>
      <c r="LMP216" s="848"/>
      <c r="LMQ216" s="848"/>
      <c r="LMR216" s="848"/>
      <c r="LMS216" s="848"/>
      <c r="LMT216" s="848"/>
      <c r="LMU216" s="848"/>
      <c r="LMV216" s="848"/>
      <c r="LMW216" s="848"/>
      <c r="LMX216" s="848"/>
      <c r="LMY216" s="848"/>
      <c r="LMZ216" s="848"/>
      <c r="LNA216" s="848"/>
      <c r="LNB216" s="848"/>
      <c r="LNC216" s="848"/>
      <c r="LND216" s="848"/>
      <c r="LNE216" s="848"/>
      <c r="LNF216" s="848"/>
      <c r="LNG216" s="848"/>
      <c r="LNH216" s="848"/>
      <c r="LNI216" s="848"/>
      <c r="LNJ216" s="848"/>
      <c r="LNK216" s="848"/>
      <c r="LNL216" s="848"/>
      <c r="LNM216" s="848"/>
      <c r="LNN216" s="848"/>
      <c r="LNO216" s="848"/>
      <c r="LNP216" s="848"/>
      <c r="LNQ216" s="848"/>
      <c r="LNR216" s="848"/>
      <c r="LNS216" s="848"/>
      <c r="LNT216" s="848"/>
      <c r="LNU216" s="848"/>
      <c r="LNV216" s="848"/>
      <c r="LNW216" s="848"/>
      <c r="LNX216" s="848"/>
      <c r="LNY216" s="848"/>
      <c r="LNZ216" s="848"/>
      <c r="LOA216" s="848"/>
      <c r="LOB216" s="848"/>
      <c r="LOC216" s="848"/>
      <c r="LOD216" s="848"/>
      <c r="LOE216" s="848"/>
      <c r="LOF216" s="848"/>
      <c r="LOG216" s="848"/>
      <c r="LOH216" s="848"/>
      <c r="LOI216" s="848"/>
      <c r="LOJ216" s="848"/>
      <c r="LOK216" s="848"/>
      <c r="LOL216" s="848"/>
      <c r="LOM216" s="848"/>
      <c r="LON216" s="848"/>
      <c r="LOO216" s="848"/>
      <c r="LOP216" s="848"/>
      <c r="LOQ216" s="848"/>
      <c r="LOR216" s="848"/>
      <c r="LOS216" s="848"/>
      <c r="LOT216" s="848"/>
      <c r="LOU216" s="848"/>
      <c r="LOV216" s="848"/>
      <c r="LOW216" s="848"/>
      <c r="LOX216" s="848"/>
      <c r="LOY216" s="848"/>
      <c r="LOZ216" s="848"/>
      <c r="LPA216" s="848"/>
      <c r="LPB216" s="848"/>
      <c r="LPC216" s="848"/>
      <c r="LPD216" s="848"/>
      <c r="LPE216" s="848"/>
      <c r="LPF216" s="848"/>
      <c r="LPG216" s="848"/>
      <c r="LPH216" s="848"/>
      <c r="LPI216" s="848"/>
      <c r="LPJ216" s="848"/>
      <c r="LPK216" s="848"/>
      <c r="LPL216" s="848"/>
      <c r="LPM216" s="848"/>
      <c r="LPN216" s="848"/>
      <c r="LPO216" s="848"/>
      <c r="LPP216" s="848"/>
      <c r="LPQ216" s="848"/>
      <c r="LPR216" s="848"/>
      <c r="LPS216" s="848"/>
      <c r="LPT216" s="848"/>
      <c r="LPU216" s="848"/>
      <c r="LPV216" s="848"/>
      <c r="LPW216" s="848"/>
      <c r="LPX216" s="848"/>
      <c r="LPY216" s="848"/>
      <c r="LPZ216" s="848"/>
      <c r="LQA216" s="848"/>
      <c r="LQB216" s="848"/>
      <c r="LQC216" s="848"/>
      <c r="LQD216" s="848"/>
      <c r="LQE216" s="848"/>
      <c r="LQF216" s="848"/>
      <c r="LQG216" s="848"/>
      <c r="LQH216" s="848"/>
      <c r="LQI216" s="848"/>
      <c r="LQJ216" s="848"/>
      <c r="LQK216" s="848"/>
      <c r="LQL216" s="848"/>
      <c r="LQM216" s="848"/>
      <c r="LQN216" s="848"/>
      <c r="LQO216" s="848"/>
      <c r="LQP216" s="848"/>
      <c r="LQQ216" s="848"/>
      <c r="LQR216" s="848"/>
      <c r="LQS216" s="848"/>
      <c r="LQT216" s="848"/>
      <c r="LQU216" s="848"/>
      <c r="LQV216" s="848"/>
      <c r="LQW216" s="848"/>
      <c r="LQX216" s="848"/>
      <c r="LQY216" s="848"/>
      <c r="LQZ216" s="848"/>
      <c r="LRA216" s="848"/>
      <c r="LRB216" s="848"/>
      <c r="LRC216" s="848"/>
      <c r="LRD216" s="848"/>
      <c r="LRE216" s="848"/>
      <c r="LRF216" s="848"/>
      <c r="LRG216" s="848"/>
      <c r="LRH216" s="848"/>
      <c r="LRI216" s="848"/>
      <c r="LRJ216" s="848"/>
      <c r="LRK216" s="848"/>
      <c r="LRL216" s="848"/>
      <c r="LRM216" s="848"/>
      <c r="LRN216" s="848"/>
      <c r="LRO216" s="848"/>
      <c r="LRP216" s="848"/>
      <c r="LRQ216" s="848"/>
      <c r="LRR216" s="848"/>
      <c r="LRS216" s="848"/>
      <c r="LRT216" s="848"/>
      <c r="LRU216" s="848"/>
      <c r="LRV216" s="848"/>
      <c r="LRW216" s="848"/>
      <c r="LRX216" s="848"/>
      <c r="LRY216" s="848"/>
      <c r="LRZ216" s="848"/>
      <c r="LSA216" s="848"/>
      <c r="LSB216" s="848"/>
      <c r="LSC216" s="848"/>
      <c r="LSD216" s="848"/>
      <c r="LSE216" s="848"/>
      <c r="LSF216" s="848"/>
      <c r="LSG216" s="848"/>
      <c r="LSH216" s="848"/>
      <c r="LSI216" s="848"/>
      <c r="LSJ216" s="848"/>
      <c r="LSK216" s="848"/>
      <c r="LSL216" s="848"/>
      <c r="LSM216" s="848"/>
      <c r="LSN216" s="848"/>
      <c r="LSO216" s="848"/>
      <c r="LSP216" s="848"/>
      <c r="LSQ216" s="848"/>
      <c r="LSR216" s="848"/>
      <c r="LSS216" s="848"/>
      <c r="LST216" s="848"/>
      <c r="LSU216" s="848"/>
      <c r="LSV216" s="848"/>
      <c r="LSW216" s="848"/>
      <c r="LSX216" s="848"/>
      <c r="LSY216" s="848"/>
      <c r="LSZ216" s="848"/>
      <c r="LTA216" s="848"/>
      <c r="LTB216" s="848"/>
      <c r="LTC216" s="848"/>
      <c r="LTD216" s="848"/>
      <c r="LTE216" s="848"/>
      <c r="LTF216" s="848"/>
      <c r="LTG216" s="848"/>
      <c r="LTH216" s="848"/>
      <c r="LTI216" s="848"/>
      <c r="LTJ216" s="848"/>
      <c r="LTK216" s="848"/>
      <c r="LTL216" s="848"/>
      <c r="LTM216" s="848"/>
      <c r="LTN216" s="848"/>
      <c r="LTO216" s="848"/>
      <c r="LTP216" s="848"/>
      <c r="LTQ216" s="848"/>
      <c r="LTR216" s="848"/>
      <c r="LTS216" s="848"/>
      <c r="LTT216" s="848"/>
      <c r="LTU216" s="848"/>
      <c r="LTV216" s="848"/>
      <c r="LTW216" s="848"/>
      <c r="LTX216" s="848"/>
      <c r="LTY216" s="848"/>
      <c r="LTZ216" s="848"/>
      <c r="LUA216" s="848"/>
      <c r="LUB216" s="848"/>
      <c r="LUC216" s="848"/>
      <c r="LUD216" s="848"/>
      <c r="LUE216" s="848"/>
      <c r="LUF216" s="848"/>
      <c r="LUG216" s="848"/>
      <c r="LUH216" s="848"/>
      <c r="LUI216" s="848"/>
      <c r="LUJ216" s="848"/>
      <c r="LUK216" s="848"/>
      <c r="LUL216" s="848"/>
      <c r="LUM216" s="848"/>
      <c r="LUN216" s="848"/>
      <c r="LUO216" s="848"/>
      <c r="LUP216" s="848"/>
      <c r="LUQ216" s="848"/>
      <c r="LUR216" s="848"/>
      <c r="LUS216" s="848"/>
      <c r="LUT216" s="848"/>
      <c r="LUU216" s="848"/>
      <c r="LUV216" s="848"/>
      <c r="LUW216" s="848"/>
      <c r="LUX216" s="848"/>
      <c r="LUY216" s="848"/>
      <c r="LUZ216" s="848"/>
      <c r="LVA216" s="848"/>
      <c r="LVB216" s="848"/>
      <c r="LVC216" s="848"/>
      <c r="LVD216" s="848"/>
      <c r="LVE216" s="848"/>
      <c r="LVF216" s="848"/>
      <c r="LVG216" s="848"/>
      <c r="LVH216" s="848"/>
      <c r="LVI216" s="848"/>
      <c r="LVJ216" s="848"/>
      <c r="LVK216" s="848"/>
      <c r="LVL216" s="848"/>
      <c r="LVM216" s="848"/>
      <c r="LVN216" s="848"/>
      <c r="LVO216" s="848"/>
      <c r="LVP216" s="848"/>
      <c r="LVQ216" s="848"/>
      <c r="LVR216" s="848"/>
      <c r="LVS216" s="848"/>
      <c r="LVT216" s="848"/>
      <c r="LVU216" s="848"/>
      <c r="LVV216" s="848"/>
      <c r="LVW216" s="848"/>
      <c r="LVX216" s="848"/>
      <c r="LVY216" s="848"/>
      <c r="LVZ216" s="848"/>
      <c r="LWA216" s="848"/>
      <c r="LWB216" s="848"/>
      <c r="LWC216" s="848"/>
      <c r="LWD216" s="848"/>
      <c r="LWE216" s="848"/>
      <c r="LWF216" s="848"/>
      <c r="LWG216" s="848"/>
      <c r="LWH216" s="848"/>
      <c r="LWI216" s="848"/>
      <c r="LWJ216" s="848"/>
      <c r="LWK216" s="848"/>
      <c r="LWL216" s="848"/>
      <c r="LWM216" s="848"/>
      <c r="LWN216" s="848"/>
      <c r="LWO216" s="848"/>
      <c r="LWP216" s="848"/>
      <c r="LWQ216" s="848"/>
      <c r="LWR216" s="848"/>
      <c r="LWS216" s="848"/>
      <c r="LWT216" s="848"/>
      <c r="LWU216" s="848"/>
      <c r="LWV216" s="848"/>
      <c r="LWW216" s="848"/>
      <c r="LWX216" s="848"/>
      <c r="LWY216" s="848"/>
      <c r="LWZ216" s="848"/>
      <c r="LXA216" s="848"/>
      <c r="LXB216" s="848"/>
      <c r="LXC216" s="848"/>
      <c r="LXD216" s="848"/>
      <c r="LXE216" s="848"/>
      <c r="LXF216" s="848"/>
      <c r="LXG216" s="848"/>
      <c r="LXH216" s="848"/>
      <c r="LXI216" s="848"/>
      <c r="LXJ216" s="848"/>
      <c r="LXK216" s="848"/>
      <c r="LXL216" s="848"/>
      <c r="LXM216" s="848"/>
      <c r="LXN216" s="848"/>
      <c r="LXO216" s="848"/>
      <c r="LXP216" s="848"/>
      <c r="LXQ216" s="848"/>
      <c r="LXR216" s="848"/>
      <c r="LXS216" s="848"/>
      <c r="LXT216" s="848"/>
      <c r="LXU216" s="848"/>
      <c r="LXV216" s="848"/>
      <c r="LXW216" s="848"/>
      <c r="LXX216" s="848"/>
      <c r="LXY216" s="848"/>
      <c r="LXZ216" s="848"/>
      <c r="LYA216" s="848"/>
      <c r="LYB216" s="848"/>
      <c r="LYC216" s="848"/>
      <c r="LYD216" s="848"/>
      <c r="LYE216" s="848"/>
      <c r="LYF216" s="848"/>
      <c r="LYG216" s="848"/>
      <c r="LYH216" s="848"/>
      <c r="LYI216" s="848"/>
      <c r="LYJ216" s="848"/>
      <c r="LYK216" s="848"/>
      <c r="LYL216" s="848"/>
      <c r="LYM216" s="848"/>
      <c r="LYN216" s="848"/>
      <c r="LYO216" s="848"/>
      <c r="LYP216" s="848"/>
      <c r="LYQ216" s="848"/>
      <c r="LYR216" s="848"/>
      <c r="LYS216" s="848"/>
      <c r="LYT216" s="848"/>
      <c r="LYU216" s="848"/>
      <c r="LYV216" s="848"/>
      <c r="LYW216" s="848"/>
      <c r="LYX216" s="848"/>
      <c r="LYY216" s="848"/>
      <c r="LYZ216" s="848"/>
      <c r="LZA216" s="848"/>
      <c r="LZB216" s="848"/>
      <c r="LZC216" s="848"/>
      <c r="LZD216" s="848"/>
      <c r="LZE216" s="848"/>
      <c r="LZF216" s="848"/>
      <c r="LZG216" s="848"/>
      <c r="LZH216" s="848"/>
      <c r="LZI216" s="848"/>
      <c r="LZJ216" s="848"/>
      <c r="LZK216" s="848"/>
      <c r="LZL216" s="848"/>
      <c r="LZM216" s="848"/>
      <c r="LZN216" s="848"/>
      <c r="LZO216" s="848"/>
      <c r="LZP216" s="848"/>
      <c r="LZQ216" s="848"/>
      <c r="LZR216" s="848"/>
      <c r="LZS216" s="848"/>
      <c r="LZT216" s="848"/>
      <c r="LZU216" s="848"/>
      <c r="LZV216" s="848"/>
      <c r="LZW216" s="848"/>
      <c r="LZX216" s="848"/>
      <c r="LZY216" s="848"/>
      <c r="LZZ216" s="848"/>
      <c r="MAA216" s="848"/>
      <c r="MAB216" s="848"/>
      <c r="MAC216" s="848"/>
      <c r="MAD216" s="848"/>
      <c r="MAE216" s="848"/>
      <c r="MAF216" s="848"/>
      <c r="MAG216" s="848"/>
      <c r="MAH216" s="848"/>
      <c r="MAI216" s="848"/>
      <c r="MAJ216" s="848"/>
      <c r="MAK216" s="848"/>
      <c r="MAL216" s="848"/>
      <c r="MAM216" s="848"/>
      <c r="MAN216" s="848"/>
      <c r="MAO216" s="848"/>
      <c r="MAP216" s="848"/>
      <c r="MAQ216" s="848"/>
      <c r="MAR216" s="848"/>
      <c r="MAS216" s="848"/>
      <c r="MAT216" s="848"/>
      <c r="MAU216" s="848"/>
      <c r="MAV216" s="848"/>
      <c r="MAW216" s="848"/>
      <c r="MAX216" s="848"/>
      <c r="MAY216" s="848"/>
      <c r="MAZ216" s="848"/>
      <c r="MBA216" s="848"/>
      <c r="MBB216" s="848"/>
      <c r="MBC216" s="848"/>
      <c r="MBD216" s="848"/>
      <c r="MBE216" s="848"/>
      <c r="MBF216" s="848"/>
      <c r="MBG216" s="848"/>
      <c r="MBH216" s="848"/>
      <c r="MBI216" s="848"/>
      <c r="MBJ216" s="848"/>
      <c r="MBK216" s="848"/>
      <c r="MBL216" s="848"/>
      <c r="MBM216" s="848"/>
      <c r="MBN216" s="848"/>
      <c r="MBO216" s="848"/>
      <c r="MBP216" s="848"/>
      <c r="MBQ216" s="848"/>
      <c r="MBR216" s="848"/>
      <c r="MBS216" s="848"/>
      <c r="MBT216" s="848"/>
      <c r="MBU216" s="848"/>
      <c r="MBV216" s="848"/>
      <c r="MBW216" s="848"/>
      <c r="MBX216" s="848"/>
      <c r="MBY216" s="848"/>
      <c r="MBZ216" s="848"/>
      <c r="MCA216" s="848"/>
      <c r="MCB216" s="848"/>
      <c r="MCC216" s="848"/>
      <c r="MCD216" s="848"/>
      <c r="MCE216" s="848"/>
      <c r="MCF216" s="848"/>
      <c r="MCG216" s="848"/>
      <c r="MCH216" s="848"/>
      <c r="MCI216" s="848"/>
      <c r="MCJ216" s="848"/>
      <c r="MCK216" s="848"/>
      <c r="MCL216" s="848"/>
      <c r="MCM216" s="848"/>
      <c r="MCN216" s="848"/>
      <c r="MCO216" s="848"/>
      <c r="MCP216" s="848"/>
      <c r="MCQ216" s="848"/>
      <c r="MCR216" s="848"/>
      <c r="MCS216" s="848"/>
      <c r="MCT216" s="848"/>
      <c r="MCU216" s="848"/>
      <c r="MCV216" s="848"/>
      <c r="MCW216" s="848"/>
      <c r="MCX216" s="848"/>
      <c r="MCY216" s="848"/>
      <c r="MCZ216" s="848"/>
      <c r="MDA216" s="848"/>
      <c r="MDB216" s="848"/>
      <c r="MDC216" s="848"/>
      <c r="MDD216" s="848"/>
      <c r="MDE216" s="848"/>
      <c r="MDF216" s="848"/>
      <c r="MDG216" s="848"/>
      <c r="MDH216" s="848"/>
      <c r="MDI216" s="848"/>
      <c r="MDJ216" s="848"/>
      <c r="MDK216" s="848"/>
      <c r="MDL216" s="848"/>
      <c r="MDM216" s="848"/>
      <c r="MDN216" s="848"/>
      <c r="MDO216" s="848"/>
      <c r="MDP216" s="848"/>
      <c r="MDQ216" s="848"/>
      <c r="MDR216" s="848"/>
      <c r="MDS216" s="848"/>
      <c r="MDT216" s="848"/>
      <c r="MDU216" s="848"/>
      <c r="MDV216" s="848"/>
      <c r="MDW216" s="848"/>
      <c r="MDX216" s="848"/>
      <c r="MDY216" s="848"/>
      <c r="MDZ216" s="848"/>
      <c r="MEA216" s="848"/>
      <c r="MEB216" s="848"/>
      <c r="MEC216" s="848"/>
      <c r="MED216" s="848"/>
      <c r="MEE216" s="848"/>
      <c r="MEF216" s="848"/>
      <c r="MEG216" s="848"/>
      <c r="MEH216" s="848"/>
      <c r="MEI216" s="848"/>
      <c r="MEJ216" s="848"/>
      <c r="MEK216" s="848"/>
      <c r="MEL216" s="848"/>
      <c r="MEM216" s="848"/>
      <c r="MEN216" s="848"/>
      <c r="MEO216" s="848"/>
      <c r="MEP216" s="848"/>
      <c r="MEQ216" s="848"/>
      <c r="MER216" s="848"/>
      <c r="MES216" s="848"/>
      <c r="MET216" s="848"/>
      <c r="MEU216" s="848"/>
      <c r="MEV216" s="848"/>
      <c r="MEW216" s="848"/>
      <c r="MEX216" s="848"/>
      <c r="MEY216" s="848"/>
      <c r="MEZ216" s="848"/>
      <c r="MFA216" s="848"/>
      <c r="MFB216" s="848"/>
      <c r="MFC216" s="848"/>
      <c r="MFD216" s="848"/>
      <c r="MFE216" s="848"/>
      <c r="MFF216" s="848"/>
      <c r="MFG216" s="848"/>
      <c r="MFH216" s="848"/>
      <c r="MFI216" s="848"/>
      <c r="MFJ216" s="848"/>
      <c r="MFK216" s="848"/>
      <c r="MFL216" s="848"/>
      <c r="MFM216" s="848"/>
      <c r="MFN216" s="848"/>
      <c r="MFO216" s="848"/>
      <c r="MFP216" s="848"/>
      <c r="MFQ216" s="848"/>
      <c r="MFR216" s="848"/>
      <c r="MFS216" s="848"/>
      <c r="MFT216" s="848"/>
      <c r="MFU216" s="848"/>
      <c r="MFV216" s="848"/>
      <c r="MFW216" s="848"/>
      <c r="MFX216" s="848"/>
      <c r="MFY216" s="848"/>
      <c r="MFZ216" s="848"/>
      <c r="MGA216" s="848"/>
      <c r="MGB216" s="848"/>
      <c r="MGC216" s="848"/>
      <c r="MGD216" s="848"/>
      <c r="MGE216" s="848"/>
      <c r="MGF216" s="848"/>
      <c r="MGG216" s="848"/>
      <c r="MGH216" s="848"/>
      <c r="MGI216" s="848"/>
      <c r="MGJ216" s="848"/>
      <c r="MGK216" s="848"/>
      <c r="MGL216" s="848"/>
      <c r="MGM216" s="848"/>
      <c r="MGN216" s="848"/>
      <c r="MGO216" s="848"/>
      <c r="MGP216" s="848"/>
      <c r="MGQ216" s="848"/>
      <c r="MGR216" s="848"/>
      <c r="MGS216" s="848"/>
      <c r="MGT216" s="848"/>
      <c r="MGU216" s="848"/>
      <c r="MGV216" s="848"/>
      <c r="MGW216" s="848"/>
      <c r="MGX216" s="848"/>
      <c r="MGY216" s="848"/>
      <c r="MGZ216" s="848"/>
      <c r="MHA216" s="848"/>
      <c r="MHB216" s="848"/>
      <c r="MHC216" s="848"/>
      <c r="MHD216" s="848"/>
      <c r="MHE216" s="848"/>
      <c r="MHF216" s="848"/>
      <c r="MHG216" s="848"/>
      <c r="MHH216" s="848"/>
      <c r="MHI216" s="848"/>
      <c r="MHJ216" s="848"/>
      <c r="MHK216" s="848"/>
      <c r="MHL216" s="848"/>
      <c r="MHM216" s="848"/>
      <c r="MHN216" s="848"/>
      <c r="MHO216" s="848"/>
      <c r="MHP216" s="848"/>
      <c r="MHQ216" s="848"/>
      <c r="MHR216" s="848"/>
      <c r="MHS216" s="848"/>
      <c r="MHT216" s="848"/>
      <c r="MHU216" s="848"/>
      <c r="MHV216" s="848"/>
      <c r="MHW216" s="848"/>
      <c r="MHX216" s="848"/>
      <c r="MHY216" s="848"/>
      <c r="MHZ216" s="848"/>
      <c r="MIA216" s="848"/>
      <c r="MIB216" s="848"/>
      <c r="MIC216" s="848"/>
      <c r="MID216" s="848"/>
      <c r="MIE216" s="848"/>
      <c r="MIF216" s="848"/>
      <c r="MIG216" s="848"/>
      <c r="MIH216" s="848"/>
      <c r="MII216" s="848"/>
      <c r="MIJ216" s="848"/>
      <c r="MIK216" s="848"/>
      <c r="MIL216" s="848"/>
      <c r="MIM216" s="848"/>
      <c r="MIN216" s="848"/>
      <c r="MIO216" s="848"/>
      <c r="MIP216" s="848"/>
      <c r="MIQ216" s="848"/>
      <c r="MIR216" s="848"/>
      <c r="MIS216" s="848"/>
      <c r="MIT216" s="848"/>
      <c r="MIU216" s="848"/>
      <c r="MIV216" s="848"/>
      <c r="MIW216" s="848"/>
      <c r="MIX216" s="848"/>
      <c r="MIY216" s="848"/>
      <c r="MIZ216" s="848"/>
      <c r="MJA216" s="848"/>
      <c r="MJB216" s="848"/>
      <c r="MJC216" s="848"/>
      <c r="MJD216" s="848"/>
      <c r="MJE216" s="848"/>
      <c r="MJF216" s="848"/>
      <c r="MJG216" s="848"/>
      <c r="MJH216" s="848"/>
      <c r="MJI216" s="848"/>
      <c r="MJJ216" s="848"/>
      <c r="MJK216" s="848"/>
      <c r="MJL216" s="848"/>
      <c r="MJM216" s="848"/>
      <c r="MJN216" s="848"/>
      <c r="MJO216" s="848"/>
      <c r="MJP216" s="848"/>
      <c r="MJQ216" s="848"/>
      <c r="MJR216" s="848"/>
      <c r="MJS216" s="848"/>
      <c r="MJT216" s="848"/>
      <c r="MJU216" s="848"/>
      <c r="MJV216" s="848"/>
      <c r="MJW216" s="848"/>
      <c r="MJX216" s="848"/>
      <c r="MJY216" s="848"/>
      <c r="MJZ216" s="848"/>
      <c r="MKA216" s="848"/>
      <c r="MKB216" s="848"/>
      <c r="MKC216" s="848"/>
      <c r="MKD216" s="848"/>
      <c r="MKE216" s="848"/>
      <c r="MKF216" s="848"/>
      <c r="MKG216" s="848"/>
      <c r="MKH216" s="848"/>
      <c r="MKI216" s="848"/>
      <c r="MKJ216" s="848"/>
      <c r="MKK216" s="848"/>
      <c r="MKL216" s="848"/>
      <c r="MKM216" s="848"/>
      <c r="MKN216" s="848"/>
      <c r="MKO216" s="848"/>
      <c r="MKP216" s="848"/>
      <c r="MKQ216" s="848"/>
      <c r="MKR216" s="848"/>
      <c r="MKS216" s="848"/>
      <c r="MKT216" s="848"/>
      <c r="MKU216" s="848"/>
      <c r="MKV216" s="848"/>
      <c r="MKW216" s="848"/>
      <c r="MKX216" s="848"/>
      <c r="MKY216" s="848"/>
      <c r="MKZ216" s="848"/>
      <c r="MLA216" s="848"/>
      <c r="MLB216" s="848"/>
      <c r="MLC216" s="848"/>
      <c r="MLD216" s="848"/>
      <c r="MLE216" s="848"/>
      <c r="MLF216" s="848"/>
      <c r="MLG216" s="848"/>
      <c r="MLH216" s="848"/>
      <c r="MLI216" s="848"/>
      <c r="MLJ216" s="848"/>
      <c r="MLK216" s="848"/>
      <c r="MLL216" s="848"/>
      <c r="MLM216" s="848"/>
      <c r="MLN216" s="848"/>
      <c r="MLO216" s="848"/>
      <c r="MLP216" s="848"/>
      <c r="MLQ216" s="848"/>
      <c r="MLR216" s="848"/>
      <c r="MLS216" s="848"/>
      <c r="MLT216" s="848"/>
      <c r="MLU216" s="848"/>
      <c r="MLV216" s="848"/>
      <c r="MLW216" s="848"/>
      <c r="MLX216" s="848"/>
      <c r="MLY216" s="848"/>
      <c r="MLZ216" s="848"/>
      <c r="MMA216" s="848"/>
      <c r="MMB216" s="848"/>
      <c r="MMC216" s="848"/>
      <c r="MMD216" s="848"/>
      <c r="MME216" s="848"/>
      <c r="MMF216" s="848"/>
      <c r="MMG216" s="848"/>
      <c r="MMH216" s="848"/>
      <c r="MMI216" s="848"/>
      <c r="MMJ216" s="848"/>
      <c r="MMK216" s="848"/>
      <c r="MML216" s="848"/>
      <c r="MMM216" s="848"/>
      <c r="MMN216" s="848"/>
      <c r="MMO216" s="848"/>
      <c r="MMP216" s="848"/>
      <c r="MMQ216" s="848"/>
      <c r="MMR216" s="848"/>
      <c r="MMS216" s="848"/>
      <c r="MMT216" s="848"/>
      <c r="MMU216" s="848"/>
      <c r="MMV216" s="848"/>
      <c r="MMW216" s="848"/>
      <c r="MMX216" s="848"/>
      <c r="MMY216" s="848"/>
      <c r="MMZ216" s="848"/>
      <c r="MNA216" s="848"/>
      <c r="MNB216" s="848"/>
      <c r="MNC216" s="848"/>
      <c r="MND216" s="848"/>
      <c r="MNE216" s="848"/>
      <c r="MNF216" s="848"/>
      <c r="MNG216" s="848"/>
      <c r="MNH216" s="848"/>
      <c r="MNI216" s="848"/>
      <c r="MNJ216" s="848"/>
      <c r="MNK216" s="848"/>
      <c r="MNL216" s="848"/>
      <c r="MNM216" s="848"/>
      <c r="MNN216" s="848"/>
      <c r="MNO216" s="848"/>
      <c r="MNP216" s="848"/>
      <c r="MNQ216" s="848"/>
      <c r="MNR216" s="848"/>
      <c r="MNS216" s="848"/>
      <c r="MNT216" s="848"/>
      <c r="MNU216" s="848"/>
      <c r="MNV216" s="848"/>
      <c r="MNW216" s="848"/>
      <c r="MNX216" s="848"/>
      <c r="MNY216" s="848"/>
      <c r="MNZ216" s="848"/>
      <c r="MOA216" s="848"/>
      <c r="MOB216" s="848"/>
      <c r="MOC216" s="848"/>
      <c r="MOD216" s="848"/>
      <c r="MOE216" s="848"/>
      <c r="MOF216" s="848"/>
      <c r="MOG216" s="848"/>
      <c r="MOH216" s="848"/>
      <c r="MOI216" s="848"/>
      <c r="MOJ216" s="848"/>
      <c r="MOK216" s="848"/>
      <c r="MOL216" s="848"/>
      <c r="MOM216" s="848"/>
      <c r="MON216" s="848"/>
      <c r="MOO216" s="848"/>
      <c r="MOP216" s="848"/>
      <c r="MOQ216" s="848"/>
      <c r="MOR216" s="848"/>
      <c r="MOS216" s="848"/>
      <c r="MOT216" s="848"/>
      <c r="MOU216" s="848"/>
      <c r="MOV216" s="848"/>
      <c r="MOW216" s="848"/>
      <c r="MOX216" s="848"/>
      <c r="MOY216" s="848"/>
      <c r="MOZ216" s="848"/>
      <c r="MPA216" s="848"/>
      <c r="MPB216" s="848"/>
      <c r="MPC216" s="848"/>
      <c r="MPD216" s="848"/>
      <c r="MPE216" s="848"/>
      <c r="MPF216" s="848"/>
      <c r="MPG216" s="848"/>
      <c r="MPH216" s="848"/>
      <c r="MPI216" s="848"/>
      <c r="MPJ216" s="848"/>
      <c r="MPK216" s="848"/>
      <c r="MPL216" s="848"/>
      <c r="MPM216" s="848"/>
      <c r="MPN216" s="848"/>
      <c r="MPO216" s="848"/>
      <c r="MPP216" s="848"/>
      <c r="MPQ216" s="848"/>
      <c r="MPR216" s="848"/>
      <c r="MPS216" s="848"/>
      <c r="MPT216" s="848"/>
      <c r="MPU216" s="848"/>
      <c r="MPV216" s="848"/>
      <c r="MPW216" s="848"/>
      <c r="MPX216" s="848"/>
      <c r="MPY216" s="848"/>
      <c r="MPZ216" s="848"/>
      <c r="MQA216" s="848"/>
      <c r="MQB216" s="848"/>
      <c r="MQC216" s="848"/>
      <c r="MQD216" s="848"/>
      <c r="MQE216" s="848"/>
      <c r="MQF216" s="848"/>
      <c r="MQG216" s="848"/>
      <c r="MQH216" s="848"/>
      <c r="MQI216" s="848"/>
      <c r="MQJ216" s="848"/>
      <c r="MQK216" s="848"/>
      <c r="MQL216" s="848"/>
      <c r="MQM216" s="848"/>
      <c r="MQN216" s="848"/>
      <c r="MQO216" s="848"/>
      <c r="MQP216" s="848"/>
      <c r="MQQ216" s="848"/>
      <c r="MQR216" s="848"/>
      <c r="MQS216" s="848"/>
      <c r="MQT216" s="848"/>
      <c r="MQU216" s="848"/>
      <c r="MQV216" s="848"/>
      <c r="MQW216" s="848"/>
      <c r="MQX216" s="848"/>
      <c r="MQY216" s="848"/>
      <c r="MQZ216" s="848"/>
      <c r="MRA216" s="848"/>
      <c r="MRB216" s="848"/>
      <c r="MRC216" s="848"/>
      <c r="MRD216" s="848"/>
      <c r="MRE216" s="848"/>
      <c r="MRF216" s="848"/>
      <c r="MRG216" s="848"/>
      <c r="MRH216" s="848"/>
      <c r="MRI216" s="848"/>
      <c r="MRJ216" s="848"/>
      <c r="MRK216" s="848"/>
      <c r="MRL216" s="848"/>
      <c r="MRM216" s="848"/>
      <c r="MRN216" s="848"/>
      <c r="MRO216" s="848"/>
      <c r="MRP216" s="848"/>
      <c r="MRQ216" s="848"/>
      <c r="MRR216" s="848"/>
      <c r="MRS216" s="848"/>
      <c r="MRT216" s="848"/>
      <c r="MRU216" s="848"/>
      <c r="MRV216" s="848"/>
      <c r="MRW216" s="848"/>
      <c r="MRX216" s="848"/>
      <c r="MRY216" s="848"/>
      <c r="MRZ216" s="848"/>
      <c r="MSA216" s="848"/>
      <c r="MSB216" s="848"/>
      <c r="MSC216" s="848"/>
      <c r="MSD216" s="848"/>
      <c r="MSE216" s="848"/>
      <c r="MSF216" s="848"/>
      <c r="MSG216" s="848"/>
      <c r="MSH216" s="848"/>
      <c r="MSI216" s="848"/>
      <c r="MSJ216" s="848"/>
      <c r="MSK216" s="848"/>
      <c r="MSL216" s="848"/>
      <c r="MSM216" s="848"/>
      <c r="MSN216" s="848"/>
      <c r="MSO216" s="848"/>
      <c r="MSP216" s="848"/>
      <c r="MSQ216" s="848"/>
      <c r="MSR216" s="848"/>
      <c r="MSS216" s="848"/>
      <c r="MST216" s="848"/>
      <c r="MSU216" s="848"/>
      <c r="MSV216" s="848"/>
      <c r="MSW216" s="848"/>
      <c r="MSX216" s="848"/>
      <c r="MSY216" s="848"/>
      <c r="MSZ216" s="848"/>
      <c r="MTA216" s="848"/>
      <c r="MTB216" s="848"/>
      <c r="MTC216" s="848"/>
      <c r="MTD216" s="848"/>
      <c r="MTE216" s="848"/>
      <c r="MTF216" s="848"/>
      <c r="MTG216" s="848"/>
      <c r="MTH216" s="848"/>
      <c r="MTI216" s="848"/>
      <c r="MTJ216" s="848"/>
      <c r="MTK216" s="848"/>
      <c r="MTL216" s="848"/>
      <c r="MTM216" s="848"/>
      <c r="MTN216" s="848"/>
      <c r="MTO216" s="848"/>
      <c r="MTP216" s="848"/>
      <c r="MTQ216" s="848"/>
      <c r="MTR216" s="848"/>
      <c r="MTS216" s="848"/>
      <c r="MTT216" s="848"/>
      <c r="MTU216" s="848"/>
      <c r="MTV216" s="848"/>
      <c r="MTW216" s="848"/>
      <c r="MTX216" s="848"/>
      <c r="MTY216" s="848"/>
      <c r="MTZ216" s="848"/>
      <c r="MUA216" s="848"/>
      <c r="MUB216" s="848"/>
      <c r="MUC216" s="848"/>
      <c r="MUD216" s="848"/>
      <c r="MUE216" s="848"/>
      <c r="MUF216" s="848"/>
      <c r="MUG216" s="848"/>
      <c r="MUH216" s="848"/>
      <c r="MUI216" s="848"/>
      <c r="MUJ216" s="848"/>
      <c r="MUK216" s="848"/>
      <c r="MUL216" s="848"/>
      <c r="MUM216" s="848"/>
      <c r="MUN216" s="848"/>
      <c r="MUO216" s="848"/>
      <c r="MUP216" s="848"/>
      <c r="MUQ216" s="848"/>
      <c r="MUR216" s="848"/>
      <c r="MUS216" s="848"/>
      <c r="MUT216" s="848"/>
      <c r="MUU216" s="848"/>
      <c r="MUV216" s="848"/>
      <c r="MUW216" s="848"/>
      <c r="MUX216" s="848"/>
      <c r="MUY216" s="848"/>
      <c r="MUZ216" s="848"/>
      <c r="MVA216" s="848"/>
      <c r="MVB216" s="848"/>
      <c r="MVC216" s="848"/>
      <c r="MVD216" s="848"/>
      <c r="MVE216" s="848"/>
      <c r="MVF216" s="848"/>
      <c r="MVG216" s="848"/>
      <c r="MVH216" s="848"/>
      <c r="MVI216" s="848"/>
      <c r="MVJ216" s="848"/>
      <c r="MVK216" s="848"/>
      <c r="MVL216" s="848"/>
      <c r="MVM216" s="848"/>
      <c r="MVN216" s="848"/>
      <c r="MVO216" s="848"/>
      <c r="MVP216" s="848"/>
      <c r="MVQ216" s="848"/>
      <c r="MVR216" s="848"/>
      <c r="MVS216" s="848"/>
      <c r="MVT216" s="848"/>
      <c r="MVU216" s="848"/>
      <c r="MVV216" s="848"/>
      <c r="MVW216" s="848"/>
      <c r="MVX216" s="848"/>
      <c r="MVY216" s="848"/>
      <c r="MVZ216" s="848"/>
      <c r="MWA216" s="848"/>
      <c r="MWB216" s="848"/>
      <c r="MWC216" s="848"/>
      <c r="MWD216" s="848"/>
      <c r="MWE216" s="848"/>
      <c r="MWF216" s="848"/>
      <c r="MWG216" s="848"/>
      <c r="MWH216" s="848"/>
      <c r="MWI216" s="848"/>
      <c r="MWJ216" s="848"/>
      <c r="MWK216" s="848"/>
      <c r="MWL216" s="848"/>
      <c r="MWM216" s="848"/>
      <c r="MWN216" s="848"/>
      <c r="MWO216" s="848"/>
      <c r="MWP216" s="848"/>
      <c r="MWQ216" s="848"/>
      <c r="MWR216" s="848"/>
      <c r="MWS216" s="848"/>
      <c r="MWT216" s="848"/>
      <c r="MWU216" s="848"/>
      <c r="MWV216" s="848"/>
      <c r="MWW216" s="848"/>
      <c r="MWX216" s="848"/>
      <c r="MWY216" s="848"/>
      <c r="MWZ216" s="848"/>
      <c r="MXA216" s="848"/>
      <c r="MXB216" s="848"/>
      <c r="MXC216" s="848"/>
      <c r="MXD216" s="848"/>
      <c r="MXE216" s="848"/>
      <c r="MXF216" s="848"/>
      <c r="MXG216" s="848"/>
      <c r="MXH216" s="848"/>
      <c r="MXI216" s="848"/>
      <c r="MXJ216" s="848"/>
      <c r="MXK216" s="848"/>
      <c r="MXL216" s="848"/>
      <c r="MXM216" s="848"/>
      <c r="MXN216" s="848"/>
      <c r="MXO216" s="848"/>
      <c r="MXP216" s="848"/>
      <c r="MXQ216" s="848"/>
      <c r="MXR216" s="848"/>
      <c r="MXS216" s="848"/>
      <c r="MXT216" s="848"/>
      <c r="MXU216" s="848"/>
      <c r="MXV216" s="848"/>
      <c r="MXW216" s="848"/>
      <c r="MXX216" s="848"/>
      <c r="MXY216" s="848"/>
      <c r="MXZ216" s="848"/>
      <c r="MYA216" s="848"/>
      <c r="MYB216" s="848"/>
      <c r="MYC216" s="848"/>
      <c r="MYD216" s="848"/>
      <c r="MYE216" s="848"/>
      <c r="MYF216" s="848"/>
      <c r="MYG216" s="848"/>
      <c r="MYH216" s="848"/>
      <c r="MYI216" s="848"/>
      <c r="MYJ216" s="848"/>
      <c r="MYK216" s="848"/>
      <c r="MYL216" s="848"/>
      <c r="MYM216" s="848"/>
      <c r="MYN216" s="848"/>
      <c r="MYO216" s="848"/>
      <c r="MYP216" s="848"/>
      <c r="MYQ216" s="848"/>
      <c r="MYR216" s="848"/>
      <c r="MYS216" s="848"/>
      <c r="MYT216" s="848"/>
      <c r="MYU216" s="848"/>
      <c r="MYV216" s="848"/>
      <c r="MYW216" s="848"/>
      <c r="MYX216" s="848"/>
      <c r="MYY216" s="848"/>
      <c r="MYZ216" s="848"/>
      <c r="MZA216" s="848"/>
      <c r="MZB216" s="848"/>
      <c r="MZC216" s="848"/>
      <c r="MZD216" s="848"/>
      <c r="MZE216" s="848"/>
      <c r="MZF216" s="848"/>
      <c r="MZG216" s="848"/>
      <c r="MZH216" s="848"/>
      <c r="MZI216" s="848"/>
      <c r="MZJ216" s="848"/>
      <c r="MZK216" s="848"/>
      <c r="MZL216" s="848"/>
      <c r="MZM216" s="848"/>
      <c r="MZN216" s="848"/>
      <c r="MZO216" s="848"/>
      <c r="MZP216" s="848"/>
      <c r="MZQ216" s="848"/>
      <c r="MZR216" s="848"/>
      <c r="MZS216" s="848"/>
      <c r="MZT216" s="848"/>
      <c r="MZU216" s="848"/>
      <c r="MZV216" s="848"/>
      <c r="MZW216" s="848"/>
      <c r="MZX216" s="848"/>
      <c r="MZY216" s="848"/>
      <c r="MZZ216" s="848"/>
      <c r="NAA216" s="848"/>
      <c r="NAB216" s="848"/>
      <c r="NAC216" s="848"/>
      <c r="NAD216" s="848"/>
      <c r="NAE216" s="848"/>
      <c r="NAF216" s="848"/>
      <c r="NAG216" s="848"/>
      <c r="NAH216" s="848"/>
      <c r="NAI216" s="848"/>
      <c r="NAJ216" s="848"/>
      <c r="NAK216" s="848"/>
      <c r="NAL216" s="848"/>
      <c r="NAM216" s="848"/>
      <c r="NAN216" s="848"/>
      <c r="NAO216" s="848"/>
      <c r="NAP216" s="848"/>
      <c r="NAQ216" s="848"/>
      <c r="NAR216" s="848"/>
      <c r="NAS216" s="848"/>
      <c r="NAT216" s="848"/>
      <c r="NAU216" s="848"/>
      <c r="NAV216" s="848"/>
      <c r="NAW216" s="848"/>
      <c r="NAX216" s="848"/>
      <c r="NAY216" s="848"/>
      <c r="NAZ216" s="848"/>
      <c r="NBA216" s="848"/>
      <c r="NBB216" s="848"/>
      <c r="NBC216" s="848"/>
      <c r="NBD216" s="848"/>
      <c r="NBE216" s="848"/>
      <c r="NBF216" s="848"/>
      <c r="NBG216" s="848"/>
      <c r="NBH216" s="848"/>
      <c r="NBI216" s="848"/>
      <c r="NBJ216" s="848"/>
      <c r="NBK216" s="848"/>
      <c r="NBL216" s="848"/>
      <c r="NBM216" s="848"/>
      <c r="NBN216" s="848"/>
      <c r="NBO216" s="848"/>
      <c r="NBP216" s="848"/>
      <c r="NBQ216" s="848"/>
      <c r="NBR216" s="848"/>
      <c r="NBS216" s="848"/>
      <c r="NBT216" s="848"/>
      <c r="NBU216" s="848"/>
      <c r="NBV216" s="848"/>
      <c r="NBW216" s="848"/>
      <c r="NBX216" s="848"/>
      <c r="NBY216" s="848"/>
      <c r="NBZ216" s="848"/>
      <c r="NCA216" s="848"/>
      <c r="NCB216" s="848"/>
      <c r="NCC216" s="848"/>
      <c r="NCD216" s="848"/>
      <c r="NCE216" s="848"/>
      <c r="NCF216" s="848"/>
      <c r="NCG216" s="848"/>
      <c r="NCH216" s="848"/>
      <c r="NCI216" s="848"/>
      <c r="NCJ216" s="848"/>
      <c r="NCK216" s="848"/>
      <c r="NCL216" s="848"/>
      <c r="NCM216" s="848"/>
      <c r="NCN216" s="848"/>
      <c r="NCO216" s="848"/>
      <c r="NCP216" s="848"/>
      <c r="NCQ216" s="848"/>
      <c r="NCR216" s="848"/>
      <c r="NCS216" s="848"/>
      <c r="NCT216" s="848"/>
      <c r="NCU216" s="848"/>
      <c r="NCV216" s="848"/>
      <c r="NCW216" s="848"/>
      <c r="NCX216" s="848"/>
      <c r="NCY216" s="848"/>
      <c r="NCZ216" s="848"/>
      <c r="NDA216" s="848"/>
      <c r="NDB216" s="848"/>
      <c r="NDC216" s="848"/>
      <c r="NDD216" s="848"/>
      <c r="NDE216" s="848"/>
      <c r="NDF216" s="848"/>
      <c r="NDG216" s="848"/>
      <c r="NDH216" s="848"/>
      <c r="NDI216" s="848"/>
      <c r="NDJ216" s="848"/>
      <c r="NDK216" s="848"/>
      <c r="NDL216" s="848"/>
      <c r="NDM216" s="848"/>
      <c r="NDN216" s="848"/>
      <c r="NDO216" s="848"/>
      <c r="NDP216" s="848"/>
      <c r="NDQ216" s="848"/>
      <c r="NDR216" s="848"/>
      <c r="NDS216" s="848"/>
      <c r="NDT216" s="848"/>
      <c r="NDU216" s="848"/>
      <c r="NDV216" s="848"/>
      <c r="NDW216" s="848"/>
      <c r="NDX216" s="848"/>
      <c r="NDY216" s="848"/>
      <c r="NDZ216" s="848"/>
      <c r="NEA216" s="848"/>
      <c r="NEB216" s="848"/>
      <c r="NEC216" s="848"/>
      <c r="NED216" s="848"/>
      <c r="NEE216" s="848"/>
      <c r="NEF216" s="848"/>
      <c r="NEG216" s="848"/>
      <c r="NEH216" s="848"/>
      <c r="NEI216" s="848"/>
      <c r="NEJ216" s="848"/>
      <c r="NEK216" s="848"/>
      <c r="NEL216" s="848"/>
      <c r="NEM216" s="848"/>
      <c r="NEN216" s="848"/>
      <c r="NEO216" s="848"/>
      <c r="NEP216" s="848"/>
      <c r="NEQ216" s="848"/>
      <c r="NER216" s="848"/>
      <c r="NES216" s="848"/>
      <c r="NET216" s="848"/>
      <c r="NEU216" s="848"/>
      <c r="NEV216" s="848"/>
      <c r="NEW216" s="848"/>
      <c r="NEX216" s="848"/>
      <c r="NEY216" s="848"/>
      <c r="NEZ216" s="848"/>
      <c r="NFA216" s="848"/>
      <c r="NFB216" s="848"/>
      <c r="NFC216" s="848"/>
      <c r="NFD216" s="848"/>
      <c r="NFE216" s="848"/>
      <c r="NFF216" s="848"/>
      <c r="NFG216" s="848"/>
      <c r="NFH216" s="848"/>
      <c r="NFI216" s="848"/>
      <c r="NFJ216" s="848"/>
      <c r="NFK216" s="848"/>
      <c r="NFL216" s="848"/>
      <c r="NFM216" s="848"/>
      <c r="NFN216" s="848"/>
      <c r="NFO216" s="848"/>
      <c r="NFP216" s="848"/>
      <c r="NFQ216" s="848"/>
      <c r="NFR216" s="848"/>
      <c r="NFS216" s="848"/>
      <c r="NFT216" s="848"/>
      <c r="NFU216" s="848"/>
      <c r="NFV216" s="848"/>
      <c r="NFW216" s="848"/>
      <c r="NFX216" s="848"/>
      <c r="NFY216" s="848"/>
      <c r="NFZ216" s="848"/>
      <c r="NGA216" s="848"/>
      <c r="NGB216" s="848"/>
      <c r="NGC216" s="848"/>
      <c r="NGD216" s="848"/>
      <c r="NGE216" s="848"/>
      <c r="NGF216" s="848"/>
      <c r="NGG216" s="848"/>
      <c r="NGH216" s="848"/>
      <c r="NGI216" s="848"/>
      <c r="NGJ216" s="848"/>
      <c r="NGK216" s="848"/>
      <c r="NGL216" s="848"/>
      <c r="NGM216" s="848"/>
      <c r="NGN216" s="848"/>
      <c r="NGO216" s="848"/>
      <c r="NGP216" s="848"/>
      <c r="NGQ216" s="848"/>
      <c r="NGR216" s="848"/>
      <c r="NGS216" s="848"/>
      <c r="NGT216" s="848"/>
      <c r="NGU216" s="848"/>
      <c r="NGV216" s="848"/>
      <c r="NGW216" s="848"/>
      <c r="NGX216" s="848"/>
      <c r="NGY216" s="848"/>
      <c r="NGZ216" s="848"/>
      <c r="NHA216" s="848"/>
      <c r="NHB216" s="848"/>
      <c r="NHC216" s="848"/>
      <c r="NHD216" s="848"/>
      <c r="NHE216" s="848"/>
      <c r="NHF216" s="848"/>
      <c r="NHG216" s="848"/>
      <c r="NHH216" s="848"/>
      <c r="NHI216" s="848"/>
      <c r="NHJ216" s="848"/>
      <c r="NHK216" s="848"/>
      <c r="NHL216" s="848"/>
      <c r="NHM216" s="848"/>
      <c r="NHN216" s="848"/>
      <c r="NHO216" s="848"/>
      <c r="NHP216" s="848"/>
      <c r="NHQ216" s="848"/>
      <c r="NHR216" s="848"/>
      <c r="NHS216" s="848"/>
      <c r="NHT216" s="848"/>
      <c r="NHU216" s="848"/>
      <c r="NHV216" s="848"/>
      <c r="NHW216" s="848"/>
      <c r="NHX216" s="848"/>
      <c r="NHY216" s="848"/>
      <c r="NHZ216" s="848"/>
      <c r="NIA216" s="848"/>
      <c r="NIB216" s="848"/>
      <c r="NIC216" s="848"/>
      <c r="NID216" s="848"/>
      <c r="NIE216" s="848"/>
      <c r="NIF216" s="848"/>
      <c r="NIG216" s="848"/>
      <c r="NIH216" s="848"/>
      <c r="NII216" s="848"/>
      <c r="NIJ216" s="848"/>
      <c r="NIK216" s="848"/>
      <c r="NIL216" s="848"/>
      <c r="NIM216" s="848"/>
      <c r="NIN216" s="848"/>
      <c r="NIO216" s="848"/>
      <c r="NIP216" s="848"/>
      <c r="NIQ216" s="848"/>
      <c r="NIR216" s="848"/>
      <c r="NIS216" s="848"/>
      <c r="NIT216" s="848"/>
      <c r="NIU216" s="848"/>
      <c r="NIV216" s="848"/>
      <c r="NIW216" s="848"/>
      <c r="NIX216" s="848"/>
      <c r="NIY216" s="848"/>
      <c r="NIZ216" s="848"/>
      <c r="NJA216" s="848"/>
      <c r="NJB216" s="848"/>
      <c r="NJC216" s="848"/>
      <c r="NJD216" s="848"/>
      <c r="NJE216" s="848"/>
      <c r="NJF216" s="848"/>
      <c r="NJG216" s="848"/>
      <c r="NJH216" s="848"/>
      <c r="NJI216" s="848"/>
      <c r="NJJ216" s="848"/>
      <c r="NJK216" s="848"/>
      <c r="NJL216" s="848"/>
      <c r="NJM216" s="848"/>
      <c r="NJN216" s="848"/>
      <c r="NJO216" s="848"/>
      <c r="NJP216" s="848"/>
      <c r="NJQ216" s="848"/>
      <c r="NJR216" s="848"/>
      <c r="NJS216" s="848"/>
      <c r="NJT216" s="848"/>
      <c r="NJU216" s="848"/>
      <c r="NJV216" s="848"/>
      <c r="NJW216" s="848"/>
      <c r="NJX216" s="848"/>
      <c r="NJY216" s="848"/>
      <c r="NJZ216" s="848"/>
      <c r="NKA216" s="848"/>
      <c r="NKB216" s="848"/>
      <c r="NKC216" s="848"/>
      <c r="NKD216" s="848"/>
      <c r="NKE216" s="848"/>
      <c r="NKF216" s="848"/>
      <c r="NKG216" s="848"/>
      <c r="NKH216" s="848"/>
      <c r="NKI216" s="848"/>
      <c r="NKJ216" s="848"/>
      <c r="NKK216" s="848"/>
      <c r="NKL216" s="848"/>
      <c r="NKM216" s="848"/>
      <c r="NKN216" s="848"/>
      <c r="NKO216" s="848"/>
      <c r="NKP216" s="848"/>
      <c r="NKQ216" s="848"/>
      <c r="NKR216" s="848"/>
      <c r="NKS216" s="848"/>
      <c r="NKT216" s="848"/>
      <c r="NKU216" s="848"/>
      <c r="NKV216" s="848"/>
      <c r="NKW216" s="848"/>
      <c r="NKX216" s="848"/>
      <c r="NKY216" s="848"/>
      <c r="NKZ216" s="848"/>
      <c r="NLA216" s="848"/>
      <c r="NLB216" s="848"/>
      <c r="NLC216" s="848"/>
      <c r="NLD216" s="848"/>
      <c r="NLE216" s="848"/>
      <c r="NLF216" s="848"/>
      <c r="NLG216" s="848"/>
      <c r="NLH216" s="848"/>
      <c r="NLI216" s="848"/>
      <c r="NLJ216" s="848"/>
      <c r="NLK216" s="848"/>
      <c r="NLL216" s="848"/>
      <c r="NLM216" s="848"/>
      <c r="NLN216" s="848"/>
      <c r="NLO216" s="848"/>
      <c r="NLP216" s="848"/>
      <c r="NLQ216" s="848"/>
      <c r="NLR216" s="848"/>
      <c r="NLS216" s="848"/>
      <c r="NLT216" s="848"/>
      <c r="NLU216" s="848"/>
      <c r="NLV216" s="848"/>
      <c r="NLW216" s="848"/>
      <c r="NLX216" s="848"/>
      <c r="NLY216" s="848"/>
      <c r="NLZ216" s="848"/>
      <c r="NMA216" s="848"/>
      <c r="NMB216" s="848"/>
      <c r="NMC216" s="848"/>
      <c r="NMD216" s="848"/>
      <c r="NME216" s="848"/>
      <c r="NMF216" s="848"/>
      <c r="NMG216" s="848"/>
      <c r="NMH216" s="848"/>
      <c r="NMI216" s="848"/>
      <c r="NMJ216" s="848"/>
      <c r="NMK216" s="848"/>
      <c r="NML216" s="848"/>
      <c r="NMM216" s="848"/>
      <c r="NMN216" s="848"/>
      <c r="NMO216" s="848"/>
      <c r="NMP216" s="848"/>
      <c r="NMQ216" s="848"/>
      <c r="NMR216" s="848"/>
      <c r="NMS216" s="848"/>
      <c r="NMT216" s="848"/>
      <c r="NMU216" s="848"/>
      <c r="NMV216" s="848"/>
      <c r="NMW216" s="848"/>
      <c r="NMX216" s="848"/>
      <c r="NMY216" s="848"/>
      <c r="NMZ216" s="848"/>
      <c r="NNA216" s="848"/>
      <c r="NNB216" s="848"/>
      <c r="NNC216" s="848"/>
      <c r="NND216" s="848"/>
      <c r="NNE216" s="848"/>
      <c r="NNF216" s="848"/>
      <c r="NNG216" s="848"/>
      <c r="NNH216" s="848"/>
      <c r="NNI216" s="848"/>
      <c r="NNJ216" s="848"/>
      <c r="NNK216" s="848"/>
      <c r="NNL216" s="848"/>
      <c r="NNM216" s="848"/>
      <c r="NNN216" s="848"/>
      <c r="NNO216" s="848"/>
      <c r="NNP216" s="848"/>
      <c r="NNQ216" s="848"/>
      <c r="NNR216" s="848"/>
      <c r="NNS216" s="848"/>
      <c r="NNT216" s="848"/>
      <c r="NNU216" s="848"/>
      <c r="NNV216" s="848"/>
      <c r="NNW216" s="848"/>
      <c r="NNX216" s="848"/>
      <c r="NNY216" s="848"/>
      <c r="NNZ216" s="848"/>
      <c r="NOA216" s="848"/>
      <c r="NOB216" s="848"/>
      <c r="NOC216" s="848"/>
      <c r="NOD216" s="848"/>
      <c r="NOE216" s="848"/>
      <c r="NOF216" s="848"/>
      <c r="NOG216" s="848"/>
      <c r="NOH216" s="848"/>
      <c r="NOI216" s="848"/>
      <c r="NOJ216" s="848"/>
      <c r="NOK216" s="848"/>
      <c r="NOL216" s="848"/>
      <c r="NOM216" s="848"/>
      <c r="NON216" s="848"/>
      <c r="NOO216" s="848"/>
      <c r="NOP216" s="848"/>
      <c r="NOQ216" s="848"/>
      <c r="NOR216" s="848"/>
      <c r="NOS216" s="848"/>
      <c r="NOT216" s="848"/>
      <c r="NOU216" s="848"/>
      <c r="NOV216" s="848"/>
      <c r="NOW216" s="848"/>
      <c r="NOX216" s="848"/>
      <c r="NOY216" s="848"/>
      <c r="NOZ216" s="848"/>
      <c r="NPA216" s="848"/>
      <c r="NPB216" s="848"/>
      <c r="NPC216" s="848"/>
      <c r="NPD216" s="848"/>
      <c r="NPE216" s="848"/>
      <c r="NPF216" s="848"/>
      <c r="NPG216" s="848"/>
      <c r="NPH216" s="848"/>
      <c r="NPI216" s="848"/>
      <c r="NPJ216" s="848"/>
      <c r="NPK216" s="848"/>
      <c r="NPL216" s="848"/>
      <c r="NPM216" s="848"/>
      <c r="NPN216" s="848"/>
      <c r="NPO216" s="848"/>
      <c r="NPP216" s="848"/>
      <c r="NPQ216" s="848"/>
      <c r="NPR216" s="848"/>
      <c r="NPS216" s="848"/>
      <c r="NPT216" s="848"/>
      <c r="NPU216" s="848"/>
      <c r="NPV216" s="848"/>
      <c r="NPW216" s="848"/>
      <c r="NPX216" s="848"/>
      <c r="NPY216" s="848"/>
      <c r="NPZ216" s="848"/>
      <c r="NQA216" s="848"/>
      <c r="NQB216" s="848"/>
      <c r="NQC216" s="848"/>
      <c r="NQD216" s="848"/>
      <c r="NQE216" s="848"/>
      <c r="NQF216" s="848"/>
      <c r="NQG216" s="848"/>
      <c r="NQH216" s="848"/>
      <c r="NQI216" s="848"/>
      <c r="NQJ216" s="848"/>
      <c r="NQK216" s="848"/>
      <c r="NQL216" s="848"/>
      <c r="NQM216" s="848"/>
      <c r="NQN216" s="848"/>
      <c r="NQO216" s="848"/>
      <c r="NQP216" s="848"/>
      <c r="NQQ216" s="848"/>
      <c r="NQR216" s="848"/>
      <c r="NQS216" s="848"/>
      <c r="NQT216" s="848"/>
      <c r="NQU216" s="848"/>
      <c r="NQV216" s="848"/>
      <c r="NQW216" s="848"/>
      <c r="NQX216" s="848"/>
      <c r="NQY216" s="848"/>
      <c r="NQZ216" s="848"/>
      <c r="NRA216" s="848"/>
      <c r="NRB216" s="848"/>
      <c r="NRC216" s="848"/>
      <c r="NRD216" s="848"/>
      <c r="NRE216" s="848"/>
      <c r="NRF216" s="848"/>
      <c r="NRG216" s="848"/>
      <c r="NRH216" s="848"/>
      <c r="NRI216" s="848"/>
      <c r="NRJ216" s="848"/>
      <c r="NRK216" s="848"/>
      <c r="NRL216" s="848"/>
      <c r="NRM216" s="848"/>
      <c r="NRN216" s="848"/>
      <c r="NRO216" s="848"/>
      <c r="NRP216" s="848"/>
      <c r="NRQ216" s="848"/>
      <c r="NRR216" s="848"/>
      <c r="NRS216" s="848"/>
      <c r="NRT216" s="848"/>
      <c r="NRU216" s="848"/>
      <c r="NRV216" s="848"/>
      <c r="NRW216" s="848"/>
      <c r="NRX216" s="848"/>
      <c r="NRY216" s="848"/>
      <c r="NRZ216" s="848"/>
      <c r="NSA216" s="848"/>
      <c r="NSB216" s="848"/>
      <c r="NSC216" s="848"/>
      <c r="NSD216" s="848"/>
      <c r="NSE216" s="848"/>
      <c r="NSF216" s="848"/>
      <c r="NSG216" s="848"/>
      <c r="NSH216" s="848"/>
      <c r="NSI216" s="848"/>
      <c r="NSJ216" s="848"/>
      <c r="NSK216" s="848"/>
      <c r="NSL216" s="848"/>
      <c r="NSM216" s="848"/>
      <c r="NSN216" s="848"/>
      <c r="NSO216" s="848"/>
      <c r="NSP216" s="848"/>
      <c r="NSQ216" s="848"/>
      <c r="NSR216" s="848"/>
      <c r="NSS216" s="848"/>
      <c r="NST216" s="848"/>
      <c r="NSU216" s="848"/>
      <c r="NSV216" s="848"/>
      <c r="NSW216" s="848"/>
      <c r="NSX216" s="848"/>
      <c r="NSY216" s="848"/>
      <c r="NSZ216" s="848"/>
      <c r="NTA216" s="848"/>
      <c r="NTB216" s="848"/>
      <c r="NTC216" s="848"/>
      <c r="NTD216" s="848"/>
      <c r="NTE216" s="848"/>
      <c r="NTF216" s="848"/>
      <c r="NTG216" s="848"/>
      <c r="NTH216" s="848"/>
      <c r="NTI216" s="848"/>
      <c r="NTJ216" s="848"/>
      <c r="NTK216" s="848"/>
      <c r="NTL216" s="848"/>
      <c r="NTM216" s="848"/>
      <c r="NTN216" s="848"/>
      <c r="NTO216" s="848"/>
      <c r="NTP216" s="848"/>
      <c r="NTQ216" s="848"/>
      <c r="NTR216" s="848"/>
      <c r="NTS216" s="848"/>
      <c r="NTT216" s="848"/>
      <c r="NTU216" s="848"/>
      <c r="NTV216" s="848"/>
      <c r="NTW216" s="848"/>
      <c r="NTX216" s="848"/>
      <c r="NTY216" s="848"/>
      <c r="NTZ216" s="848"/>
      <c r="NUA216" s="848"/>
      <c r="NUB216" s="848"/>
      <c r="NUC216" s="848"/>
      <c r="NUD216" s="848"/>
      <c r="NUE216" s="848"/>
      <c r="NUF216" s="848"/>
      <c r="NUG216" s="848"/>
      <c r="NUH216" s="848"/>
      <c r="NUI216" s="848"/>
      <c r="NUJ216" s="848"/>
      <c r="NUK216" s="848"/>
      <c r="NUL216" s="848"/>
      <c r="NUM216" s="848"/>
      <c r="NUN216" s="848"/>
      <c r="NUO216" s="848"/>
      <c r="NUP216" s="848"/>
      <c r="NUQ216" s="848"/>
      <c r="NUR216" s="848"/>
      <c r="NUS216" s="848"/>
      <c r="NUT216" s="848"/>
      <c r="NUU216" s="848"/>
      <c r="NUV216" s="848"/>
      <c r="NUW216" s="848"/>
      <c r="NUX216" s="848"/>
      <c r="NUY216" s="848"/>
      <c r="NUZ216" s="848"/>
      <c r="NVA216" s="848"/>
      <c r="NVB216" s="848"/>
      <c r="NVC216" s="848"/>
      <c r="NVD216" s="848"/>
      <c r="NVE216" s="848"/>
      <c r="NVF216" s="848"/>
      <c r="NVG216" s="848"/>
      <c r="NVH216" s="848"/>
      <c r="NVI216" s="848"/>
      <c r="NVJ216" s="848"/>
      <c r="NVK216" s="848"/>
      <c r="NVL216" s="848"/>
      <c r="NVM216" s="848"/>
      <c r="NVN216" s="848"/>
      <c r="NVO216" s="848"/>
      <c r="NVP216" s="848"/>
      <c r="NVQ216" s="848"/>
      <c r="NVR216" s="848"/>
      <c r="NVS216" s="848"/>
      <c r="NVT216" s="848"/>
      <c r="NVU216" s="848"/>
      <c r="NVV216" s="848"/>
      <c r="NVW216" s="848"/>
      <c r="NVX216" s="848"/>
      <c r="NVY216" s="848"/>
      <c r="NVZ216" s="848"/>
      <c r="NWA216" s="848"/>
      <c r="NWB216" s="848"/>
      <c r="NWC216" s="848"/>
      <c r="NWD216" s="848"/>
      <c r="NWE216" s="848"/>
      <c r="NWF216" s="848"/>
      <c r="NWG216" s="848"/>
      <c r="NWH216" s="848"/>
      <c r="NWI216" s="848"/>
      <c r="NWJ216" s="848"/>
      <c r="NWK216" s="848"/>
      <c r="NWL216" s="848"/>
      <c r="NWM216" s="848"/>
      <c r="NWN216" s="848"/>
      <c r="NWO216" s="848"/>
      <c r="NWP216" s="848"/>
      <c r="NWQ216" s="848"/>
      <c r="NWR216" s="848"/>
      <c r="NWS216" s="848"/>
      <c r="NWT216" s="848"/>
      <c r="NWU216" s="848"/>
      <c r="NWV216" s="848"/>
      <c r="NWW216" s="848"/>
      <c r="NWX216" s="848"/>
      <c r="NWY216" s="848"/>
      <c r="NWZ216" s="848"/>
      <c r="NXA216" s="848"/>
      <c r="NXB216" s="848"/>
      <c r="NXC216" s="848"/>
      <c r="NXD216" s="848"/>
      <c r="NXE216" s="848"/>
      <c r="NXF216" s="848"/>
      <c r="NXG216" s="848"/>
      <c r="NXH216" s="848"/>
      <c r="NXI216" s="848"/>
      <c r="NXJ216" s="848"/>
      <c r="NXK216" s="848"/>
      <c r="NXL216" s="848"/>
      <c r="NXM216" s="848"/>
      <c r="NXN216" s="848"/>
      <c r="NXO216" s="848"/>
      <c r="NXP216" s="848"/>
      <c r="NXQ216" s="848"/>
      <c r="NXR216" s="848"/>
      <c r="NXS216" s="848"/>
      <c r="NXT216" s="848"/>
      <c r="NXU216" s="848"/>
      <c r="NXV216" s="848"/>
      <c r="NXW216" s="848"/>
      <c r="NXX216" s="848"/>
      <c r="NXY216" s="848"/>
      <c r="NXZ216" s="848"/>
      <c r="NYA216" s="848"/>
      <c r="NYB216" s="848"/>
      <c r="NYC216" s="848"/>
      <c r="NYD216" s="848"/>
      <c r="NYE216" s="848"/>
      <c r="NYF216" s="848"/>
      <c r="NYG216" s="848"/>
      <c r="NYH216" s="848"/>
      <c r="NYI216" s="848"/>
      <c r="NYJ216" s="848"/>
      <c r="NYK216" s="848"/>
      <c r="NYL216" s="848"/>
      <c r="NYM216" s="848"/>
      <c r="NYN216" s="848"/>
      <c r="NYO216" s="848"/>
      <c r="NYP216" s="848"/>
      <c r="NYQ216" s="848"/>
      <c r="NYR216" s="848"/>
      <c r="NYS216" s="848"/>
      <c r="NYT216" s="848"/>
      <c r="NYU216" s="848"/>
      <c r="NYV216" s="848"/>
      <c r="NYW216" s="848"/>
      <c r="NYX216" s="848"/>
      <c r="NYY216" s="848"/>
      <c r="NYZ216" s="848"/>
      <c r="NZA216" s="848"/>
      <c r="NZB216" s="848"/>
      <c r="NZC216" s="848"/>
      <c r="NZD216" s="848"/>
      <c r="NZE216" s="848"/>
      <c r="NZF216" s="848"/>
      <c r="NZG216" s="848"/>
      <c r="NZH216" s="848"/>
      <c r="NZI216" s="848"/>
      <c r="NZJ216" s="848"/>
      <c r="NZK216" s="848"/>
      <c r="NZL216" s="848"/>
      <c r="NZM216" s="848"/>
      <c r="NZN216" s="848"/>
      <c r="NZO216" s="848"/>
      <c r="NZP216" s="848"/>
      <c r="NZQ216" s="848"/>
      <c r="NZR216" s="848"/>
      <c r="NZS216" s="848"/>
      <c r="NZT216" s="848"/>
      <c r="NZU216" s="848"/>
      <c r="NZV216" s="848"/>
      <c r="NZW216" s="848"/>
      <c r="NZX216" s="848"/>
      <c r="NZY216" s="848"/>
      <c r="NZZ216" s="848"/>
      <c r="OAA216" s="848"/>
      <c r="OAB216" s="848"/>
      <c r="OAC216" s="848"/>
      <c r="OAD216" s="848"/>
      <c r="OAE216" s="848"/>
      <c r="OAF216" s="848"/>
      <c r="OAG216" s="848"/>
      <c r="OAH216" s="848"/>
      <c r="OAI216" s="848"/>
      <c r="OAJ216" s="848"/>
      <c r="OAK216" s="848"/>
      <c r="OAL216" s="848"/>
      <c r="OAM216" s="848"/>
      <c r="OAN216" s="848"/>
      <c r="OAO216" s="848"/>
      <c r="OAP216" s="848"/>
      <c r="OAQ216" s="848"/>
      <c r="OAR216" s="848"/>
      <c r="OAS216" s="848"/>
      <c r="OAT216" s="848"/>
      <c r="OAU216" s="848"/>
      <c r="OAV216" s="848"/>
      <c r="OAW216" s="848"/>
      <c r="OAX216" s="848"/>
      <c r="OAY216" s="848"/>
      <c r="OAZ216" s="848"/>
      <c r="OBA216" s="848"/>
      <c r="OBB216" s="848"/>
      <c r="OBC216" s="848"/>
      <c r="OBD216" s="848"/>
      <c r="OBE216" s="848"/>
      <c r="OBF216" s="848"/>
      <c r="OBG216" s="848"/>
      <c r="OBH216" s="848"/>
      <c r="OBI216" s="848"/>
      <c r="OBJ216" s="848"/>
      <c r="OBK216" s="848"/>
      <c r="OBL216" s="848"/>
      <c r="OBM216" s="848"/>
      <c r="OBN216" s="848"/>
      <c r="OBO216" s="848"/>
      <c r="OBP216" s="848"/>
      <c r="OBQ216" s="848"/>
      <c r="OBR216" s="848"/>
      <c r="OBS216" s="848"/>
      <c r="OBT216" s="848"/>
      <c r="OBU216" s="848"/>
      <c r="OBV216" s="848"/>
      <c r="OBW216" s="848"/>
      <c r="OBX216" s="848"/>
      <c r="OBY216" s="848"/>
      <c r="OBZ216" s="848"/>
      <c r="OCA216" s="848"/>
      <c r="OCB216" s="848"/>
      <c r="OCC216" s="848"/>
      <c r="OCD216" s="848"/>
      <c r="OCE216" s="848"/>
      <c r="OCF216" s="848"/>
      <c r="OCG216" s="848"/>
      <c r="OCH216" s="848"/>
      <c r="OCI216" s="848"/>
      <c r="OCJ216" s="848"/>
      <c r="OCK216" s="848"/>
      <c r="OCL216" s="848"/>
      <c r="OCM216" s="848"/>
      <c r="OCN216" s="848"/>
      <c r="OCO216" s="848"/>
      <c r="OCP216" s="848"/>
      <c r="OCQ216" s="848"/>
      <c r="OCR216" s="848"/>
      <c r="OCS216" s="848"/>
      <c r="OCT216" s="848"/>
      <c r="OCU216" s="848"/>
      <c r="OCV216" s="848"/>
      <c r="OCW216" s="848"/>
      <c r="OCX216" s="848"/>
      <c r="OCY216" s="848"/>
      <c r="OCZ216" s="848"/>
      <c r="ODA216" s="848"/>
      <c r="ODB216" s="848"/>
      <c r="ODC216" s="848"/>
      <c r="ODD216" s="848"/>
      <c r="ODE216" s="848"/>
      <c r="ODF216" s="848"/>
      <c r="ODG216" s="848"/>
      <c r="ODH216" s="848"/>
      <c r="ODI216" s="848"/>
      <c r="ODJ216" s="848"/>
      <c r="ODK216" s="848"/>
      <c r="ODL216" s="848"/>
      <c r="ODM216" s="848"/>
      <c r="ODN216" s="848"/>
      <c r="ODO216" s="848"/>
      <c r="ODP216" s="848"/>
      <c r="ODQ216" s="848"/>
      <c r="ODR216" s="848"/>
      <c r="ODS216" s="848"/>
      <c r="ODT216" s="848"/>
      <c r="ODU216" s="848"/>
      <c r="ODV216" s="848"/>
      <c r="ODW216" s="848"/>
      <c r="ODX216" s="848"/>
      <c r="ODY216" s="848"/>
      <c r="ODZ216" s="848"/>
      <c r="OEA216" s="848"/>
      <c r="OEB216" s="848"/>
      <c r="OEC216" s="848"/>
      <c r="OED216" s="848"/>
      <c r="OEE216" s="848"/>
      <c r="OEF216" s="848"/>
      <c r="OEG216" s="848"/>
      <c r="OEH216" s="848"/>
      <c r="OEI216" s="848"/>
      <c r="OEJ216" s="848"/>
      <c r="OEK216" s="848"/>
      <c r="OEL216" s="848"/>
      <c r="OEM216" s="848"/>
      <c r="OEN216" s="848"/>
      <c r="OEO216" s="848"/>
      <c r="OEP216" s="848"/>
      <c r="OEQ216" s="848"/>
      <c r="OER216" s="848"/>
      <c r="OES216" s="848"/>
      <c r="OET216" s="848"/>
      <c r="OEU216" s="848"/>
      <c r="OEV216" s="848"/>
      <c r="OEW216" s="848"/>
      <c r="OEX216" s="848"/>
      <c r="OEY216" s="848"/>
      <c r="OEZ216" s="848"/>
      <c r="OFA216" s="848"/>
      <c r="OFB216" s="848"/>
      <c r="OFC216" s="848"/>
      <c r="OFD216" s="848"/>
      <c r="OFE216" s="848"/>
      <c r="OFF216" s="848"/>
      <c r="OFG216" s="848"/>
      <c r="OFH216" s="848"/>
      <c r="OFI216" s="848"/>
      <c r="OFJ216" s="848"/>
      <c r="OFK216" s="848"/>
      <c r="OFL216" s="848"/>
      <c r="OFM216" s="848"/>
      <c r="OFN216" s="848"/>
      <c r="OFO216" s="848"/>
      <c r="OFP216" s="848"/>
      <c r="OFQ216" s="848"/>
      <c r="OFR216" s="848"/>
      <c r="OFS216" s="848"/>
      <c r="OFT216" s="848"/>
      <c r="OFU216" s="848"/>
      <c r="OFV216" s="848"/>
      <c r="OFW216" s="848"/>
      <c r="OFX216" s="848"/>
      <c r="OFY216" s="848"/>
      <c r="OFZ216" s="848"/>
      <c r="OGA216" s="848"/>
      <c r="OGB216" s="848"/>
      <c r="OGC216" s="848"/>
      <c r="OGD216" s="848"/>
      <c r="OGE216" s="848"/>
      <c r="OGF216" s="848"/>
      <c r="OGG216" s="848"/>
      <c r="OGH216" s="848"/>
      <c r="OGI216" s="848"/>
      <c r="OGJ216" s="848"/>
      <c r="OGK216" s="848"/>
      <c r="OGL216" s="848"/>
      <c r="OGM216" s="848"/>
      <c r="OGN216" s="848"/>
      <c r="OGO216" s="848"/>
      <c r="OGP216" s="848"/>
      <c r="OGQ216" s="848"/>
      <c r="OGR216" s="848"/>
      <c r="OGS216" s="848"/>
      <c r="OGT216" s="848"/>
      <c r="OGU216" s="848"/>
      <c r="OGV216" s="848"/>
      <c r="OGW216" s="848"/>
      <c r="OGX216" s="848"/>
      <c r="OGY216" s="848"/>
      <c r="OGZ216" s="848"/>
      <c r="OHA216" s="848"/>
      <c r="OHB216" s="848"/>
      <c r="OHC216" s="848"/>
      <c r="OHD216" s="848"/>
      <c r="OHE216" s="848"/>
      <c r="OHF216" s="848"/>
      <c r="OHG216" s="848"/>
      <c r="OHH216" s="848"/>
      <c r="OHI216" s="848"/>
      <c r="OHJ216" s="848"/>
      <c r="OHK216" s="848"/>
      <c r="OHL216" s="848"/>
      <c r="OHM216" s="848"/>
      <c r="OHN216" s="848"/>
      <c r="OHO216" s="848"/>
      <c r="OHP216" s="848"/>
      <c r="OHQ216" s="848"/>
      <c r="OHR216" s="848"/>
      <c r="OHS216" s="848"/>
      <c r="OHT216" s="848"/>
      <c r="OHU216" s="848"/>
      <c r="OHV216" s="848"/>
      <c r="OHW216" s="848"/>
      <c r="OHX216" s="848"/>
      <c r="OHY216" s="848"/>
      <c r="OHZ216" s="848"/>
      <c r="OIA216" s="848"/>
      <c r="OIB216" s="848"/>
      <c r="OIC216" s="848"/>
      <c r="OID216" s="848"/>
      <c r="OIE216" s="848"/>
      <c r="OIF216" s="848"/>
      <c r="OIG216" s="848"/>
      <c r="OIH216" s="848"/>
      <c r="OII216" s="848"/>
      <c r="OIJ216" s="848"/>
      <c r="OIK216" s="848"/>
      <c r="OIL216" s="848"/>
      <c r="OIM216" s="848"/>
      <c r="OIN216" s="848"/>
      <c r="OIO216" s="848"/>
      <c r="OIP216" s="848"/>
      <c r="OIQ216" s="848"/>
      <c r="OIR216" s="848"/>
      <c r="OIS216" s="848"/>
      <c r="OIT216" s="848"/>
      <c r="OIU216" s="848"/>
      <c r="OIV216" s="848"/>
      <c r="OIW216" s="848"/>
      <c r="OIX216" s="848"/>
      <c r="OIY216" s="848"/>
      <c r="OIZ216" s="848"/>
      <c r="OJA216" s="848"/>
      <c r="OJB216" s="848"/>
      <c r="OJC216" s="848"/>
      <c r="OJD216" s="848"/>
      <c r="OJE216" s="848"/>
      <c r="OJF216" s="848"/>
      <c r="OJG216" s="848"/>
      <c r="OJH216" s="848"/>
      <c r="OJI216" s="848"/>
      <c r="OJJ216" s="848"/>
      <c r="OJK216" s="848"/>
      <c r="OJL216" s="848"/>
      <c r="OJM216" s="848"/>
      <c r="OJN216" s="848"/>
      <c r="OJO216" s="848"/>
      <c r="OJP216" s="848"/>
      <c r="OJQ216" s="848"/>
      <c r="OJR216" s="848"/>
      <c r="OJS216" s="848"/>
      <c r="OJT216" s="848"/>
      <c r="OJU216" s="848"/>
      <c r="OJV216" s="848"/>
      <c r="OJW216" s="848"/>
      <c r="OJX216" s="848"/>
      <c r="OJY216" s="848"/>
      <c r="OJZ216" s="848"/>
      <c r="OKA216" s="848"/>
      <c r="OKB216" s="848"/>
      <c r="OKC216" s="848"/>
      <c r="OKD216" s="848"/>
      <c r="OKE216" s="848"/>
      <c r="OKF216" s="848"/>
      <c r="OKG216" s="848"/>
      <c r="OKH216" s="848"/>
      <c r="OKI216" s="848"/>
      <c r="OKJ216" s="848"/>
      <c r="OKK216" s="848"/>
      <c r="OKL216" s="848"/>
      <c r="OKM216" s="848"/>
      <c r="OKN216" s="848"/>
      <c r="OKO216" s="848"/>
      <c r="OKP216" s="848"/>
      <c r="OKQ216" s="848"/>
      <c r="OKR216" s="848"/>
      <c r="OKS216" s="848"/>
      <c r="OKT216" s="848"/>
      <c r="OKU216" s="848"/>
      <c r="OKV216" s="848"/>
      <c r="OKW216" s="848"/>
      <c r="OKX216" s="848"/>
      <c r="OKY216" s="848"/>
      <c r="OKZ216" s="848"/>
      <c r="OLA216" s="848"/>
      <c r="OLB216" s="848"/>
      <c r="OLC216" s="848"/>
      <c r="OLD216" s="848"/>
      <c r="OLE216" s="848"/>
      <c r="OLF216" s="848"/>
      <c r="OLG216" s="848"/>
      <c r="OLH216" s="848"/>
      <c r="OLI216" s="848"/>
      <c r="OLJ216" s="848"/>
      <c r="OLK216" s="848"/>
      <c r="OLL216" s="848"/>
      <c r="OLM216" s="848"/>
      <c r="OLN216" s="848"/>
      <c r="OLO216" s="848"/>
      <c r="OLP216" s="848"/>
      <c r="OLQ216" s="848"/>
      <c r="OLR216" s="848"/>
      <c r="OLS216" s="848"/>
      <c r="OLT216" s="848"/>
      <c r="OLU216" s="848"/>
      <c r="OLV216" s="848"/>
      <c r="OLW216" s="848"/>
      <c r="OLX216" s="848"/>
      <c r="OLY216" s="848"/>
      <c r="OLZ216" s="848"/>
      <c r="OMA216" s="848"/>
      <c r="OMB216" s="848"/>
      <c r="OMC216" s="848"/>
      <c r="OMD216" s="848"/>
      <c r="OME216" s="848"/>
      <c r="OMF216" s="848"/>
      <c r="OMG216" s="848"/>
      <c r="OMH216" s="848"/>
      <c r="OMI216" s="848"/>
      <c r="OMJ216" s="848"/>
      <c r="OMK216" s="848"/>
      <c r="OML216" s="848"/>
      <c r="OMM216" s="848"/>
      <c r="OMN216" s="848"/>
      <c r="OMO216" s="848"/>
      <c r="OMP216" s="848"/>
      <c r="OMQ216" s="848"/>
      <c r="OMR216" s="848"/>
      <c r="OMS216" s="848"/>
      <c r="OMT216" s="848"/>
      <c r="OMU216" s="848"/>
      <c r="OMV216" s="848"/>
      <c r="OMW216" s="848"/>
      <c r="OMX216" s="848"/>
      <c r="OMY216" s="848"/>
      <c r="OMZ216" s="848"/>
      <c r="ONA216" s="848"/>
      <c r="ONB216" s="848"/>
      <c r="ONC216" s="848"/>
      <c r="OND216" s="848"/>
      <c r="ONE216" s="848"/>
      <c r="ONF216" s="848"/>
      <c r="ONG216" s="848"/>
      <c r="ONH216" s="848"/>
      <c r="ONI216" s="848"/>
      <c r="ONJ216" s="848"/>
      <c r="ONK216" s="848"/>
      <c r="ONL216" s="848"/>
      <c r="ONM216" s="848"/>
      <c r="ONN216" s="848"/>
      <c r="ONO216" s="848"/>
      <c r="ONP216" s="848"/>
      <c r="ONQ216" s="848"/>
      <c r="ONR216" s="848"/>
      <c r="ONS216" s="848"/>
      <c r="ONT216" s="848"/>
      <c r="ONU216" s="848"/>
      <c r="ONV216" s="848"/>
      <c r="ONW216" s="848"/>
      <c r="ONX216" s="848"/>
      <c r="ONY216" s="848"/>
      <c r="ONZ216" s="848"/>
      <c r="OOA216" s="848"/>
      <c r="OOB216" s="848"/>
      <c r="OOC216" s="848"/>
      <c r="OOD216" s="848"/>
      <c r="OOE216" s="848"/>
      <c r="OOF216" s="848"/>
      <c r="OOG216" s="848"/>
      <c r="OOH216" s="848"/>
      <c r="OOI216" s="848"/>
      <c r="OOJ216" s="848"/>
      <c r="OOK216" s="848"/>
      <c r="OOL216" s="848"/>
      <c r="OOM216" s="848"/>
      <c r="OON216" s="848"/>
      <c r="OOO216" s="848"/>
      <c r="OOP216" s="848"/>
      <c r="OOQ216" s="848"/>
      <c r="OOR216" s="848"/>
      <c r="OOS216" s="848"/>
      <c r="OOT216" s="848"/>
      <c r="OOU216" s="848"/>
      <c r="OOV216" s="848"/>
      <c r="OOW216" s="848"/>
      <c r="OOX216" s="848"/>
      <c r="OOY216" s="848"/>
      <c r="OOZ216" s="848"/>
      <c r="OPA216" s="848"/>
      <c r="OPB216" s="848"/>
      <c r="OPC216" s="848"/>
      <c r="OPD216" s="848"/>
      <c r="OPE216" s="848"/>
      <c r="OPF216" s="848"/>
      <c r="OPG216" s="848"/>
      <c r="OPH216" s="848"/>
      <c r="OPI216" s="848"/>
      <c r="OPJ216" s="848"/>
      <c r="OPK216" s="848"/>
      <c r="OPL216" s="848"/>
      <c r="OPM216" s="848"/>
      <c r="OPN216" s="848"/>
      <c r="OPO216" s="848"/>
      <c r="OPP216" s="848"/>
      <c r="OPQ216" s="848"/>
      <c r="OPR216" s="848"/>
      <c r="OPS216" s="848"/>
      <c r="OPT216" s="848"/>
      <c r="OPU216" s="848"/>
      <c r="OPV216" s="848"/>
      <c r="OPW216" s="848"/>
      <c r="OPX216" s="848"/>
      <c r="OPY216" s="848"/>
      <c r="OPZ216" s="848"/>
      <c r="OQA216" s="848"/>
      <c r="OQB216" s="848"/>
      <c r="OQC216" s="848"/>
      <c r="OQD216" s="848"/>
      <c r="OQE216" s="848"/>
      <c r="OQF216" s="848"/>
      <c r="OQG216" s="848"/>
      <c r="OQH216" s="848"/>
      <c r="OQI216" s="848"/>
      <c r="OQJ216" s="848"/>
      <c r="OQK216" s="848"/>
      <c r="OQL216" s="848"/>
      <c r="OQM216" s="848"/>
      <c r="OQN216" s="848"/>
      <c r="OQO216" s="848"/>
      <c r="OQP216" s="848"/>
      <c r="OQQ216" s="848"/>
      <c r="OQR216" s="848"/>
      <c r="OQS216" s="848"/>
      <c r="OQT216" s="848"/>
      <c r="OQU216" s="848"/>
      <c r="OQV216" s="848"/>
      <c r="OQW216" s="848"/>
      <c r="OQX216" s="848"/>
      <c r="OQY216" s="848"/>
      <c r="OQZ216" s="848"/>
      <c r="ORA216" s="848"/>
      <c r="ORB216" s="848"/>
      <c r="ORC216" s="848"/>
      <c r="ORD216" s="848"/>
      <c r="ORE216" s="848"/>
      <c r="ORF216" s="848"/>
      <c r="ORG216" s="848"/>
      <c r="ORH216" s="848"/>
      <c r="ORI216" s="848"/>
      <c r="ORJ216" s="848"/>
      <c r="ORK216" s="848"/>
      <c r="ORL216" s="848"/>
      <c r="ORM216" s="848"/>
      <c r="ORN216" s="848"/>
      <c r="ORO216" s="848"/>
      <c r="ORP216" s="848"/>
      <c r="ORQ216" s="848"/>
      <c r="ORR216" s="848"/>
      <c r="ORS216" s="848"/>
      <c r="ORT216" s="848"/>
      <c r="ORU216" s="848"/>
      <c r="ORV216" s="848"/>
      <c r="ORW216" s="848"/>
      <c r="ORX216" s="848"/>
      <c r="ORY216" s="848"/>
      <c r="ORZ216" s="848"/>
      <c r="OSA216" s="848"/>
      <c r="OSB216" s="848"/>
      <c r="OSC216" s="848"/>
      <c r="OSD216" s="848"/>
      <c r="OSE216" s="848"/>
      <c r="OSF216" s="848"/>
      <c r="OSG216" s="848"/>
      <c r="OSH216" s="848"/>
      <c r="OSI216" s="848"/>
      <c r="OSJ216" s="848"/>
      <c r="OSK216" s="848"/>
      <c r="OSL216" s="848"/>
      <c r="OSM216" s="848"/>
      <c r="OSN216" s="848"/>
      <c r="OSO216" s="848"/>
      <c r="OSP216" s="848"/>
      <c r="OSQ216" s="848"/>
      <c r="OSR216" s="848"/>
      <c r="OSS216" s="848"/>
      <c r="OST216" s="848"/>
      <c r="OSU216" s="848"/>
      <c r="OSV216" s="848"/>
      <c r="OSW216" s="848"/>
      <c r="OSX216" s="848"/>
      <c r="OSY216" s="848"/>
      <c r="OSZ216" s="848"/>
      <c r="OTA216" s="848"/>
      <c r="OTB216" s="848"/>
      <c r="OTC216" s="848"/>
      <c r="OTD216" s="848"/>
      <c r="OTE216" s="848"/>
      <c r="OTF216" s="848"/>
      <c r="OTG216" s="848"/>
      <c r="OTH216" s="848"/>
      <c r="OTI216" s="848"/>
      <c r="OTJ216" s="848"/>
      <c r="OTK216" s="848"/>
      <c r="OTL216" s="848"/>
      <c r="OTM216" s="848"/>
      <c r="OTN216" s="848"/>
      <c r="OTO216" s="848"/>
      <c r="OTP216" s="848"/>
      <c r="OTQ216" s="848"/>
      <c r="OTR216" s="848"/>
      <c r="OTS216" s="848"/>
      <c r="OTT216" s="848"/>
      <c r="OTU216" s="848"/>
      <c r="OTV216" s="848"/>
      <c r="OTW216" s="848"/>
      <c r="OTX216" s="848"/>
      <c r="OTY216" s="848"/>
      <c r="OTZ216" s="848"/>
      <c r="OUA216" s="848"/>
      <c r="OUB216" s="848"/>
      <c r="OUC216" s="848"/>
      <c r="OUD216" s="848"/>
      <c r="OUE216" s="848"/>
      <c r="OUF216" s="848"/>
      <c r="OUG216" s="848"/>
      <c r="OUH216" s="848"/>
      <c r="OUI216" s="848"/>
      <c r="OUJ216" s="848"/>
      <c r="OUK216" s="848"/>
      <c r="OUL216" s="848"/>
      <c r="OUM216" s="848"/>
      <c r="OUN216" s="848"/>
      <c r="OUO216" s="848"/>
      <c r="OUP216" s="848"/>
      <c r="OUQ216" s="848"/>
      <c r="OUR216" s="848"/>
      <c r="OUS216" s="848"/>
      <c r="OUT216" s="848"/>
      <c r="OUU216" s="848"/>
      <c r="OUV216" s="848"/>
      <c r="OUW216" s="848"/>
      <c r="OUX216" s="848"/>
      <c r="OUY216" s="848"/>
      <c r="OUZ216" s="848"/>
      <c r="OVA216" s="848"/>
      <c r="OVB216" s="848"/>
      <c r="OVC216" s="848"/>
      <c r="OVD216" s="848"/>
      <c r="OVE216" s="848"/>
      <c r="OVF216" s="848"/>
      <c r="OVG216" s="848"/>
      <c r="OVH216" s="848"/>
      <c r="OVI216" s="848"/>
      <c r="OVJ216" s="848"/>
      <c r="OVK216" s="848"/>
      <c r="OVL216" s="848"/>
      <c r="OVM216" s="848"/>
      <c r="OVN216" s="848"/>
      <c r="OVO216" s="848"/>
      <c r="OVP216" s="848"/>
      <c r="OVQ216" s="848"/>
      <c r="OVR216" s="848"/>
      <c r="OVS216" s="848"/>
      <c r="OVT216" s="848"/>
      <c r="OVU216" s="848"/>
      <c r="OVV216" s="848"/>
      <c r="OVW216" s="848"/>
      <c r="OVX216" s="848"/>
      <c r="OVY216" s="848"/>
      <c r="OVZ216" s="848"/>
      <c r="OWA216" s="848"/>
      <c r="OWB216" s="848"/>
      <c r="OWC216" s="848"/>
      <c r="OWD216" s="848"/>
      <c r="OWE216" s="848"/>
      <c r="OWF216" s="848"/>
      <c r="OWG216" s="848"/>
      <c r="OWH216" s="848"/>
      <c r="OWI216" s="848"/>
      <c r="OWJ216" s="848"/>
      <c r="OWK216" s="848"/>
      <c r="OWL216" s="848"/>
      <c r="OWM216" s="848"/>
      <c r="OWN216" s="848"/>
      <c r="OWO216" s="848"/>
      <c r="OWP216" s="848"/>
      <c r="OWQ216" s="848"/>
      <c r="OWR216" s="848"/>
      <c r="OWS216" s="848"/>
      <c r="OWT216" s="848"/>
      <c r="OWU216" s="848"/>
      <c r="OWV216" s="848"/>
      <c r="OWW216" s="848"/>
      <c r="OWX216" s="848"/>
      <c r="OWY216" s="848"/>
      <c r="OWZ216" s="848"/>
      <c r="OXA216" s="848"/>
      <c r="OXB216" s="848"/>
      <c r="OXC216" s="848"/>
      <c r="OXD216" s="848"/>
      <c r="OXE216" s="848"/>
      <c r="OXF216" s="848"/>
      <c r="OXG216" s="848"/>
      <c r="OXH216" s="848"/>
      <c r="OXI216" s="848"/>
      <c r="OXJ216" s="848"/>
      <c r="OXK216" s="848"/>
      <c r="OXL216" s="848"/>
      <c r="OXM216" s="848"/>
      <c r="OXN216" s="848"/>
      <c r="OXO216" s="848"/>
      <c r="OXP216" s="848"/>
      <c r="OXQ216" s="848"/>
      <c r="OXR216" s="848"/>
      <c r="OXS216" s="848"/>
      <c r="OXT216" s="848"/>
      <c r="OXU216" s="848"/>
      <c r="OXV216" s="848"/>
      <c r="OXW216" s="848"/>
      <c r="OXX216" s="848"/>
      <c r="OXY216" s="848"/>
      <c r="OXZ216" s="848"/>
      <c r="OYA216" s="848"/>
      <c r="OYB216" s="848"/>
      <c r="OYC216" s="848"/>
      <c r="OYD216" s="848"/>
      <c r="OYE216" s="848"/>
      <c r="OYF216" s="848"/>
      <c r="OYG216" s="848"/>
      <c r="OYH216" s="848"/>
      <c r="OYI216" s="848"/>
      <c r="OYJ216" s="848"/>
      <c r="OYK216" s="848"/>
      <c r="OYL216" s="848"/>
      <c r="OYM216" s="848"/>
      <c r="OYN216" s="848"/>
      <c r="OYO216" s="848"/>
      <c r="OYP216" s="848"/>
      <c r="OYQ216" s="848"/>
      <c r="OYR216" s="848"/>
      <c r="OYS216" s="848"/>
      <c r="OYT216" s="848"/>
      <c r="OYU216" s="848"/>
      <c r="OYV216" s="848"/>
      <c r="OYW216" s="848"/>
      <c r="OYX216" s="848"/>
      <c r="OYY216" s="848"/>
      <c r="OYZ216" s="848"/>
      <c r="OZA216" s="848"/>
      <c r="OZB216" s="848"/>
      <c r="OZC216" s="848"/>
      <c r="OZD216" s="848"/>
      <c r="OZE216" s="848"/>
      <c r="OZF216" s="848"/>
      <c r="OZG216" s="848"/>
      <c r="OZH216" s="848"/>
      <c r="OZI216" s="848"/>
      <c r="OZJ216" s="848"/>
      <c r="OZK216" s="848"/>
      <c r="OZL216" s="848"/>
      <c r="OZM216" s="848"/>
      <c r="OZN216" s="848"/>
      <c r="OZO216" s="848"/>
      <c r="OZP216" s="848"/>
      <c r="OZQ216" s="848"/>
      <c r="OZR216" s="848"/>
      <c r="OZS216" s="848"/>
      <c r="OZT216" s="848"/>
      <c r="OZU216" s="848"/>
      <c r="OZV216" s="848"/>
      <c r="OZW216" s="848"/>
      <c r="OZX216" s="848"/>
      <c r="OZY216" s="848"/>
      <c r="OZZ216" s="848"/>
      <c r="PAA216" s="848"/>
      <c r="PAB216" s="848"/>
      <c r="PAC216" s="848"/>
      <c r="PAD216" s="848"/>
      <c r="PAE216" s="848"/>
      <c r="PAF216" s="848"/>
      <c r="PAG216" s="848"/>
      <c r="PAH216" s="848"/>
      <c r="PAI216" s="848"/>
      <c r="PAJ216" s="848"/>
      <c r="PAK216" s="848"/>
      <c r="PAL216" s="848"/>
      <c r="PAM216" s="848"/>
      <c r="PAN216" s="848"/>
      <c r="PAO216" s="848"/>
      <c r="PAP216" s="848"/>
      <c r="PAQ216" s="848"/>
      <c r="PAR216" s="848"/>
      <c r="PAS216" s="848"/>
      <c r="PAT216" s="848"/>
      <c r="PAU216" s="848"/>
      <c r="PAV216" s="848"/>
      <c r="PAW216" s="848"/>
      <c r="PAX216" s="848"/>
      <c r="PAY216" s="848"/>
      <c r="PAZ216" s="848"/>
      <c r="PBA216" s="848"/>
      <c r="PBB216" s="848"/>
      <c r="PBC216" s="848"/>
      <c r="PBD216" s="848"/>
      <c r="PBE216" s="848"/>
      <c r="PBF216" s="848"/>
      <c r="PBG216" s="848"/>
      <c r="PBH216" s="848"/>
      <c r="PBI216" s="848"/>
      <c r="PBJ216" s="848"/>
      <c r="PBK216" s="848"/>
      <c r="PBL216" s="848"/>
      <c r="PBM216" s="848"/>
      <c r="PBN216" s="848"/>
      <c r="PBO216" s="848"/>
      <c r="PBP216" s="848"/>
      <c r="PBQ216" s="848"/>
      <c r="PBR216" s="848"/>
      <c r="PBS216" s="848"/>
      <c r="PBT216" s="848"/>
      <c r="PBU216" s="848"/>
      <c r="PBV216" s="848"/>
      <c r="PBW216" s="848"/>
      <c r="PBX216" s="848"/>
      <c r="PBY216" s="848"/>
      <c r="PBZ216" s="848"/>
      <c r="PCA216" s="848"/>
      <c r="PCB216" s="848"/>
      <c r="PCC216" s="848"/>
      <c r="PCD216" s="848"/>
      <c r="PCE216" s="848"/>
      <c r="PCF216" s="848"/>
      <c r="PCG216" s="848"/>
      <c r="PCH216" s="848"/>
      <c r="PCI216" s="848"/>
      <c r="PCJ216" s="848"/>
      <c r="PCK216" s="848"/>
      <c r="PCL216" s="848"/>
      <c r="PCM216" s="848"/>
      <c r="PCN216" s="848"/>
      <c r="PCO216" s="848"/>
      <c r="PCP216" s="848"/>
      <c r="PCQ216" s="848"/>
      <c r="PCR216" s="848"/>
      <c r="PCS216" s="848"/>
      <c r="PCT216" s="848"/>
      <c r="PCU216" s="848"/>
      <c r="PCV216" s="848"/>
      <c r="PCW216" s="848"/>
      <c r="PCX216" s="848"/>
      <c r="PCY216" s="848"/>
      <c r="PCZ216" s="848"/>
      <c r="PDA216" s="848"/>
      <c r="PDB216" s="848"/>
      <c r="PDC216" s="848"/>
      <c r="PDD216" s="848"/>
      <c r="PDE216" s="848"/>
      <c r="PDF216" s="848"/>
      <c r="PDG216" s="848"/>
      <c r="PDH216" s="848"/>
      <c r="PDI216" s="848"/>
      <c r="PDJ216" s="848"/>
      <c r="PDK216" s="848"/>
      <c r="PDL216" s="848"/>
      <c r="PDM216" s="848"/>
      <c r="PDN216" s="848"/>
      <c r="PDO216" s="848"/>
      <c r="PDP216" s="848"/>
      <c r="PDQ216" s="848"/>
      <c r="PDR216" s="848"/>
      <c r="PDS216" s="848"/>
      <c r="PDT216" s="848"/>
      <c r="PDU216" s="848"/>
      <c r="PDV216" s="848"/>
      <c r="PDW216" s="848"/>
      <c r="PDX216" s="848"/>
      <c r="PDY216" s="848"/>
      <c r="PDZ216" s="848"/>
      <c r="PEA216" s="848"/>
      <c r="PEB216" s="848"/>
      <c r="PEC216" s="848"/>
      <c r="PED216" s="848"/>
      <c r="PEE216" s="848"/>
      <c r="PEF216" s="848"/>
      <c r="PEG216" s="848"/>
      <c r="PEH216" s="848"/>
      <c r="PEI216" s="848"/>
      <c r="PEJ216" s="848"/>
      <c r="PEK216" s="848"/>
      <c r="PEL216" s="848"/>
      <c r="PEM216" s="848"/>
      <c r="PEN216" s="848"/>
      <c r="PEO216" s="848"/>
      <c r="PEP216" s="848"/>
      <c r="PEQ216" s="848"/>
      <c r="PER216" s="848"/>
      <c r="PES216" s="848"/>
      <c r="PET216" s="848"/>
      <c r="PEU216" s="848"/>
      <c r="PEV216" s="848"/>
      <c r="PEW216" s="848"/>
      <c r="PEX216" s="848"/>
      <c r="PEY216" s="848"/>
      <c r="PEZ216" s="848"/>
      <c r="PFA216" s="848"/>
      <c r="PFB216" s="848"/>
      <c r="PFC216" s="848"/>
      <c r="PFD216" s="848"/>
      <c r="PFE216" s="848"/>
      <c r="PFF216" s="848"/>
      <c r="PFG216" s="848"/>
      <c r="PFH216" s="848"/>
      <c r="PFI216" s="848"/>
      <c r="PFJ216" s="848"/>
      <c r="PFK216" s="848"/>
      <c r="PFL216" s="848"/>
      <c r="PFM216" s="848"/>
      <c r="PFN216" s="848"/>
      <c r="PFO216" s="848"/>
      <c r="PFP216" s="848"/>
      <c r="PFQ216" s="848"/>
      <c r="PFR216" s="848"/>
      <c r="PFS216" s="848"/>
      <c r="PFT216" s="848"/>
      <c r="PFU216" s="848"/>
      <c r="PFV216" s="848"/>
      <c r="PFW216" s="848"/>
      <c r="PFX216" s="848"/>
      <c r="PFY216" s="848"/>
      <c r="PFZ216" s="848"/>
      <c r="PGA216" s="848"/>
      <c r="PGB216" s="848"/>
      <c r="PGC216" s="848"/>
      <c r="PGD216" s="848"/>
      <c r="PGE216" s="848"/>
      <c r="PGF216" s="848"/>
      <c r="PGG216" s="848"/>
      <c r="PGH216" s="848"/>
      <c r="PGI216" s="848"/>
      <c r="PGJ216" s="848"/>
      <c r="PGK216" s="848"/>
      <c r="PGL216" s="848"/>
      <c r="PGM216" s="848"/>
      <c r="PGN216" s="848"/>
      <c r="PGO216" s="848"/>
      <c r="PGP216" s="848"/>
      <c r="PGQ216" s="848"/>
      <c r="PGR216" s="848"/>
      <c r="PGS216" s="848"/>
      <c r="PGT216" s="848"/>
      <c r="PGU216" s="848"/>
      <c r="PGV216" s="848"/>
      <c r="PGW216" s="848"/>
      <c r="PGX216" s="848"/>
      <c r="PGY216" s="848"/>
      <c r="PGZ216" s="848"/>
      <c r="PHA216" s="848"/>
      <c r="PHB216" s="848"/>
      <c r="PHC216" s="848"/>
      <c r="PHD216" s="848"/>
      <c r="PHE216" s="848"/>
      <c r="PHF216" s="848"/>
      <c r="PHG216" s="848"/>
      <c r="PHH216" s="848"/>
      <c r="PHI216" s="848"/>
      <c r="PHJ216" s="848"/>
      <c r="PHK216" s="848"/>
      <c r="PHL216" s="848"/>
      <c r="PHM216" s="848"/>
      <c r="PHN216" s="848"/>
      <c r="PHO216" s="848"/>
      <c r="PHP216" s="848"/>
      <c r="PHQ216" s="848"/>
      <c r="PHR216" s="848"/>
      <c r="PHS216" s="848"/>
      <c r="PHT216" s="848"/>
      <c r="PHU216" s="848"/>
      <c r="PHV216" s="848"/>
      <c r="PHW216" s="848"/>
      <c r="PHX216" s="848"/>
      <c r="PHY216" s="848"/>
      <c r="PHZ216" s="848"/>
      <c r="PIA216" s="848"/>
      <c r="PIB216" s="848"/>
      <c r="PIC216" s="848"/>
      <c r="PID216" s="848"/>
      <c r="PIE216" s="848"/>
      <c r="PIF216" s="848"/>
      <c r="PIG216" s="848"/>
      <c r="PIH216" s="848"/>
      <c r="PII216" s="848"/>
      <c r="PIJ216" s="848"/>
      <c r="PIK216" s="848"/>
      <c r="PIL216" s="848"/>
      <c r="PIM216" s="848"/>
      <c r="PIN216" s="848"/>
      <c r="PIO216" s="848"/>
      <c r="PIP216" s="848"/>
      <c r="PIQ216" s="848"/>
      <c r="PIR216" s="848"/>
      <c r="PIS216" s="848"/>
      <c r="PIT216" s="848"/>
      <c r="PIU216" s="848"/>
      <c r="PIV216" s="848"/>
      <c r="PIW216" s="848"/>
      <c r="PIX216" s="848"/>
      <c r="PIY216" s="848"/>
      <c r="PIZ216" s="848"/>
      <c r="PJA216" s="848"/>
      <c r="PJB216" s="848"/>
      <c r="PJC216" s="848"/>
      <c r="PJD216" s="848"/>
      <c r="PJE216" s="848"/>
      <c r="PJF216" s="848"/>
      <c r="PJG216" s="848"/>
      <c r="PJH216" s="848"/>
      <c r="PJI216" s="848"/>
      <c r="PJJ216" s="848"/>
      <c r="PJK216" s="848"/>
      <c r="PJL216" s="848"/>
      <c r="PJM216" s="848"/>
      <c r="PJN216" s="848"/>
      <c r="PJO216" s="848"/>
      <c r="PJP216" s="848"/>
      <c r="PJQ216" s="848"/>
      <c r="PJR216" s="848"/>
      <c r="PJS216" s="848"/>
      <c r="PJT216" s="848"/>
      <c r="PJU216" s="848"/>
      <c r="PJV216" s="848"/>
      <c r="PJW216" s="848"/>
      <c r="PJX216" s="848"/>
      <c r="PJY216" s="848"/>
      <c r="PJZ216" s="848"/>
      <c r="PKA216" s="848"/>
      <c r="PKB216" s="848"/>
      <c r="PKC216" s="848"/>
      <c r="PKD216" s="848"/>
      <c r="PKE216" s="848"/>
      <c r="PKF216" s="848"/>
      <c r="PKG216" s="848"/>
      <c r="PKH216" s="848"/>
      <c r="PKI216" s="848"/>
      <c r="PKJ216" s="848"/>
      <c r="PKK216" s="848"/>
      <c r="PKL216" s="848"/>
      <c r="PKM216" s="848"/>
      <c r="PKN216" s="848"/>
      <c r="PKO216" s="848"/>
      <c r="PKP216" s="848"/>
      <c r="PKQ216" s="848"/>
      <c r="PKR216" s="848"/>
      <c r="PKS216" s="848"/>
      <c r="PKT216" s="848"/>
      <c r="PKU216" s="848"/>
      <c r="PKV216" s="848"/>
      <c r="PKW216" s="848"/>
      <c r="PKX216" s="848"/>
      <c r="PKY216" s="848"/>
      <c r="PKZ216" s="848"/>
      <c r="PLA216" s="848"/>
      <c r="PLB216" s="848"/>
      <c r="PLC216" s="848"/>
      <c r="PLD216" s="848"/>
      <c r="PLE216" s="848"/>
      <c r="PLF216" s="848"/>
      <c r="PLG216" s="848"/>
      <c r="PLH216" s="848"/>
      <c r="PLI216" s="848"/>
      <c r="PLJ216" s="848"/>
      <c r="PLK216" s="848"/>
      <c r="PLL216" s="848"/>
      <c r="PLM216" s="848"/>
      <c r="PLN216" s="848"/>
      <c r="PLO216" s="848"/>
      <c r="PLP216" s="848"/>
      <c r="PLQ216" s="848"/>
      <c r="PLR216" s="848"/>
      <c r="PLS216" s="848"/>
      <c r="PLT216" s="848"/>
      <c r="PLU216" s="848"/>
      <c r="PLV216" s="848"/>
      <c r="PLW216" s="848"/>
      <c r="PLX216" s="848"/>
      <c r="PLY216" s="848"/>
      <c r="PLZ216" s="848"/>
      <c r="PMA216" s="848"/>
      <c r="PMB216" s="848"/>
      <c r="PMC216" s="848"/>
      <c r="PMD216" s="848"/>
      <c r="PME216" s="848"/>
      <c r="PMF216" s="848"/>
      <c r="PMG216" s="848"/>
      <c r="PMH216" s="848"/>
      <c r="PMI216" s="848"/>
      <c r="PMJ216" s="848"/>
      <c r="PMK216" s="848"/>
      <c r="PML216" s="848"/>
      <c r="PMM216" s="848"/>
      <c r="PMN216" s="848"/>
      <c r="PMO216" s="848"/>
      <c r="PMP216" s="848"/>
      <c r="PMQ216" s="848"/>
      <c r="PMR216" s="848"/>
      <c r="PMS216" s="848"/>
      <c r="PMT216" s="848"/>
      <c r="PMU216" s="848"/>
      <c r="PMV216" s="848"/>
      <c r="PMW216" s="848"/>
      <c r="PMX216" s="848"/>
      <c r="PMY216" s="848"/>
      <c r="PMZ216" s="848"/>
      <c r="PNA216" s="848"/>
      <c r="PNB216" s="848"/>
      <c r="PNC216" s="848"/>
      <c r="PND216" s="848"/>
      <c r="PNE216" s="848"/>
      <c r="PNF216" s="848"/>
      <c r="PNG216" s="848"/>
      <c r="PNH216" s="848"/>
      <c r="PNI216" s="848"/>
      <c r="PNJ216" s="848"/>
      <c r="PNK216" s="848"/>
      <c r="PNL216" s="848"/>
      <c r="PNM216" s="848"/>
      <c r="PNN216" s="848"/>
      <c r="PNO216" s="848"/>
      <c r="PNP216" s="848"/>
      <c r="PNQ216" s="848"/>
      <c r="PNR216" s="848"/>
      <c r="PNS216" s="848"/>
      <c r="PNT216" s="848"/>
      <c r="PNU216" s="848"/>
      <c r="PNV216" s="848"/>
      <c r="PNW216" s="848"/>
      <c r="PNX216" s="848"/>
      <c r="PNY216" s="848"/>
      <c r="PNZ216" s="848"/>
      <c r="POA216" s="848"/>
      <c r="POB216" s="848"/>
      <c r="POC216" s="848"/>
      <c r="POD216" s="848"/>
      <c r="POE216" s="848"/>
      <c r="POF216" s="848"/>
      <c r="POG216" s="848"/>
      <c r="POH216" s="848"/>
      <c r="POI216" s="848"/>
      <c r="POJ216" s="848"/>
      <c r="POK216" s="848"/>
      <c r="POL216" s="848"/>
      <c r="POM216" s="848"/>
      <c r="PON216" s="848"/>
      <c r="POO216" s="848"/>
      <c r="POP216" s="848"/>
      <c r="POQ216" s="848"/>
      <c r="POR216" s="848"/>
      <c r="POS216" s="848"/>
      <c r="POT216" s="848"/>
      <c r="POU216" s="848"/>
      <c r="POV216" s="848"/>
      <c r="POW216" s="848"/>
      <c r="POX216" s="848"/>
      <c r="POY216" s="848"/>
      <c r="POZ216" s="848"/>
      <c r="PPA216" s="848"/>
      <c r="PPB216" s="848"/>
      <c r="PPC216" s="848"/>
      <c r="PPD216" s="848"/>
      <c r="PPE216" s="848"/>
      <c r="PPF216" s="848"/>
      <c r="PPG216" s="848"/>
      <c r="PPH216" s="848"/>
      <c r="PPI216" s="848"/>
      <c r="PPJ216" s="848"/>
      <c r="PPK216" s="848"/>
      <c r="PPL216" s="848"/>
      <c r="PPM216" s="848"/>
      <c r="PPN216" s="848"/>
      <c r="PPO216" s="848"/>
      <c r="PPP216" s="848"/>
      <c r="PPQ216" s="848"/>
      <c r="PPR216" s="848"/>
      <c r="PPS216" s="848"/>
      <c r="PPT216" s="848"/>
      <c r="PPU216" s="848"/>
      <c r="PPV216" s="848"/>
      <c r="PPW216" s="848"/>
      <c r="PPX216" s="848"/>
      <c r="PPY216" s="848"/>
      <c r="PPZ216" s="848"/>
      <c r="PQA216" s="848"/>
      <c r="PQB216" s="848"/>
      <c r="PQC216" s="848"/>
      <c r="PQD216" s="848"/>
      <c r="PQE216" s="848"/>
      <c r="PQF216" s="848"/>
      <c r="PQG216" s="848"/>
      <c r="PQH216" s="848"/>
      <c r="PQI216" s="848"/>
      <c r="PQJ216" s="848"/>
      <c r="PQK216" s="848"/>
      <c r="PQL216" s="848"/>
      <c r="PQM216" s="848"/>
      <c r="PQN216" s="848"/>
      <c r="PQO216" s="848"/>
      <c r="PQP216" s="848"/>
      <c r="PQQ216" s="848"/>
      <c r="PQR216" s="848"/>
      <c r="PQS216" s="848"/>
      <c r="PQT216" s="848"/>
      <c r="PQU216" s="848"/>
      <c r="PQV216" s="848"/>
      <c r="PQW216" s="848"/>
      <c r="PQX216" s="848"/>
      <c r="PQY216" s="848"/>
      <c r="PQZ216" s="848"/>
      <c r="PRA216" s="848"/>
      <c r="PRB216" s="848"/>
      <c r="PRC216" s="848"/>
      <c r="PRD216" s="848"/>
      <c r="PRE216" s="848"/>
      <c r="PRF216" s="848"/>
      <c r="PRG216" s="848"/>
      <c r="PRH216" s="848"/>
      <c r="PRI216" s="848"/>
      <c r="PRJ216" s="848"/>
      <c r="PRK216" s="848"/>
      <c r="PRL216" s="848"/>
      <c r="PRM216" s="848"/>
      <c r="PRN216" s="848"/>
      <c r="PRO216" s="848"/>
      <c r="PRP216" s="848"/>
      <c r="PRQ216" s="848"/>
      <c r="PRR216" s="848"/>
      <c r="PRS216" s="848"/>
      <c r="PRT216" s="848"/>
      <c r="PRU216" s="848"/>
      <c r="PRV216" s="848"/>
      <c r="PRW216" s="848"/>
      <c r="PRX216" s="848"/>
      <c r="PRY216" s="848"/>
      <c r="PRZ216" s="848"/>
      <c r="PSA216" s="848"/>
      <c r="PSB216" s="848"/>
      <c r="PSC216" s="848"/>
      <c r="PSD216" s="848"/>
      <c r="PSE216" s="848"/>
      <c r="PSF216" s="848"/>
      <c r="PSG216" s="848"/>
      <c r="PSH216" s="848"/>
      <c r="PSI216" s="848"/>
      <c r="PSJ216" s="848"/>
      <c r="PSK216" s="848"/>
      <c r="PSL216" s="848"/>
      <c r="PSM216" s="848"/>
      <c r="PSN216" s="848"/>
      <c r="PSO216" s="848"/>
      <c r="PSP216" s="848"/>
      <c r="PSQ216" s="848"/>
      <c r="PSR216" s="848"/>
      <c r="PSS216" s="848"/>
      <c r="PST216" s="848"/>
      <c r="PSU216" s="848"/>
      <c r="PSV216" s="848"/>
      <c r="PSW216" s="848"/>
      <c r="PSX216" s="848"/>
      <c r="PSY216" s="848"/>
      <c r="PSZ216" s="848"/>
      <c r="PTA216" s="848"/>
      <c r="PTB216" s="848"/>
      <c r="PTC216" s="848"/>
      <c r="PTD216" s="848"/>
      <c r="PTE216" s="848"/>
      <c r="PTF216" s="848"/>
      <c r="PTG216" s="848"/>
      <c r="PTH216" s="848"/>
      <c r="PTI216" s="848"/>
      <c r="PTJ216" s="848"/>
      <c r="PTK216" s="848"/>
      <c r="PTL216" s="848"/>
      <c r="PTM216" s="848"/>
      <c r="PTN216" s="848"/>
      <c r="PTO216" s="848"/>
      <c r="PTP216" s="848"/>
      <c r="PTQ216" s="848"/>
      <c r="PTR216" s="848"/>
      <c r="PTS216" s="848"/>
      <c r="PTT216" s="848"/>
      <c r="PTU216" s="848"/>
      <c r="PTV216" s="848"/>
      <c r="PTW216" s="848"/>
      <c r="PTX216" s="848"/>
      <c r="PTY216" s="848"/>
      <c r="PTZ216" s="848"/>
      <c r="PUA216" s="848"/>
      <c r="PUB216" s="848"/>
      <c r="PUC216" s="848"/>
      <c r="PUD216" s="848"/>
      <c r="PUE216" s="848"/>
      <c r="PUF216" s="848"/>
      <c r="PUG216" s="848"/>
      <c r="PUH216" s="848"/>
      <c r="PUI216" s="848"/>
      <c r="PUJ216" s="848"/>
      <c r="PUK216" s="848"/>
      <c r="PUL216" s="848"/>
      <c r="PUM216" s="848"/>
      <c r="PUN216" s="848"/>
      <c r="PUO216" s="848"/>
      <c r="PUP216" s="848"/>
      <c r="PUQ216" s="848"/>
      <c r="PUR216" s="848"/>
      <c r="PUS216" s="848"/>
      <c r="PUT216" s="848"/>
      <c r="PUU216" s="848"/>
      <c r="PUV216" s="848"/>
      <c r="PUW216" s="848"/>
      <c r="PUX216" s="848"/>
      <c r="PUY216" s="848"/>
      <c r="PUZ216" s="848"/>
      <c r="PVA216" s="848"/>
      <c r="PVB216" s="848"/>
      <c r="PVC216" s="848"/>
      <c r="PVD216" s="848"/>
      <c r="PVE216" s="848"/>
      <c r="PVF216" s="848"/>
      <c r="PVG216" s="848"/>
      <c r="PVH216" s="848"/>
      <c r="PVI216" s="848"/>
      <c r="PVJ216" s="848"/>
      <c r="PVK216" s="848"/>
      <c r="PVL216" s="848"/>
      <c r="PVM216" s="848"/>
      <c r="PVN216" s="848"/>
      <c r="PVO216" s="848"/>
      <c r="PVP216" s="848"/>
      <c r="PVQ216" s="848"/>
      <c r="PVR216" s="848"/>
      <c r="PVS216" s="848"/>
      <c r="PVT216" s="848"/>
      <c r="PVU216" s="848"/>
      <c r="PVV216" s="848"/>
      <c r="PVW216" s="848"/>
      <c r="PVX216" s="848"/>
      <c r="PVY216" s="848"/>
      <c r="PVZ216" s="848"/>
      <c r="PWA216" s="848"/>
      <c r="PWB216" s="848"/>
      <c r="PWC216" s="848"/>
      <c r="PWD216" s="848"/>
      <c r="PWE216" s="848"/>
      <c r="PWF216" s="848"/>
      <c r="PWG216" s="848"/>
      <c r="PWH216" s="848"/>
      <c r="PWI216" s="848"/>
      <c r="PWJ216" s="848"/>
      <c r="PWK216" s="848"/>
      <c r="PWL216" s="848"/>
      <c r="PWM216" s="848"/>
      <c r="PWN216" s="848"/>
      <c r="PWO216" s="848"/>
      <c r="PWP216" s="848"/>
      <c r="PWQ216" s="848"/>
      <c r="PWR216" s="848"/>
      <c r="PWS216" s="848"/>
      <c r="PWT216" s="848"/>
      <c r="PWU216" s="848"/>
      <c r="PWV216" s="848"/>
      <c r="PWW216" s="848"/>
      <c r="PWX216" s="848"/>
      <c r="PWY216" s="848"/>
      <c r="PWZ216" s="848"/>
      <c r="PXA216" s="848"/>
      <c r="PXB216" s="848"/>
      <c r="PXC216" s="848"/>
      <c r="PXD216" s="848"/>
      <c r="PXE216" s="848"/>
      <c r="PXF216" s="848"/>
      <c r="PXG216" s="848"/>
      <c r="PXH216" s="848"/>
      <c r="PXI216" s="848"/>
      <c r="PXJ216" s="848"/>
      <c r="PXK216" s="848"/>
      <c r="PXL216" s="848"/>
      <c r="PXM216" s="848"/>
      <c r="PXN216" s="848"/>
      <c r="PXO216" s="848"/>
      <c r="PXP216" s="848"/>
      <c r="PXQ216" s="848"/>
      <c r="PXR216" s="848"/>
      <c r="PXS216" s="848"/>
      <c r="PXT216" s="848"/>
      <c r="PXU216" s="848"/>
      <c r="PXV216" s="848"/>
      <c r="PXW216" s="848"/>
      <c r="PXX216" s="848"/>
      <c r="PXY216" s="848"/>
      <c r="PXZ216" s="848"/>
      <c r="PYA216" s="848"/>
      <c r="PYB216" s="848"/>
      <c r="PYC216" s="848"/>
      <c r="PYD216" s="848"/>
      <c r="PYE216" s="848"/>
      <c r="PYF216" s="848"/>
      <c r="PYG216" s="848"/>
      <c r="PYH216" s="848"/>
      <c r="PYI216" s="848"/>
      <c r="PYJ216" s="848"/>
      <c r="PYK216" s="848"/>
      <c r="PYL216" s="848"/>
      <c r="PYM216" s="848"/>
      <c r="PYN216" s="848"/>
      <c r="PYO216" s="848"/>
      <c r="PYP216" s="848"/>
      <c r="PYQ216" s="848"/>
      <c r="PYR216" s="848"/>
      <c r="PYS216" s="848"/>
      <c r="PYT216" s="848"/>
      <c r="PYU216" s="848"/>
      <c r="PYV216" s="848"/>
      <c r="PYW216" s="848"/>
      <c r="PYX216" s="848"/>
      <c r="PYY216" s="848"/>
      <c r="PYZ216" s="848"/>
      <c r="PZA216" s="848"/>
      <c r="PZB216" s="848"/>
      <c r="PZC216" s="848"/>
      <c r="PZD216" s="848"/>
      <c r="PZE216" s="848"/>
      <c r="PZF216" s="848"/>
      <c r="PZG216" s="848"/>
      <c r="PZH216" s="848"/>
      <c r="PZI216" s="848"/>
      <c r="PZJ216" s="848"/>
      <c r="PZK216" s="848"/>
      <c r="PZL216" s="848"/>
      <c r="PZM216" s="848"/>
      <c r="PZN216" s="848"/>
      <c r="PZO216" s="848"/>
      <c r="PZP216" s="848"/>
      <c r="PZQ216" s="848"/>
      <c r="PZR216" s="848"/>
      <c r="PZS216" s="848"/>
      <c r="PZT216" s="848"/>
      <c r="PZU216" s="848"/>
      <c r="PZV216" s="848"/>
      <c r="PZW216" s="848"/>
      <c r="PZX216" s="848"/>
      <c r="PZY216" s="848"/>
      <c r="PZZ216" s="848"/>
      <c r="QAA216" s="848"/>
      <c r="QAB216" s="848"/>
      <c r="QAC216" s="848"/>
      <c r="QAD216" s="848"/>
      <c r="QAE216" s="848"/>
      <c r="QAF216" s="848"/>
      <c r="QAG216" s="848"/>
      <c r="QAH216" s="848"/>
      <c r="QAI216" s="848"/>
      <c r="QAJ216" s="848"/>
      <c r="QAK216" s="848"/>
      <c r="QAL216" s="848"/>
      <c r="QAM216" s="848"/>
      <c r="QAN216" s="848"/>
      <c r="QAO216" s="848"/>
      <c r="QAP216" s="848"/>
      <c r="QAQ216" s="848"/>
      <c r="QAR216" s="848"/>
      <c r="QAS216" s="848"/>
      <c r="QAT216" s="848"/>
      <c r="QAU216" s="848"/>
      <c r="QAV216" s="848"/>
      <c r="QAW216" s="848"/>
      <c r="QAX216" s="848"/>
      <c r="QAY216" s="848"/>
      <c r="QAZ216" s="848"/>
      <c r="QBA216" s="848"/>
      <c r="QBB216" s="848"/>
      <c r="QBC216" s="848"/>
      <c r="QBD216" s="848"/>
      <c r="QBE216" s="848"/>
      <c r="QBF216" s="848"/>
      <c r="QBG216" s="848"/>
      <c r="QBH216" s="848"/>
      <c r="QBI216" s="848"/>
      <c r="QBJ216" s="848"/>
      <c r="QBK216" s="848"/>
      <c r="QBL216" s="848"/>
      <c r="QBM216" s="848"/>
      <c r="QBN216" s="848"/>
      <c r="QBO216" s="848"/>
      <c r="QBP216" s="848"/>
      <c r="QBQ216" s="848"/>
      <c r="QBR216" s="848"/>
      <c r="QBS216" s="848"/>
      <c r="QBT216" s="848"/>
      <c r="QBU216" s="848"/>
      <c r="QBV216" s="848"/>
      <c r="QBW216" s="848"/>
      <c r="QBX216" s="848"/>
      <c r="QBY216" s="848"/>
      <c r="QBZ216" s="848"/>
      <c r="QCA216" s="848"/>
      <c r="QCB216" s="848"/>
      <c r="QCC216" s="848"/>
      <c r="QCD216" s="848"/>
      <c r="QCE216" s="848"/>
      <c r="QCF216" s="848"/>
      <c r="QCG216" s="848"/>
      <c r="QCH216" s="848"/>
      <c r="QCI216" s="848"/>
      <c r="QCJ216" s="848"/>
      <c r="QCK216" s="848"/>
      <c r="QCL216" s="848"/>
      <c r="QCM216" s="848"/>
      <c r="QCN216" s="848"/>
      <c r="QCO216" s="848"/>
      <c r="QCP216" s="848"/>
      <c r="QCQ216" s="848"/>
      <c r="QCR216" s="848"/>
      <c r="QCS216" s="848"/>
      <c r="QCT216" s="848"/>
      <c r="QCU216" s="848"/>
      <c r="QCV216" s="848"/>
      <c r="QCW216" s="848"/>
      <c r="QCX216" s="848"/>
      <c r="QCY216" s="848"/>
      <c r="QCZ216" s="848"/>
      <c r="QDA216" s="848"/>
      <c r="QDB216" s="848"/>
      <c r="QDC216" s="848"/>
      <c r="QDD216" s="848"/>
      <c r="QDE216" s="848"/>
      <c r="QDF216" s="848"/>
      <c r="QDG216" s="848"/>
      <c r="QDH216" s="848"/>
      <c r="QDI216" s="848"/>
      <c r="QDJ216" s="848"/>
      <c r="QDK216" s="848"/>
      <c r="QDL216" s="848"/>
      <c r="QDM216" s="848"/>
      <c r="QDN216" s="848"/>
      <c r="QDO216" s="848"/>
      <c r="QDP216" s="848"/>
      <c r="QDQ216" s="848"/>
      <c r="QDR216" s="848"/>
      <c r="QDS216" s="848"/>
      <c r="QDT216" s="848"/>
      <c r="QDU216" s="848"/>
      <c r="QDV216" s="848"/>
      <c r="QDW216" s="848"/>
      <c r="QDX216" s="848"/>
      <c r="QDY216" s="848"/>
      <c r="QDZ216" s="848"/>
      <c r="QEA216" s="848"/>
      <c r="QEB216" s="848"/>
      <c r="QEC216" s="848"/>
      <c r="QED216" s="848"/>
      <c r="QEE216" s="848"/>
      <c r="QEF216" s="848"/>
      <c r="QEG216" s="848"/>
      <c r="QEH216" s="848"/>
      <c r="QEI216" s="848"/>
      <c r="QEJ216" s="848"/>
      <c r="QEK216" s="848"/>
      <c r="QEL216" s="848"/>
      <c r="QEM216" s="848"/>
      <c r="QEN216" s="848"/>
      <c r="QEO216" s="848"/>
      <c r="QEP216" s="848"/>
      <c r="QEQ216" s="848"/>
      <c r="QER216" s="848"/>
      <c r="QES216" s="848"/>
      <c r="QET216" s="848"/>
      <c r="QEU216" s="848"/>
      <c r="QEV216" s="848"/>
      <c r="QEW216" s="848"/>
      <c r="QEX216" s="848"/>
      <c r="QEY216" s="848"/>
      <c r="QEZ216" s="848"/>
      <c r="QFA216" s="848"/>
      <c r="QFB216" s="848"/>
      <c r="QFC216" s="848"/>
      <c r="QFD216" s="848"/>
      <c r="QFE216" s="848"/>
      <c r="QFF216" s="848"/>
      <c r="QFG216" s="848"/>
      <c r="QFH216" s="848"/>
      <c r="QFI216" s="848"/>
      <c r="QFJ216" s="848"/>
      <c r="QFK216" s="848"/>
      <c r="QFL216" s="848"/>
      <c r="QFM216" s="848"/>
      <c r="QFN216" s="848"/>
      <c r="QFO216" s="848"/>
      <c r="QFP216" s="848"/>
      <c r="QFQ216" s="848"/>
      <c r="QFR216" s="848"/>
      <c r="QFS216" s="848"/>
      <c r="QFT216" s="848"/>
      <c r="QFU216" s="848"/>
      <c r="QFV216" s="848"/>
      <c r="QFW216" s="848"/>
      <c r="QFX216" s="848"/>
      <c r="QFY216" s="848"/>
      <c r="QFZ216" s="848"/>
      <c r="QGA216" s="848"/>
      <c r="QGB216" s="848"/>
      <c r="QGC216" s="848"/>
      <c r="QGD216" s="848"/>
      <c r="QGE216" s="848"/>
      <c r="QGF216" s="848"/>
      <c r="QGG216" s="848"/>
      <c r="QGH216" s="848"/>
      <c r="QGI216" s="848"/>
      <c r="QGJ216" s="848"/>
      <c r="QGK216" s="848"/>
      <c r="QGL216" s="848"/>
      <c r="QGM216" s="848"/>
      <c r="QGN216" s="848"/>
      <c r="QGO216" s="848"/>
      <c r="QGP216" s="848"/>
      <c r="QGQ216" s="848"/>
      <c r="QGR216" s="848"/>
      <c r="QGS216" s="848"/>
      <c r="QGT216" s="848"/>
      <c r="QGU216" s="848"/>
      <c r="QGV216" s="848"/>
      <c r="QGW216" s="848"/>
      <c r="QGX216" s="848"/>
      <c r="QGY216" s="848"/>
      <c r="QGZ216" s="848"/>
      <c r="QHA216" s="848"/>
      <c r="QHB216" s="848"/>
      <c r="QHC216" s="848"/>
      <c r="QHD216" s="848"/>
      <c r="QHE216" s="848"/>
      <c r="QHF216" s="848"/>
      <c r="QHG216" s="848"/>
      <c r="QHH216" s="848"/>
      <c r="QHI216" s="848"/>
      <c r="QHJ216" s="848"/>
      <c r="QHK216" s="848"/>
      <c r="QHL216" s="848"/>
      <c r="QHM216" s="848"/>
      <c r="QHN216" s="848"/>
      <c r="QHO216" s="848"/>
      <c r="QHP216" s="848"/>
      <c r="QHQ216" s="848"/>
      <c r="QHR216" s="848"/>
      <c r="QHS216" s="848"/>
      <c r="QHT216" s="848"/>
      <c r="QHU216" s="848"/>
      <c r="QHV216" s="848"/>
      <c r="QHW216" s="848"/>
      <c r="QHX216" s="848"/>
      <c r="QHY216" s="848"/>
      <c r="QHZ216" s="848"/>
      <c r="QIA216" s="848"/>
      <c r="QIB216" s="848"/>
      <c r="QIC216" s="848"/>
      <c r="QID216" s="848"/>
      <c r="QIE216" s="848"/>
      <c r="QIF216" s="848"/>
      <c r="QIG216" s="848"/>
      <c r="QIH216" s="848"/>
      <c r="QII216" s="848"/>
      <c r="QIJ216" s="848"/>
      <c r="QIK216" s="848"/>
      <c r="QIL216" s="848"/>
      <c r="QIM216" s="848"/>
      <c r="QIN216" s="848"/>
      <c r="QIO216" s="848"/>
      <c r="QIP216" s="848"/>
      <c r="QIQ216" s="848"/>
      <c r="QIR216" s="848"/>
      <c r="QIS216" s="848"/>
      <c r="QIT216" s="848"/>
      <c r="QIU216" s="848"/>
      <c r="QIV216" s="848"/>
      <c r="QIW216" s="848"/>
      <c r="QIX216" s="848"/>
      <c r="QIY216" s="848"/>
      <c r="QIZ216" s="848"/>
      <c r="QJA216" s="848"/>
      <c r="QJB216" s="848"/>
      <c r="QJC216" s="848"/>
      <c r="QJD216" s="848"/>
      <c r="QJE216" s="848"/>
      <c r="QJF216" s="848"/>
      <c r="QJG216" s="848"/>
      <c r="QJH216" s="848"/>
      <c r="QJI216" s="848"/>
      <c r="QJJ216" s="848"/>
      <c r="QJK216" s="848"/>
      <c r="QJL216" s="848"/>
      <c r="QJM216" s="848"/>
      <c r="QJN216" s="848"/>
      <c r="QJO216" s="848"/>
      <c r="QJP216" s="848"/>
      <c r="QJQ216" s="848"/>
      <c r="QJR216" s="848"/>
      <c r="QJS216" s="848"/>
      <c r="QJT216" s="848"/>
      <c r="QJU216" s="848"/>
      <c r="QJV216" s="848"/>
      <c r="QJW216" s="848"/>
      <c r="QJX216" s="848"/>
      <c r="QJY216" s="848"/>
      <c r="QJZ216" s="848"/>
      <c r="QKA216" s="848"/>
      <c r="QKB216" s="848"/>
      <c r="QKC216" s="848"/>
      <c r="QKD216" s="848"/>
      <c r="QKE216" s="848"/>
      <c r="QKF216" s="848"/>
      <c r="QKG216" s="848"/>
      <c r="QKH216" s="848"/>
      <c r="QKI216" s="848"/>
      <c r="QKJ216" s="848"/>
      <c r="QKK216" s="848"/>
      <c r="QKL216" s="848"/>
      <c r="QKM216" s="848"/>
      <c r="QKN216" s="848"/>
      <c r="QKO216" s="848"/>
      <c r="QKP216" s="848"/>
      <c r="QKQ216" s="848"/>
      <c r="QKR216" s="848"/>
      <c r="QKS216" s="848"/>
      <c r="QKT216" s="848"/>
      <c r="QKU216" s="848"/>
      <c r="QKV216" s="848"/>
      <c r="QKW216" s="848"/>
      <c r="QKX216" s="848"/>
      <c r="QKY216" s="848"/>
      <c r="QKZ216" s="848"/>
      <c r="QLA216" s="848"/>
      <c r="QLB216" s="848"/>
      <c r="QLC216" s="848"/>
      <c r="QLD216" s="848"/>
      <c r="QLE216" s="848"/>
      <c r="QLF216" s="848"/>
      <c r="QLG216" s="848"/>
      <c r="QLH216" s="848"/>
      <c r="QLI216" s="848"/>
      <c r="QLJ216" s="848"/>
      <c r="QLK216" s="848"/>
      <c r="QLL216" s="848"/>
      <c r="QLM216" s="848"/>
      <c r="QLN216" s="848"/>
      <c r="QLO216" s="848"/>
      <c r="QLP216" s="848"/>
      <c r="QLQ216" s="848"/>
      <c r="QLR216" s="848"/>
      <c r="QLS216" s="848"/>
      <c r="QLT216" s="848"/>
      <c r="QLU216" s="848"/>
      <c r="QLV216" s="848"/>
      <c r="QLW216" s="848"/>
      <c r="QLX216" s="848"/>
      <c r="QLY216" s="848"/>
      <c r="QLZ216" s="848"/>
      <c r="QMA216" s="848"/>
      <c r="QMB216" s="848"/>
      <c r="QMC216" s="848"/>
      <c r="QMD216" s="848"/>
      <c r="QME216" s="848"/>
      <c r="QMF216" s="848"/>
      <c r="QMG216" s="848"/>
      <c r="QMH216" s="848"/>
      <c r="QMI216" s="848"/>
      <c r="QMJ216" s="848"/>
      <c r="QMK216" s="848"/>
      <c r="QML216" s="848"/>
      <c r="QMM216" s="848"/>
      <c r="QMN216" s="848"/>
      <c r="QMO216" s="848"/>
      <c r="QMP216" s="848"/>
      <c r="QMQ216" s="848"/>
      <c r="QMR216" s="848"/>
      <c r="QMS216" s="848"/>
      <c r="QMT216" s="848"/>
      <c r="QMU216" s="848"/>
      <c r="QMV216" s="848"/>
      <c r="QMW216" s="848"/>
      <c r="QMX216" s="848"/>
      <c r="QMY216" s="848"/>
      <c r="QMZ216" s="848"/>
      <c r="QNA216" s="848"/>
      <c r="QNB216" s="848"/>
      <c r="QNC216" s="848"/>
      <c r="QND216" s="848"/>
      <c r="QNE216" s="848"/>
      <c r="QNF216" s="848"/>
      <c r="QNG216" s="848"/>
      <c r="QNH216" s="848"/>
      <c r="QNI216" s="848"/>
      <c r="QNJ216" s="848"/>
      <c r="QNK216" s="848"/>
      <c r="QNL216" s="848"/>
      <c r="QNM216" s="848"/>
      <c r="QNN216" s="848"/>
      <c r="QNO216" s="848"/>
      <c r="QNP216" s="848"/>
      <c r="QNQ216" s="848"/>
      <c r="QNR216" s="848"/>
      <c r="QNS216" s="848"/>
      <c r="QNT216" s="848"/>
      <c r="QNU216" s="848"/>
      <c r="QNV216" s="848"/>
      <c r="QNW216" s="848"/>
      <c r="QNX216" s="848"/>
      <c r="QNY216" s="848"/>
      <c r="QNZ216" s="848"/>
      <c r="QOA216" s="848"/>
      <c r="QOB216" s="848"/>
      <c r="QOC216" s="848"/>
      <c r="QOD216" s="848"/>
      <c r="QOE216" s="848"/>
      <c r="QOF216" s="848"/>
      <c r="QOG216" s="848"/>
      <c r="QOH216" s="848"/>
      <c r="QOI216" s="848"/>
      <c r="QOJ216" s="848"/>
      <c r="QOK216" s="848"/>
      <c r="QOL216" s="848"/>
      <c r="QOM216" s="848"/>
      <c r="QON216" s="848"/>
      <c r="QOO216" s="848"/>
      <c r="QOP216" s="848"/>
      <c r="QOQ216" s="848"/>
      <c r="QOR216" s="848"/>
      <c r="QOS216" s="848"/>
      <c r="QOT216" s="848"/>
      <c r="QOU216" s="848"/>
      <c r="QOV216" s="848"/>
      <c r="QOW216" s="848"/>
      <c r="QOX216" s="848"/>
      <c r="QOY216" s="848"/>
      <c r="QOZ216" s="848"/>
      <c r="QPA216" s="848"/>
      <c r="QPB216" s="848"/>
      <c r="QPC216" s="848"/>
      <c r="QPD216" s="848"/>
      <c r="QPE216" s="848"/>
      <c r="QPF216" s="848"/>
      <c r="QPG216" s="848"/>
      <c r="QPH216" s="848"/>
      <c r="QPI216" s="848"/>
      <c r="QPJ216" s="848"/>
      <c r="QPK216" s="848"/>
      <c r="QPL216" s="848"/>
      <c r="QPM216" s="848"/>
      <c r="QPN216" s="848"/>
      <c r="QPO216" s="848"/>
      <c r="QPP216" s="848"/>
      <c r="QPQ216" s="848"/>
      <c r="QPR216" s="848"/>
      <c r="QPS216" s="848"/>
      <c r="QPT216" s="848"/>
      <c r="QPU216" s="848"/>
      <c r="QPV216" s="848"/>
      <c r="QPW216" s="848"/>
      <c r="QPX216" s="848"/>
      <c r="QPY216" s="848"/>
      <c r="QPZ216" s="848"/>
      <c r="QQA216" s="848"/>
      <c r="QQB216" s="848"/>
      <c r="QQC216" s="848"/>
      <c r="QQD216" s="848"/>
      <c r="QQE216" s="848"/>
      <c r="QQF216" s="848"/>
      <c r="QQG216" s="848"/>
      <c r="QQH216" s="848"/>
      <c r="QQI216" s="848"/>
      <c r="QQJ216" s="848"/>
      <c r="QQK216" s="848"/>
      <c r="QQL216" s="848"/>
      <c r="QQM216" s="848"/>
      <c r="QQN216" s="848"/>
      <c r="QQO216" s="848"/>
      <c r="QQP216" s="848"/>
      <c r="QQQ216" s="848"/>
      <c r="QQR216" s="848"/>
      <c r="QQS216" s="848"/>
      <c r="QQT216" s="848"/>
      <c r="QQU216" s="848"/>
      <c r="QQV216" s="848"/>
      <c r="QQW216" s="848"/>
      <c r="QQX216" s="848"/>
      <c r="QQY216" s="848"/>
      <c r="QQZ216" s="848"/>
      <c r="QRA216" s="848"/>
      <c r="QRB216" s="848"/>
      <c r="QRC216" s="848"/>
      <c r="QRD216" s="848"/>
      <c r="QRE216" s="848"/>
      <c r="QRF216" s="848"/>
      <c r="QRG216" s="848"/>
      <c r="QRH216" s="848"/>
      <c r="QRI216" s="848"/>
      <c r="QRJ216" s="848"/>
      <c r="QRK216" s="848"/>
      <c r="QRL216" s="848"/>
      <c r="QRM216" s="848"/>
      <c r="QRN216" s="848"/>
      <c r="QRO216" s="848"/>
      <c r="QRP216" s="848"/>
      <c r="QRQ216" s="848"/>
      <c r="QRR216" s="848"/>
      <c r="QRS216" s="848"/>
      <c r="QRT216" s="848"/>
      <c r="QRU216" s="848"/>
      <c r="QRV216" s="848"/>
      <c r="QRW216" s="848"/>
      <c r="QRX216" s="848"/>
      <c r="QRY216" s="848"/>
      <c r="QRZ216" s="848"/>
      <c r="QSA216" s="848"/>
      <c r="QSB216" s="848"/>
      <c r="QSC216" s="848"/>
      <c r="QSD216" s="848"/>
      <c r="QSE216" s="848"/>
      <c r="QSF216" s="848"/>
      <c r="QSG216" s="848"/>
      <c r="QSH216" s="848"/>
      <c r="QSI216" s="848"/>
      <c r="QSJ216" s="848"/>
      <c r="QSK216" s="848"/>
      <c r="QSL216" s="848"/>
      <c r="QSM216" s="848"/>
      <c r="QSN216" s="848"/>
      <c r="QSO216" s="848"/>
      <c r="QSP216" s="848"/>
      <c r="QSQ216" s="848"/>
      <c r="QSR216" s="848"/>
      <c r="QSS216" s="848"/>
      <c r="QST216" s="848"/>
      <c r="QSU216" s="848"/>
      <c r="QSV216" s="848"/>
      <c r="QSW216" s="848"/>
      <c r="QSX216" s="848"/>
      <c r="QSY216" s="848"/>
      <c r="QSZ216" s="848"/>
      <c r="QTA216" s="848"/>
      <c r="QTB216" s="848"/>
      <c r="QTC216" s="848"/>
      <c r="QTD216" s="848"/>
      <c r="QTE216" s="848"/>
      <c r="QTF216" s="848"/>
      <c r="QTG216" s="848"/>
      <c r="QTH216" s="848"/>
      <c r="QTI216" s="848"/>
      <c r="QTJ216" s="848"/>
      <c r="QTK216" s="848"/>
      <c r="QTL216" s="848"/>
      <c r="QTM216" s="848"/>
      <c r="QTN216" s="848"/>
      <c r="QTO216" s="848"/>
      <c r="QTP216" s="848"/>
      <c r="QTQ216" s="848"/>
      <c r="QTR216" s="848"/>
      <c r="QTS216" s="848"/>
      <c r="QTT216" s="848"/>
      <c r="QTU216" s="848"/>
      <c r="QTV216" s="848"/>
      <c r="QTW216" s="848"/>
      <c r="QTX216" s="848"/>
      <c r="QTY216" s="848"/>
      <c r="QTZ216" s="848"/>
      <c r="QUA216" s="848"/>
      <c r="QUB216" s="848"/>
      <c r="QUC216" s="848"/>
      <c r="QUD216" s="848"/>
      <c r="QUE216" s="848"/>
      <c r="QUF216" s="848"/>
      <c r="QUG216" s="848"/>
      <c r="QUH216" s="848"/>
      <c r="QUI216" s="848"/>
      <c r="QUJ216" s="848"/>
      <c r="QUK216" s="848"/>
      <c r="QUL216" s="848"/>
      <c r="QUM216" s="848"/>
      <c r="QUN216" s="848"/>
      <c r="QUO216" s="848"/>
      <c r="QUP216" s="848"/>
      <c r="QUQ216" s="848"/>
      <c r="QUR216" s="848"/>
      <c r="QUS216" s="848"/>
      <c r="QUT216" s="848"/>
      <c r="QUU216" s="848"/>
      <c r="QUV216" s="848"/>
      <c r="QUW216" s="848"/>
      <c r="QUX216" s="848"/>
      <c r="QUY216" s="848"/>
      <c r="QUZ216" s="848"/>
      <c r="QVA216" s="848"/>
      <c r="QVB216" s="848"/>
      <c r="QVC216" s="848"/>
      <c r="QVD216" s="848"/>
      <c r="QVE216" s="848"/>
      <c r="QVF216" s="848"/>
      <c r="QVG216" s="848"/>
      <c r="QVH216" s="848"/>
      <c r="QVI216" s="848"/>
      <c r="QVJ216" s="848"/>
      <c r="QVK216" s="848"/>
      <c r="QVL216" s="848"/>
      <c r="QVM216" s="848"/>
      <c r="QVN216" s="848"/>
      <c r="QVO216" s="848"/>
      <c r="QVP216" s="848"/>
      <c r="QVQ216" s="848"/>
      <c r="QVR216" s="848"/>
      <c r="QVS216" s="848"/>
      <c r="QVT216" s="848"/>
      <c r="QVU216" s="848"/>
      <c r="QVV216" s="848"/>
      <c r="QVW216" s="848"/>
      <c r="QVX216" s="848"/>
      <c r="QVY216" s="848"/>
      <c r="QVZ216" s="848"/>
      <c r="QWA216" s="848"/>
      <c r="QWB216" s="848"/>
      <c r="QWC216" s="848"/>
      <c r="QWD216" s="848"/>
      <c r="QWE216" s="848"/>
      <c r="QWF216" s="848"/>
      <c r="QWG216" s="848"/>
      <c r="QWH216" s="848"/>
      <c r="QWI216" s="848"/>
      <c r="QWJ216" s="848"/>
      <c r="QWK216" s="848"/>
      <c r="QWL216" s="848"/>
      <c r="QWM216" s="848"/>
      <c r="QWN216" s="848"/>
      <c r="QWO216" s="848"/>
      <c r="QWP216" s="848"/>
      <c r="QWQ216" s="848"/>
      <c r="QWR216" s="848"/>
      <c r="QWS216" s="848"/>
      <c r="QWT216" s="848"/>
      <c r="QWU216" s="848"/>
      <c r="QWV216" s="848"/>
      <c r="QWW216" s="848"/>
      <c r="QWX216" s="848"/>
      <c r="QWY216" s="848"/>
      <c r="QWZ216" s="848"/>
      <c r="QXA216" s="848"/>
      <c r="QXB216" s="848"/>
      <c r="QXC216" s="848"/>
      <c r="QXD216" s="848"/>
      <c r="QXE216" s="848"/>
      <c r="QXF216" s="848"/>
      <c r="QXG216" s="848"/>
      <c r="QXH216" s="848"/>
      <c r="QXI216" s="848"/>
      <c r="QXJ216" s="848"/>
      <c r="QXK216" s="848"/>
      <c r="QXL216" s="848"/>
      <c r="QXM216" s="848"/>
      <c r="QXN216" s="848"/>
      <c r="QXO216" s="848"/>
      <c r="QXP216" s="848"/>
      <c r="QXQ216" s="848"/>
      <c r="QXR216" s="848"/>
      <c r="QXS216" s="848"/>
      <c r="QXT216" s="848"/>
      <c r="QXU216" s="848"/>
      <c r="QXV216" s="848"/>
      <c r="QXW216" s="848"/>
      <c r="QXX216" s="848"/>
      <c r="QXY216" s="848"/>
      <c r="QXZ216" s="848"/>
      <c r="QYA216" s="848"/>
      <c r="QYB216" s="848"/>
      <c r="QYC216" s="848"/>
      <c r="QYD216" s="848"/>
      <c r="QYE216" s="848"/>
      <c r="QYF216" s="848"/>
      <c r="QYG216" s="848"/>
      <c r="QYH216" s="848"/>
      <c r="QYI216" s="848"/>
      <c r="QYJ216" s="848"/>
      <c r="QYK216" s="848"/>
      <c r="QYL216" s="848"/>
      <c r="QYM216" s="848"/>
      <c r="QYN216" s="848"/>
      <c r="QYO216" s="848"/>
      <c r="QYP216" s="848"/>
      <c r="QYQ216" s="848"/>
      <c r="QYR216" s="848"/>
      <c r="QYS216" s="848"/>
      <c r="QYT216" s="848"/>
      <c r="QYU216" s="848"/>
      <c r="QYV216" s="848"/>
      <c r="QYW216" s="848"/>
      <c r="QYX216" s="848"/>
      <c r="QYY216" s="848"/>
      <c r="QYZ216" s="848"/>
      <c r="QZA216" s="848"/>
      <c r="QZB216" s="848"/>
      <c r="QZC216" s="848"/>
      <c r="QZD216" s="848"/>
      <c r="QZE216" s="848"/>
      <c r="QZF216" s="848"/>
      <c r="QZG216" s="848"/>
      <c r="QZH216" s="848"/>
      <c r="QZI216" s="848"/>
      <c r="QZJ216" s="848"/>
      <c r="QZK216" s="848"/>
      <c r="QZL216" s="848"/>
      <c r="QZM216" s="848"/>
      <c r="QZN216" s="848"/>
      <c r="QZO216" s="848"/>
      <c r="QZP216" s="848"/>
      <c r="QZQ216" s="848"/>
      <c r="QZR216" s="848"/>
      <c r="QZS216" s="848"/>
      <c r="QZT216" s="848"/>
      <c r="QZU216" s="848"/>
      <c r="QZV216" s="848"/>
      <c r="QZW216" s="848"/>
      <c r="QZX216" s="848"/>
      <c r="QZY216" s="848"/>
      <c r="QZZ216" s="848"/>
      <c r="RAA216" s="848"/>
      <c r="RAB216" s="848"/>
      <c r="RAC216" s="848"/>
      <c r="RAD216" s="848"/>
      <c r="RAE216" s="848"/>
      <c r="RAF216" s="848"/>
      <c r="RAG216" s="848"/>
      <c r="RAH216" s="848"/>
      <c r="RAI216" s="848"/>
      <c r="RAJ216" s="848"/>
      <c r="RAK216" s="848"/>
      <c r="RAL216" s="848"/>
      <c r="RAM216" s="848"/>
      <c r="RAN216" s="848"/>
      <c r="RAO216" s="848"/>
      <c r="RAP216" s="848"/>
      <c r="RAQ216" s="848"/>
      <c r="RAR216" s="848"/>
      <c r="RAS216" s="848"/>
      <c r="RAT216" s="848"/>
      <c r="RAU216" s="848"/>
      <c r="RAV216" s="848"/>
      <c r="RAW216" s="848"/>
      <c r="RAX216" s="848"/>
      <c r="RAY216" s="848"/>
      <c r="RAZ216" s="848"/>
      <c r="RBA216" s="848"/>
      <c r="RBB216" s="848"/>
      <c r="RBC216" s="848"/>
      <c r="RBD216" s="848"/>
      <c r="RBE216" s="848"/>
      <c r="RBF216" s="848"/>
      <c r="RBG216" s="848"/>
      <c r="RBH216" s="848"/>
      <c r="RBI216" s="848"/>
      <c r="RBJ216" s="848"/>
      <c r="RBK216" s="848"/>
      <c r="RBL216" s="848"/>
      <c r="RBM216" s="848"/>
      <c r="RBN216" s="848"/>
      <c r="RBO216" s="848"/>
      <c r="RBP216" s="848"/>
      <c r="RBQ216" s="848"/>
      <c r="RBR216" s="848"/>
      <c r="RBS216" s="848"/>
      <c r="RBT216" s="848"/>
      <c r="RBU216" s="848"/>
      <c r="RBV216" s="848"/>
      <c r="RBW216" s="848"/>
      <c r="RBX216" s="848"/>
      <c r="RBY216" s="848"/>
      <c r="RBZ216" s="848"/>
      <c r="RCA216" s="848"/>
      <c r="RCB216" s="848"/>
      <c r="RCC216" s="848"/>
      <c r="RCD216" s="848"/>
      <c r="RCE216" s="848"/>
      <c r="RCF216" s="848"/>
      <c r="RCG216" s="848"/>
      <c r="RCH216" s="848"/>
      <c r="RCI216" s="848"/>
      <c r="RCJ216" s="848"/>
      <c r="RCK216" s="848"/>
      <c r="RCL216" s="848"/>
      <c r="RCM216" s="848"/>
      <c r="RCN216" s="848"/>
      <c r="RCO216" s="848"/>
      <c r="RCP216" s="848"/>
      <c r="RCQ216" s="848"/>
      <c r="RCR216" s="848"/>
      <c r="RCS216" s="848"/>
      <c r="RCT216" s="848"/>
      <c r="RCU216" s="848"/>
      <c r="RCV216" s="848"/>
      <c r="RCW216" s="848"/>
      <c r="RCX216" s="848"/>
      <c r="RCY216" s="848"/>
      <c r="RCZ216" s="848"/>
      <c r="RDA216" s="848"/>
      <c r="RDB216" s="848"/>
      <c r="RDC216" s="848"/>
      <c r="RDD216" s="848"/>
      <c r="RDE216" s="848"/>
      <c r="RDF216" s="848"/>
      <c r="RDG216" s="848"/>
      <c r="RDH216" s="848"/>
      <c r="RDI216" s="848"/>
      <c r="RDJ216" s="848"/>
      <c r="RDK216" s="848"/>
      <c r="RDL216" s="848"/>
      <c r="RDM216" s="848"/>
      <c r="RDN216" s="848"/>
      <c r="RDO216" s="848"/>
      <c r="RDP216" s="848"/>
      <c r="RDQ216" s="848"/>
      <c r="RDR216" s="848"/>
      <c r="RDS216" s="848"/>
      <c r="RDT216" s="848"/>
      <c r="RDU216" s="848"/>
      <c r="RDV216" s="848"/>
      <c r="RDW216" s="848"/>
      <c r="RDX216" s="848"/>
      <c r="RDY216" s="848"/>
      <c r="RDZ216" s="848"/>
      <c r="REA216" s="848"/>
      <c r="REB216" s="848"/>
      <c r="REC216" s="848"/>
      <c r="RED216" s="848"/>
      <c r="REE216" s="848"/>
      <c r="REF216" s="848"/>
      <c r="REG216" s="848"/>
      <c r="REH216" s="848"/>
      <c r="REI216" s="848"/>
      <c r="REJ216" s="848"/>
      <c r="REK216" s="848"/>
      <c r="REL216" s="848"/>
      <c r="REM216" s="848"/>
      <c r="REN216" s="848"/>
      <c r="REO216" s="848"/>
      <c r="REP216" s="848"/>
      <c r="REQ216" s="848"/>
      <c r="RER216" s="848"/>
      <c r="RES216" s="848"/>
      <c r="RET216" s="848"/>
      <c r="REU216" s="848"/>
      <c r="REV216" s="848"/>
      <c r="REW216" s="848"/>
      <c r="REX216" s="848"/>
      <c r="REY216" s="848"/>
      <c r="REZ216" s="848"/>
      <c r="RFA216" s="848"/>
      <c r="RFB216" s="848"/>
      <c r="RFC216" s="848"/>
      <c r="RFD216" s="848"/>
      <c r="RFE216" s="848"/>
      <c r="RFF216" s="848"/>
      <c r="RFG216" s="848"/>
      <c r="RFH216" s="848"/>
      <c r="RFI216" s="848"/>
      <c r="RFJ216" s="848"/>
      <c r="RFK216" s="848"/>
      <c r="RFL216" s="848"/>
      <c r="RFM216" s="848"/>
      <c r="RFN216" s="848"/>
      <c r="RFO216" s="848"/>
      <c r="RFP216" s="848"/>
      <c r="RFQ216" s="848"/>
      <c r="RFR216" s="848"/>
      <c r="RFS216" s="848"/>
      <c r="RFT216" s="848"/>
      <c r="RFU216" s="848"/>
      <c r="RFV216" s="848"/>
      <c r="RFW216" s="848"/>
      <c r="RFX216" s="848"/>
      <c r="RFY216" s="848"/>
      <c r="RFZ216" s="848"/>
      <c r="RGA216" s="848"/>
      <c r="RGB216" s="848"/>
      <c r="RGC216" s="848"/>
      <c r="RGD216" s="848"/>
      <c r="RGE216" s="848"/>
      <c r="RGF216" s="848"/>
      <c r="RGG216" s="848"/>
      <c r="RGH216" s="848"/>
      <c r="RGI216" s="848"/>
      <c r="RGJ216" s="848"/>
      <c r="RGK216" s="848"/>
      <c r="RGL216" s="848"/>
      <c r="RGM216" s="848"/>
      <c r="RGN216" s="848"/>
      <c r="RGO216" s="848"/>
      <c r="RGP216" s="848"/>
      <c r="RGQ216" s="848"/>
      <c r="RGR216" s="848"/>
      <c r="RGS216" s="848"/>
      <c r="RGT216" s="848"/>
      <c r="RGU216" s="848"/>
      <c r="RGV216" s="848"/>
      <c r="RGW216" s="848"/>
      <c r="RGX216" s="848"/>
      <c r="RGY216" s="848"/>
      <c r="RGZ216" s="848"/>
      <c r="RHA216" s="848"/>
      <c r="RHB216" s="848"/>
      <c r="RHC216" s="848"/>
      <c r="RHD216" s="848"/>
      <c r="RHE216" s="848"/>
      <c r="RHF216" s="848"/>
      <c r="RHG216" s="848"/>
      <c r="RHH216" s="848"/>
      <c r="RHI216" s="848"/>
      <c r="RHJ216" s="848"/>
      <c r="RHK216" s="848"/>
      <c r="RHL216" s="848"/>
      <c r="RHM216" s="848"/>
      <c r="RHN216" s="848"/>
      <c r="RHO216" s="848"/>
      <c r="RHP216" s="848"/>
      <c r="RHQ216" s="848"/>
      <c r="RHR216" s="848"/>
      <c r="RHS216" s="848"/>
      <c r="RHT216" s="848"/>
      <c r="RHU216" s="848"/>
      <c r="RHV216" s="848"/>
      <c r="RHW216" s="848"/>
      <c r="RHX216" s="848"/>
      <c r="RHY216" s="848"/>
      <c r="RHZ216" s="848"/>
      <c r="RIA216" s="848"/>
      <c r="RIB216" s="848"/>
      <c r="RIC216" s="848"/>
      <c r="RID216" s="848"/>
      <c r="RIE216" s="848"/>
      <c r="RIF216" s="848"/>
      <c r="RIG216" s="848"/>
      <c r="RIH216" s="848"/>
      <c r="RII216" s="848"/>
      <c r="RIJ216" s="848"/>
      <c r="RIK216" s="848"/>
      <c r="RIL216" s="848"/>
      <c r="RIM216" s="848"/>
      <c r="RIN216" s="848"/>
      <c r="RIO216" s="848"/>
      <c r="RIP216" s="848"/>
      <c r="RIQ216" s="848"/>
      <c r="RIR216" s="848"/>
      <c r="RIS216" s="848"/>
      <c r="RIT216" s="848"/>
      <c r="RIU216" s="848"/>
      <c r="RIV216" s="848"/>
      <c r="RIW216" s="848"/>
      <c r="RIX216" s="848"/>
      <c r="RIY216" s="848"/>
      <c r="RIZ216" s="848"/>
      <c r="RJA216" s="848"/>
      <c r="RJB216" s="848"/>
      <c r="RJC216" s="848"/>
      <c r="RJD216" s="848"/>
      <c r="RJE216" s="848"/>
      <c r="RJF216" s="848"/>
      <c r="RJG216" s="848"/>
      <c r="RJH216" s="848"/>
      <c r="RJI216" s="848"/>
      <c r="RJJ216" s="848"/>
      <c r="RJK216" s="848"/>
      <c r="RJL216" s="848"/>
      <c r="RJM216" s="848"/>
      <c r="RJN216" s="848"/>
      <c r="RJO216" s="848"/>
      <c r="RJP216" s="848"/>
      <c r="RJQ216" s="848"/>
      <c r="RJR216" s="848"/>
      <c r="RJS216" s="848"/>
      <c r="RJT216" s="848"/>
      <c r="RJU216" s="848"/>
      <c r="RJV216" s="848"/>
      <c r="RJW216" s="848"/>
      <c r="RJX216" s="848"/>
      <c r="RJY216" s="848"/>
      <c r="RJZ216" s="848"/>
      <c r="RKA216" s="848"/>
      <c r="RKB216" s="848"/>
      <c r="RKC216" s="848"/>
      <c r="RKD216" s="848"/>
      <c r="RKE216" s="848"/>
      <c r="RKF216" s="848"/>
      <c r="RKG216" s="848"/>
      <c r="RKH216" s="848"/>
      <c r="RKI216" s="848"/>
      <c r="RKJ216" s="848"/>
      <c r="RKK216" s="848"/>
      <c r="RKL216" s="848"/>
      <c r="RKM216" s="848"/>
      <c r="RKN216" s="848"/>
      <c r="RKO216" s="848"/>
      <c r="RKP216" s="848"/>
      <c r="RKQ216" s="848"/>
      <c r="RKR216" s="848"/>
      <c r="RKS216" s="848"/>
      <c r="RKT216" s="848"/>
      <c r="RKU216" s="848"/>
      <c r="RKV216" s="848"/>
      <c r="RKW216" s="848"/>
      <c r="RKX216" s="848"/>
      <c r="RKY216" s="848"/>
      <c r="RKZ216" s="848"/>
      <c r="RLA216" s="848"/>
      <c r="RLB216" s="848"/>
      <c r="RLC216" s="848"/>
      <c r="RLD216" s="848"/>
      <c r="RLE216" s="848"/>
      <c r="RLF216" s="848"/>
      <c r="RLG216" s="848"/>
      <c r="RLH216" s="848"/>
      <c r="RLI216" s="848"/>
      <c r="RLJ216" s="848"/>
      <c r="RLK216" s="848"/>
      <c r="RLL216" s="848"/>
      <c r="RLM216" s="848"/>
      <c r="RLN216" s="848"/>
      <c r="RLO216" s="848"/>
      <c r="RLP216" s="848"/>
      <c r="RLQ216" s="848"/>
      <c r="RLR216" s="848"/>
      <c r="RLS216" s="848"/>
      <c r="RLT216" s="848"/>
      <c r="RLU216" s="848"/>
      <c r="RLV216" s="848"/>
      <c r="RLW216" s="848"/>
      <c r="RLX216" s="848"/>
      <c r="RLY216" s="848"/>
      <c r="RLZ216" s="848"/>
      <c r="RMA216" s="848"/>
      <c r="RMB216" s="848"/>
      <c r="RMC216" s="848"/>
      <c r="RMD216" s="848"/>
      <c r="RME216" s="848"/>
      <c r="RMF216" s="848"/>
      <c r="RMG216" s="848"/>
      <c r="RMH216" s="848"/>
      <c r="RMI216" s="848"/>
      <c r="RMJ216" s="848"/>
      <c r="RMK216" s="848"/>
      <c r="RML216" s="848"/>
      <c r="RMM216" s="848"/>
      <c r="RMN216" s="848"/>
      <c r="RMO216" s="848"/>
      <c r="RMP216" s="848"/>
      <c r="RMQ216" s="848"/>
      <c r="RMR216" s="848"/>
      <c r="RMS216" s="848"/>
      <c r="RMT216" s="848"/>
      <c r="RMU216" s="848"/>
      <c r="RMV216" s="848"/>
      <c r="RMW216" s="848"/>
      <c r="RMX216" s="848"/>
      <c r="RMY216" s="848"/>
      <c r="RMZ216" s="848"/>
      <c r="RNA216" s="848"/>
      <c r="RNB216" s="848"/>
      <c r="RNC216" s="848"/>
      <c r="RND216" s="848"/>
      <c r="RNE216" s="848"/>
      <c r="RNF216" s="848"/>
      <c r="RNG216" s="848"/>
      <c r="RNH216" s="848"/>
      <c r="RNI216" s="848"/>
      <c r="RNJ216" s="848"/>
      <c r="RNK216" s="848"/>
      <c r="RNL216" s="848"/>
      <c r="RNM216" s="848"/>
      <c r="RNN216" s="848"/>
      <c r="RNO216" s="848"/>
      <c r="RNP216" s="848"/>
      <c r="RNQ216" s="848"/>
      <c r="RNR216" s="848"/>
      <c r="RNS216" s="848"/>
      <c r="RNT216" s="848"/>
      <c r="RNU216" s="848"/>
      <c r="RNV216" s="848"/>
      <c r="RNW216" s="848"/>
      <c r="RNX216" s="848"/>
      <c r="RNY216" s="848"/>
      <c r="RNZ216" s="848"/>
      <c r="ROA216" s="848"/>
      <c r="ROB216" s="848"/>
      <c r="ROC216" s="848"/>
      <c r="ROD216" s="848"/>
      <c r="ROE216" s="848"/>
      <c r="ROF216" s="848"/>
      <c r="ROG216" s="848"/>
      <c r="ROH216" s="848"/>
      <c r="ROI216" s="848"/>
      <c r="ROJ216" s="848"/>
      <c r="ROK216" s="848"/>
      <c r="ROL216" s="848"/>
      <c r="ROM216" s="848"/>
      <c r="RON216" s="848"/>
      <c r="ROO216" s="848"/>
      <c r="ROP216" s="848"/>
      <c r="ROQ216" s="848"/>
      <c r="ROR216" s="848"/>
      <c r="ROS216" s="848"/>
      <c r="ROT216" s="848"/>
      <c r="ROU216" s="848"/>
      <c r="ROV216" s="848"/>
      <c r="ROW216" s="848"/>
      <c r="ROX216" s="848"/>
      <c r="ROY216" s="848"/>
      <c r="ROZ216" s="848"/>
      <c r="RPA216" s="848"/>
      <c r="RPB216" s="848"/>
      <c r="RPC216" s="848"/>
      <c r="RPD216" s="848"/>
      <c r="RPE216" s="848"/>
      <c r="RPF216" s="848"/>
      <c r="RPG216" s="848"/>
      <c r="RPH216" s="848"/>
      <c r="RPI216" s="848"/>
      <c r="RPJ216" s="848"/>
      <c r="RPK216" s="848"/>
      <c r="RPL216" s="848"/>
      <c r="RPM216" s="848"/>
      <c r="RPN216" s="848"/>
      <c r="RPO216" s="848"/>
      <c r="RPP216" s="848"/>
      <c r="RPQ216" s="848"/>
      <c r="RPR216" s="848"/>
      <c r="RPS216" s="848"/>
      <c r="RPT216" s="848"/>
      <c r="RPU216" s="848"/>
      <c r="RPV216" s="848"/>
      <c r="RPW216" s="848"/>
      <c r="RPX216" s="848"/>
      <c r="RPY216" s="848"/>
      <c r="RPZ216" s="848"/>
      <c r="RQA216" s="848"/>
      <c r="RQB216" s="848"/>
      <c r="RQC216" s="848"/>
      <c r="RQD216" s="848"/>
      <c r="RQE216" s="848"/>
      <c r="RQF216" s="848"/>
      <c r="RQG216" s="848"/>
      <c r="RQH216" s="848"/>
      <c r="RQI216" s="848"/>
      <c r="RQJ216" s="848"/>
      <c r="RQK216" s="848"/>
      <c r="RQL216" s="848"/>
      <c r="RQM216" s="848"/>
      <c r="RQN216" s="848"/>
      <c r="RQO216" s="848"/>
      <c r="RQP216" s="848"/>
      <c r="RQQ216" s="848"/>
      <c r="RQR216" s="848"/>
      <c r="RQS216" s="848"/>
      <c r="RQT216" s="848"/>
      <c r="RQU216" s="848"/>
      <c r="RQV216" s="848"/>
      <c r="RQW216" s="848"/>
      <c r="RQX216" s="848"/>
      <c r="RQY216" s="848"/>
      <c r="RQZ216" s="848"/>
      <c r="RRA216" s="848"/>
      <c r="RRB216" s="848"/>
      <c r="RRC216" s="848"/>
      <c r="RRD216" s="848"/>
      <c r="RRE216" s="848"/>
      <c r="RRF216" s="848"/>
      <c r="RRG216" s="848"/>
      <c r="RRH216" s="848"/>
      <c r="RRI216" s="848"/>
      <c r="RRJ216" s="848"/>
      <c r="RRK216" s="848"/>
      <c r="RRL216" s="848"/>
      <c r="RRM216" s="848"/>
      <c r="RRN216" s="848"/>
      <c r="RRO216" s="848"/>
      <c r="RRP216" s="848"/>
      <c r="RRQ216" s="848"/>
      <c r="RRR216" s="848"/>
      <c r="RRS216" s="848"/>
      <c r="RRT216" s="848"/>
      <c r="RRU216" s="848"/>
      <c r="RRV216" s="848"/>
      <c r="RRW216" s="848"/>
      <c r="RRX216" s="848"/>
      <c r="RRY216" s="848"/>
      <c r="RRZ216" s="848"/>
      <c r="RSA216" s="848"/>
      <c r="RSB216" s="848"/>
      <c r="RSC216" s="848"/>
      <c r="RSD216" s="848"/>
      <c r="RSE216" s="848"/>
      <c r="RSF216" s="848"/>
      <c r="RSG216" s="848"/>
      <c r="RSH216" s="848"/>
      <c r="RSI216" s="848"/>
      <c r="RSJ216" s="848"/>
      <c r="RSK216" s="848"/>
      <c r="RSL216" s="848"/>
      <c r="RSM216" s="848"/>
      <c r="RSN216" s="848"/>
      <c r="RSO216" s="848"/>
      <c r="RSP216" s="848"/>
      <c r="RSQ216" s="848"/>
      <c r="RSR216" s="848"/>
      <c r="RSS216" s="848"/>
      <c r="RST216" s="848"/>
      <c r="RSU216" s="848"/>
      <c r="RSV216" s="848"/>
      <c r="RSW216" s="848"/>
      <c r="RSX216" s="848"/>
      <c r="RSY216" s="848"/>
      <c r="RSZ216" s="848"/>
      <c r="RTA216" s="848"/>
      <c r="RTB216" s="848"/>
      <c r="RTC216" s="848"/>
      <c r="RTD216" s="848"/>
      <c r="RTE216" s="848"/>
      <c r="RTF216" s="848"/>
      <c r="RTG216" s="848"/>
      <c r="RTH216" s="848"/>
      <c r="RTI216" s="848"/>
      <c r="RTJ216" s="848"/>
      <c r="RTK216" s="848"/>
      <c r="RTL216" s="848"/>
      <c r="RTM216" s="848"/>
      <c r="RTN216" s="848"/>
      <c r="RTO216" s="848"/>
      <c r="RTP216" s="848"/>
      <c r="RTQ216" s="848"/>
      <c r="RTR216" s="848"/>
      <c r="RTS216" s="848"/>
      <c r="RTT216" s="848"/>
      <c r="RTU216" s="848"/>
      <c r="RTV216" s="848"/>
      <c r="RTW216" s="848"/>
      <c r="RTX216" s="848"/>
      <c r="RTY216" s="848"/>
      <c r="RTZ216" s="848"/>
      <c r="RUA216" s="848"/>
      <c r="RUB216" s="848"/>
      <c r="RUC216" s="848"/>
      <c r="RUD216" s="848"/>
      <c r="RUE216" s="848"/>
      <c r="RUF216" s="848"/>
      <c r="RUG216" s="848"/>
      <c r="RUH216" s="848"/>
      <c r="RUI216" s="848"/>
      <c r="RUJ216" s="848"/>
      <c r="RUK216" s="848"/>
      <c r="RUL216" s="848"/>
      <c r="RUM216" s="848"/>
      <c r="RUN216" s="848"/>
      <c r="RUO216" s="848"/>
      <c r="RUP216" s="848"/>
      <c r="RUQ216" s="848"/>
      <c r="RUR216" s="848"/>
      <c r="RUS216" s="848"/>
      <c r="RUT216" s="848"/>
      <c r="RUU216" s="848"/>
      <c r="RUV216" s="848"/>
      <c r="RUW216" s="848"/>
      <c r="RUX216" s="848"/>
      <c r="RUY216" s="848"/>
      <c r="RUZ216" s="848"/>
      <c r="RVA216" s="848"/>
      <c r="RVB216" s="848"/>
      <c r="RVC216" s="848"/>
      <c r="RVD216" s="848"/>
      <c r="RVE216" s="848"/>
      <c r="RVF216" s="848"/>
      <c r="RVG216" s="848"/>
      <c r="RVH216" s="848"/>
      <c r="RVI216" s="848"/>
      <c r="RVJ216" s="848"/>
      <c r="RVK216" s="848"/>
      <c r="RVL216" s="848"/>
      <c r="RVM216" s="848"/>
      <c r="RVN216" s="848"/>
      <c r="RVO216" s="848"/>
      <c r="RVP216" s="848"/>
      <c r="RVQ216" s="848"/>
      <c r="RVR216" s="848"/>
      <c r="RVS216" s="848"/>
      <c r="RVT216" s="848"/>
      <c r="RVU216" s="848"/>
      <c r="RVV216" s="848"/>
      <c r="RVW216" s="848"/>
      <c r="RVX216" s="848"/>
      <c r="RVY216" s="848"/>
      <c r="RVZ216" s="848"/>
      <c r="RWA216" s="848"/>
      <c r="RWB216" s="848"/>
      <c r="RWC216" s="848"/>
      <c r="RWD216" s="848"/>
      <c r="RWE216" s="848"/>
      <c r="RWF216" s="848"/>
      <c r="RWG216" s="848"/>
      <c r="RWH216" s="848"/>
      <c r="RWI216" s="848"/>
      <c r="RWJ216" s="848"/>
      <c r="RWK216" s="848"/>
      <c r="RWL216" s="848"/>
      <c r="RWM216" s="848"/>
      <c r="RWN216" s="848"/>
      <c r="RWO216" s="848"/>
      <c r="RWP216" s="848"/>
      <c r="RWQ216" s="848"/>
      <c r="RWR216" s="848"/>
      <c r="RWS216" s="848"/>
      <c r="RWT216" s="848"/>
      <c r="RWU216" s="848"/>
      <c r="RWV216" s="848"/>
      <c r="RWW216" s="848"/>
      <c r="RWX216" s="848"/>
      <c r="RWY216" s="848"/>
      <c r="RWZ216" s="848"/>
      <c r="RXA216" s="848"/>
      <c r="RXB216" s="848"/>
      <c r="RXC216" s="848"/>
      <c r="RXD216" s="848"/>
      <c r="RXE216" s="848"/>
      <c r="RXF216" s="848"/>
      <c r="RXG216" s="848"/>
      <c r="RXH216" s="848"/>
      <c r="RXI216" s="848"/>
      <c r="RXJ216" s="848"/>
      <c r="RXK216" s="848"/>
      <c r="RXL216" s="848"/>
      <c r="RXM216" s="848"/>
      <c r="RXN216" s="848"/>
      <c r="RXO216" s="848"/>
      <c r="RXP216" s="848"/>
      <c r="RXQ216" s="848"/>
      <c r="RXR216" s="848"/>
      <c r="RXS216" s="848"/>
      <c r="RXT216" s="848"/>
      <c r="RXU216" s="848"/>
      <c r="RXV216" s="848"/>
      <c r="RXW216" s="848"/>
      <c r="RXX216" s="848"/>
      <c r="RXY216" s="848"/>
      <c r="RXZ216" s="848"/>
      <c r="RYA216" s="848"/>
      <c r="RYB216" s="848"/>
      <c r="RYC216" s="848"/>
      <c r="RYD216" s="848"/>
      <c r="RYE216" s="848"/>
      <c r="RYF216" s="848"/>
      <c r="RYG216" s="848"/>
      <c r="RYH216" s="848"/>
      <c r="RYI216" s="848"/>
      <c r="RYJ216" s="848"/>
      <c r="RYK216" s="848"/>
      <c r="RYL216" s="848"/>
      <c r="RYM216" s="848"/>
      <c r="RYN216" s="848"/>
      <c r="RYO216" s="848"/>
      <c r="RYP216" s="848"/>
      <c r="RYQ216" s="848"/>
      <c r="RYR216" s="848"/>
      <c r="RYS216" s="848"/>
      <c r="RYT216" s="848"/>
      <c r="RYU216" s="848"/>
      <c r="RYV216" s="848"/>
      <c r="RYW216" s="848"/>
      <c r="RYX216" s="848"/>
      <c r="RYY216" s="848"/>
      <c r="RYZ216" s="848"/>
      <c r="RZA216" s="848"/>
      <c r="RZB216" s="848"/>
      <c r="RZC216" s="848"/>
      <c r="RZD216" s="848"/>
      <c r="RZE216" s="848"/>
      <c r="RZF216" s="848"/>
      <c r="RZG216" s="848"/>
      <c r="RZH216" s="848"/>
      <c r="RZI216" s="848"/>
      <c r="RZJ216" s="848"/>
      <c r="RZK216" s="848"/>
      <c r="RZL216" s="848"/>
      <c r="RZM216" s="848"/>
      <c r="RZN216" s="848"/>
      <c r="RZO216" s="848"/>
      <c r="RZP216" s="848"/>
      <c r="RZQ216" s="848"/>
      <c r="RZR216" s="848"/>
      <c r="RZS216" s="848"/>
      <c r="RZT216" s="848"/>
      <c r="RZU216" s="848"/>
      <c r="RZV216" s="848"/>
      <c r="RZW216" s="848"/>
      <c r="RZX216" s="848"/>
      <c r="RZY216" s="848"/>
      <c r="RZZ216" s="848"/>
      <c r="SAA216" s="848"/>
      <c r="SAB216" s="848"/>
      <c r="SAC216" s="848"/>
      <c r="SAD216" s="848"/>
      <c r="SAE216" s="848"/>
      <c r="SAF216" s="848"/>
      <c r="SAG216" s="848"/>
      <c r="SAH216" s="848"/>
      <c r="SAI216" s="848"/>
      <c r="SAJ216" s="848"/>
      <c r="SAK216" s="848"/>
      <c r="SAL216" s="848"/>
      <c r="SAM216" s="848"/>
      <c r="SAN216" s="848"/>
      <c r="SAO216" s="848"/>
      <c r="SAP216" s="848"/>
      <c r="SAQ216" s="848"/>
      <c r="SAR216" s="848"/>
      <c r="SAS216" s="848"/>
      <c r="SAT216" s="848"/>
      <c r="SAU216" s="848"/>
      <c r="SAV216" s="848"/>
      <c r="SAW216" s="848"/>
      <c r="SAX216" s="848"/>
      <c r="SAY216" s="848"/>
      <c r="SAZ216" s="848"/>
      <c r="SBA216" s="848"/>
      <c r="SBB216" s="848"/>
      <c r="SBC216" s="848"/>
      <c r="SBD216" s="848"/>
      <c r="SBE216" s="848"/>
      <c r="SBF216" s="848"/>
      <c r="SBG216" s="848"/>
      <c r="SBH216" s="848"/>
      <c r="SBI216" s="848"/>
      <c r="SBJ216" s="848"/>
      <c r="SBK216" s="848"/>
      <c r="SBL216" s="848"/>
      <c r="SBM216" s="848"/>
      <c r="SBN216" s="848"/>
      <c r="SBO216" s="848"/>
      <c r="SBP216" s="848"/>
      <c r="SBQ216" s="848"/>
      <c r="SBR216" s="848"/>
      <c r="SBS216" s="848"/>
      <c r="SBT216" s="848"/>
      <c r="SBU216" s="848"/>
      <c r="SBV216" s="848"/>
      <c r="SBW216" s="848"/>
      <c r="SBX216" s="848"/>
      <c r="SBY216" s="848"/>
      <c r="SBZ216" s="848"/>
      <c r="SCA216" s="848"/>
      <c r="SCB216" s="848"/>
      <c r="SCC216" s="848"/>
      <c r="SCD216" s="848"/>
      <c r="SCE216" s="848"/>
      <c r="SCF216" s="848"/>
      <c r="SCG216" s="848"/>
      <c r="SCH216" s="848"/>
      <c r="SCI216" s="848"/>
      <c r="SCJ216" s="848"/>
      <c r="SCK216" s="848"/>
      <c r="SCL216" s="848"/>
      <c r="SCM216" s="848"/>
      <c r="SCN216" s="848"/>
      <c r="SCO216" s="848"/>
      <c r="SCP216" s="848"/>
      <c r="SCQ216" s="848"/>
      <c r="SCR216" s="848"/>
      <c r="SCS216" s="848"/>
      <c r="SCT216" s="848"/>
      <c r="SCU216" s="848"/>
      <c r="SCV216" s="848"/>
      <c r="SCW216" s="848"/>
      <c r="SCX216" s="848"/>
      <c r="SCY216" s="848"/>
      <c r="SCZ216" s="848"/>
      <c r="SDA216" s="848"/>
      <c r="SDB216" s="848"/>
      <c r="SDC216" s="848"/>
      <c r="SDD216" s="848"/>
      <c r="SDE216" s="848"/>
      <c r="SDF216" s="848"/>
      <c r="SDG216" s="848"/>
      <c r="SDH216" s="848"/>
      <c r="SDI216" s="848"/>
      <c r="SDJ216" s="848"/>
      <c r="SDK216" s="848"/>
      <c r="SDL216" s="848"/>
      <c r="SDM216" s="848"/>
      <c r="SDN216" s="848"/>
      <c r="SDO216" s="848"/>
      <c r="SDP216" s="848"/>
      <c r="SDQ216" s="848"/>
      <c r="SDR216" s="848"/>
      <c r="SDS216" s="848"/>
      <c r="SDT216" s="848"/>
      <c r="SDU216" s="848"/>
      <c r="SDV216" s="848"/>
      <c r="SDW216" s="848"/>
      <c r="SDX216" s="848"/>
      <c r="SDY216" s="848"/>
      <c r="SDZ216" s="848"/>
      <c r="SEA216" s="848"/>
      <c r="SEB216" s="848"/>
      <c r="SEC216" s="848"/>
      <c r="SED216" s="848"/>
      <c r="SEE216" s="848"/>
      <c r="SEF216" s="848"/>
      <c r="SEG216" s="848"/>
      <c r="SEH216" s="848"/>
      <c r="SEI216" s="848"/>
      <c r="SEJ216" s="848"/>
      <c r="SEK216" s="848"/>
      <c r="SEL216" s="848"/>
      <c r="SEM216" s="848"/>
      <c r="SEN216" s="848"/>
      <c r="SEO216" s="848"/>
      <c r="SEP216" s="848"/>
      <c r="SEQ216" s="848"/>
      <c r="SER216" s="848"/>
      <c r="SES216" s="848"/>
      <c r="SET216" s="848"/>
      <c r="SEU216" s="848"/>
      <c r="SEV216" s="848"/>
      <c r="SEW216" s="848"/>
      <c r="SEX216" s="848"/>
      <c r="SEY216" s="848"/>
      <c r="SEZ216" s="848"/>
      <c r="SFA216" s="848"/>
      <c r="SFB216" s="848"/>
      <c r="SFC216" s="848"/>
      <c r="SFD216" s="848"/>
      <c r="SFE216" s="848"/>
      <c r="SFF216" s="848"/>
      <c r="SFG216" s="848"/>
      <c r="SFH216" s="848"/>
      <c r="SFI216" s="848"/>
      <c r="SFJ216" s="848"/>
      <c r="SFK216" s="848"/>
      <c r="SFL216" s="848"/>
      <c r="SFM216" s="848"/>
      <c r="SFN216" s="848"/>
      <c r="SFO216" s="848"/>
      <c r="SFP216" s="848"/>
      <c r="SFQ216" s="848"/>
      <c r="SFR216" s="848"/>
      <c r="SFS216" s="848"/>
      <c r="SFT216" s="848"/>
      <c r="SFU216" s="848"/>
      <c r="SFV216" s="848"/>
      <c r="SFW216" s="848"/>
      <c r="SFX216" s="848"/>
      <c r="SFY216" s="848"/>
      <c r="SFZ216" s="848"/>
      <c r="SGA216" s="848"/>
      <c r="SGB216" s="848"/>
      <c r="SGC216" s="848"/>
      <c r="SGD216" s="848"/>
      <c r="SGE216" s="848"/>
      <c r="SGF216" s="848"/>
      <c r="SGG216" s="848"/>
      <c r="SGH216" s="848"/>
      <c r="SGI216" s="848"/>
      <c r="SGJ216" s="848"/>
      <c r="SGK216" s="848"/>
      <c r="SGL216" s="848"/>
      <c r="SGM216" s="848"/>
      <c r="SGN216" s="848"/>
      <c r="SGO216" s="848"/>
      <c r="SGP216" s="848"/>
      <c r="SGQ216" s="848"/>
      <c r="SGR216" s="848"/>
      <c r="SGS216" s="848"/>
      <c r="SGT216" s="848"/>
      <c r="SGU216" s="848"/>
      <c r="SGV216" s="848"/>
      <c r="SGW216" s="848"/>
      <c r="SGX216" s="848"/>
      <c r="SGY216" s="848"/>
      <c r="SGZ216" s="848"/>
      <c r="SHA216" s="848"/>
      <c r="SHB216" s="848"/>
      <c r="SHC216" s="848"/>
      <c r="SHD216" s="848"/>
      <c r="SHE216" s="848"/>
      <c r="SHF216" s="848"/>
      <c r="SHG216" s="848"/>
      <c r="SHH216" s="848"/>
      <c r="SHI216" s="848"/>
      <c r="SHJ216" s="848"/>
      <c r="SHK216" s="848"/>
      <c r="SHL216" s="848"/>
      <c r="SHM216" s="848"/>
      <c r="SHN216" s="848"/>
      <c r="SHO216" s="848"/>
      <c r="SHP216" s="848"/>
      <c r="SHQ216" s="848"/>
      <c r="SHR216" s="848"/>
      <c r="SHS216" s="848"/>
      <c r="SHT216" s="848"/>
      <c r="SHU216" s="848"/>
      <c r="SHV216" s="848"/>
      <c r="SHW216" s="848"/>
      <c r="SHX216" s="848"/>
      <c r="SHY216" s="848"/>
      <c r="SHZ216" s="848"/>
      <c r="SIA216" s="848"/>
      <c r="SIB216" s="848"/>
      <c r="SIC216" s="848"/>
      <c r="SID216" s="848"/>
      <c r="SIE216" s="848"/>
      <c r="SIF216" s="848"/>
      <c r="SIG216" s="848"/>
      <c r="SIH216" s="848"/>
      <c r="SII216" s="848"/>
      <c r="SIJ216" s="848"/>
      <c r="SIK216" s="848"/>
      <c r="SIL216" s="848"/>
      <c r="SIM216" s="848"/>
      <c r="SIN216" s="848"/>
      <c r="SIO216" s="848"/>
      <c r="SIP216" s="848"/>
      <c r="SIQ216" s="848"/>
      <c r="SIR216" s="848"/>
      <c r="SIS216" s="848"/>
      <c r="SIT216" s="848"/>
      <c r="SIU216" s="848"/>
      <c r="SIV216" s="848"/>
      <c r="SIW216" s="848"/>
      <c r="SIX216" s="848"/>
      <c r="SIY216" s="848"/>
      <c r="SIZ216" s="848"/>
      <c r="SJA216" s="848"/>
      <c r="SJB216" s="848"/>
      <c r="SJC216" s="848"/>
      <c r="SJD216" s="848"/>
      <c r="SJE216" s="848"/>
      <c r="SJF216" s="848"/>
      <c r="SJG216" s="848"/>
      <c r="SJH216" s="848"/>
      <c r="SJI216" s="848"/>
      <c r="SJJ216" s="848"/>
      <c r="SJK216" s="848"/>
      <c r="SJL216" s="848"/>
      <c r="SJM216" s="848"/>
      <c r="SJN216" s="848"/>
      <c r="SJO216" s="848"/>
      <c r="SJP216" s="848"/>
      <c r="SJQ216" s="848"/>
      <c r="SJR216" s="848"/>
      <c r="SJS216" s="848"/>
      <c r="SJT216" s="848"/>
      <c r="SJU216" s="848"/>
      <c r="SJV216" s="848"/>
      <c r="SJW216" s="848"/>
      <c r="SJX216" s="848"/>
      <c r="SJY216" s="848"/>
      <c r="SJZ216" s="848"/>
      <c r="SKA216" s="848"/>
      <c r="SKB216" s="848"/>
      <c r="SKC216" s="848"/>
      <c r="SKD216" s="848"/>
      <c r="SKE216" s="848"/>
      <c r="SKF216" s="848"/>
      <c r="SKG216" s="848"/>
      <c r="SKH216" s="848"/>
      <c r="SKI216" s="848"/>
      <c r="SKJ216" s="848"/>
      <c r="SKK216" s="848"/>
      <c r="SKL216" s="848"/>
      <c r="SKM216" s="848"/>
      <c r="SKN216" s="848"/>
      <c r="SKO216" s="848"/>
      <c r="SKP216" s="848"/>
      <c r="SKQ216" s="848"/>
      <c r="SKR216" s="848"/>
      <c r="SKS216" s="848"/>
      <c r="SKT216" s="848"/>
      <c r="SKU216" s="848"/>
      <c r="SKV216" s="848"/>
      <c r="SKW216" s="848"/>
      <c r="SKX216" s="848"/>
      <c r="SKY216" s="848"/>
      <c r="SKZ216" s="848"/>
      <c r="SLA216" s="848"/>
      <c r="SLB216" s="848"/>
      <c r="SLC216" s="848"/>
      <c r="SLD216" s="848"/>
      <c r="SLE216" s="848"/>
      <c r="SLF216" s="848"/>
      <c r="SLG216" s="848"/>
      <c r="SLH216" s="848"/>
      <c r="SLI216" s="848"/>
      <c r="SLJ216" s="848"/>
      <c r="SLK216" s="848"/>
      <c r="SLL216" s="848"/>
      <c r="SLM216" s="848"/>
      <c r="SLN216" s="848"/>
      <c r="SLO216" s="848"/>
      <c r="SLP216" s="848"/>
      <c r="SLQ216" s="848"/>
      <c r="SLR216" s="848"/>
      <c r="SLS216" s="848"/>
      <c r="SLT216" s="848"/>
      <c r="SLU216" s="848"/>
      <c r="SLV216" s="848"/>
      <c r="SLW216" s="848"/>
      <c r="SLX216" s="848"/>
      <c r="SLY216" s="848"/>
      <c r="SLZ216" s="848"/>
      <c r="SMA216" s="848"/>
      <c r="SMB216" s="848"/>
      <c r="SMC216" s="848"/>
      <c r="SMD216" s="848"/>
      <c r="SME216" s="848"/>
      <c r="SMF216" s="848"/>
      <c r="SMG216" s="848"/>
      <c r="SMH216" s="848"/>
      <c r="SMI216" s="848"/>
      <c r="SMJ216" s="848"/>
      <c r="SMK216" s="848"/>
      <c r="SML216" s="848"/>
      <c r="SMM216" s="848"/>
      <c r="SMN216" s="848"/>
      <c r="SMO216" s="848"/>
      <c r="SMP216" s="848"/>
      <c r="SMQ216" s="848"/>
      <c r="SMR216" s="848"/>
      <c r="SMS216" s="848"/>
      <c r="SMT216" s="848"/>
      <c r="SMU216" s="848"/>
      <c r="SMV216" s="848"/>
      <c r="SMW216" s="848"/>
      <c r="SMX216" s="848"/>
      <c r="SMY216" s="848"/>
      <c r="SMZ216" s="848"/>
      <c r="SNA216" s="848"/>
      <c r="SNB216" s="848"/>
      <c r="SNC216" s="848"/>
      <c r="SND216" s="848"/>
      <c r="SNE216" s="848"/>
      <c r="SNF216" s="848"/>
      <c r="SNG216" s="848"/>
      <c r="SNH216" s="848"/>
      <c r="SNI216" s="848"/>
      <c r="SNJ216" s="848"/>
      <c r="SNK216" s="848"/>
      <c r="SNL216" s="848"/>
      <c r="SNM216" s="848"/>
      <c r="SNN216" s="848"/>
      <c r="SNO216" s="848"/>
      <c r="SNP216" s="848"/>
      <c r="SNQ216" s="848"/>
      <c r="SNR216" s="848"/>
      <c r="SNS216" s="848"/>
      <c r="SNT216" s="848"/>
      <c r="SNU216" s="848"/>
      <c r="SNV216" s="848"/>
      <c r="SNW216" s="848"/>
      <c r="SNX216" s="848"/>
      <c r="SNY216" s="848"/>
      <c r="SNZ216" s="848"/>
      <c r="SOA216" s="848"/>
      <c r="SOB216" s="848"/>
      <c r="SOC216" s="848"/>
      <c r="SOD216" s="848"/>
      <c r="SOE216" s="848"/>
      <c r="SOF216" s="848"/>
      <c r="SOG216" s="848"/>
      <c r="SOH216" s="848"/>
      <c r="SOI216" s="848"/>
      <c r="SOJ216" s="848"/>
      <c r="SOK216" s="848"/>
      <c r="SOL216" s="848"/>
      <c r="SOM216" s="848"/>
      <c r="SON216" s="848"/>
      <c r="SOO216" s="848"/>
      <c r="SOP216" s="848"/>
      <c r="SOQ216" s="848"/>
      <c r="SOR216" s="848"/>
      <c r="SOS216" s="848"/>
      <c r="SOT216" s="848"/>
      <c r="SOU216" s="848"/>
      <c r="SOV216" s="848"/>
      <c r="SOW216" s="848"/>
      <c r="SOX216" s="848"/>
      <c r="SOY216" s="848"/>
      <c r="SOZ216" s="848"/>
      <c r="SPA216" s="848"/>
      <c r="SPB216" s="848"/>
      <c r="SPC216" s="848"/>
      <c r="SPD216" s="848"/>
      <c r="SPE216" s="848"/>
      <c r="SPF216" s="848"/>
      <c r="SPG216" s="848"/>
      <c r="SPH216" s="848"/>
      <c r="SPI216" s="848"/>
      <c r="SPJ216" s="848"/>
      <c r="SPK216" s="848"/>
      <c r="SPL216" s="848"/>
      <c r="SPM216" s="848"/>
      <c r="SPN216" s="848"/>
      <c r="SPO216" s="848"/>
      <c r="SPP216" s="848"/>
      <c r="SPQ216" s="848"/>
      <c r="SPR216" s="848"/>
      <c r="SPS216" s="848"/>
      <c r="SPT216" s="848"/>
      <c r="SPU216" s="848"/>
      <c r="SPV216" s="848"/>
      <c r="SPW216" s="848"/>
      <c r="SPX216" s="848"/>
      <c r="SPY216" s="848"/>
      <c r="SPZ216" s="848"/>
      <c r="SQA216" s="848"/>
      <c r="SQB216" s="848"/>
      <c r="SQC216" s="848"/>
      <c r="SQD216" s="848"/>
      <c r="SQE216" s="848"/>
      <c r="SQF216" s="848"/>
      <c r="SQG216" s="848"/>
      <c r="SQH216" s="848"/>
      <c r="SQI216" s="848"/>
      <c r="SQJ216" s="848"/>
      <c r="SQK216" s="848"/>
      <c r="SQL216" s="848"/>
      <c r="SQM216" s="848"/>
      <c r="SQN216" s="848"/>
      <c r="SQO216" s="848"/>
      <c r="SQP216" s="848"/>
      <c r="SQQ216" s="848"/>
      <c r="SQR216" s="848"/>
      <c r="SQS216" s="848"/>
      <c r="SQT216" s="848"/>
      <c r="SQU216" s="848"/>
      <c r="SQV216" s="848"/>
      <c r="SQW216" s="848"/>
      <c r="SQX216" s="848"/>
      <c r="SQY216" s="848"/>
      <c r="SQZ216" s="848"/>
      <c r="SRA216" s="848"/>
      <c r="SRB216" s="848"/>
      <c r="SRC216" s="848"/>
      <c r="SRD216" s="848"/>
      <c r="SRE216" s="848"/>
      <c r="SRF216" s="848"/>
      <c r="SRG216" s="848"/>
      <c r="SRH216" s="848"/>
      <c r="SRI216" s="848"/>
      <c r="SRJ216" s="848"/>
      <c r="SRK216" s="848"/>
      <c r="SRL216" s="848"/>
      <c r="SRM216" s="848"/>
      <c r="SRN216" s="848"/>
      <c r="SRO216" s="848"/>
      <c r="SRP216" s="848"/>
      <c r="SRQ216" s="848"/>
      <c r="SRR216" s="848"/>
      <c r="SRS216" s="848"/>
      <c r="SRT216" s="848"/>
      <c r="SRU216" s="848"/>
      <c r="SRV216" s="848"/>
      <c r="SRW216" s="848"/>
      <c r="SRX216" s="848"/>
      <c r="SRY216" s="848"/>
      <c r="SRZ216" s="848"/>
      <c r="SSA216" s="848"/>
      <c r="SSB216" s="848"/>
      <c r="SSC216" s="848"/>
      <c r="SSD216" s="848"/>
      <c r="SSE216" s="848"/>
      <c r="SSF216" s="848"/>
      <c r="SSG216" s="848"/>
      <c r="SSH216" s="848"/>
      <c r="SSI216" s="848"/>
      <c r="SSJ216" s="848"/>
      <c r="SSK216" s="848"/>
      <c r="SSL216" s="848"/>
      <c r="SSM216" s="848"/>
      <c r="SSN216" s="848"/>
      <c r="SSO216" s="848"/>
      <c r="SSP216" s="848"/>
      <c r="SSQ216" s="848"/>
      <c r="SSR216" s="848"/>
      <c r="SSS216" s="848"/>
      <c r="SST216" s="848"/>
      <c r="SSU216" s="848"/>
      <c r="SSV216" s="848"/>
      <c r="SSW216" s="848"/>
      <c r="SSX216" s="848"/>
      <c r="SSY216" s="848"/>
      <c r="SSZ216" s="848"/>
      <c r="STA216" s="848"/>
      <c r="STB216" s="848"/>
      <c r="STC216" s="848"/>
      <c r="STD216" s="848"/>
      <c r="STE216" s="848"/>
      <c r="STF216" s="848"/>
      <c r="STG216" s="848"/>
      <c r="STH216" s="848"/>
      <c r="STI216" s="848"/>
      <c r="STJ216" s="848"/>
      <c r="STK216" s="848"/>
      <c r="STL216" s="848"/>
      <c r="STM216" s="848"/>
      <c r="STN216" s="848"/>
      <c r="STO216" s="848"/>
      <c r="STP216" s="848"/>
      <c r="STQ216" s="848"/>
      <c r="STR216" s="848"/>
      <c r="STS216" s="848"/>
      <c r="STT216" s="848"/>
      <c r="STU216" s="848"/>
      <c r="STV216" s="848"/>
      <c r="STW216" s="848"/>
      <c r="STX216" s="848"/>
      <c r="STY216" s="848"/>
      <c r="STZ216" s="848"/>
      <c r="SUA216" s="848"/>
      <c r="SUB216" s="848"/>
      <c r="SUC216" s="848"/>
      <c r="SUD216" s="848"/>
      <c r="SUE216" s="848"/>
      <c r="SUF216" s="848"/>
      <c r="SUG216" s="848"/>
      <c r="SUH216" s="848"/>
      <c r="SUI216" s="848"/>
      <c r="SUJ216" s="848"/>
      <c r="SUK216" s="848"/>
      <c r="SUL216" s="848"/>
      <c r="SUM216" s="848"/>
      <c r="SUN216" s="848"/>
      <c r="SUO216" s="848"/>
      <c r="SUP216" s="848"/>
      <c r="SUQ216" s="848"/>
      <c r="SUR216" s="848"/>
      <c r="SUS216" s="848"/>
      <c r="SUT216" s="848"/>
      <c r="SUU216" s="848"/>
      <c r="SUV216" s="848"/>
      <c r="SUW216" s="848"/>
      <c r="SUX216" s="848"/>
      <c r="SUY216" s="848"/>
      <c r="SUZ216" s="848"/>
      <c r="SVA216" s="848"/>
      <c r="SVB216" s="848"/>
      <c r="SVC216" s="848"/>
      <c r="SVD216" s="848"/>
      <c r="SVE216" s="848"/>
      <c r="SVF216" s="848"/>
      <c r="SVG216" s="848"/>
      <c r="SVH216" s="848"/>
      <c r="SVI216" s="848"/>
      <c r="SVJ216" s="848"/>
      <c r="SVK216" s="848"/>
      <c r="SVL216" s="848"/>
      <c r="SVM216" s="848"/>
      <c r="SVN216" s="848"/>
      <c r="SVO216" s="848"/>
      <c r="SVP216" s="848"/>
      <c r="SVQ216" s="848"/>
      <c r="SVR216" s="848"/>
      <c r="SVS216" s="848"/>
      <c r="SVT216" s="848"/>
      <c r="SVU216" s="848"/>
      <c r="SVV216" s="848"/>
      <c r="SVW216" s="848"/>
      <c r="SVX216" s="848"/>
      <c r="SVY216" s="848"/>
      <c r="SVZ216" s="848"/>
      <c r="SWA216" s="848"/>
      <c r="SWB216" s="848"/>
      <c r="SWC216" s="848"/>
      <c r="SWD216" s="848"/>
      <c r="SWE216" s="848"/>
      <c r="SWF216" s="848"/>
      <c r="SWG216" s="848"/>
      <c r="SWH216" s="848"/>
      <c r="SWI216" s="848"/>
      <c r="SWJ216" s="848"/>
      <c r="SWK216" s="848"/>
      <c r="SWL216" s="848"/>
      <c r="SWM216" s="848"/>
      <c r="SWN216" s="848"/>
      <c r="SWO216" s="848"/>
      <c r="SWP216" s="848"/>
      <c r="SWQ216" s="848"/>
      <c r="SWR216" s="848"/>
      <c r="SWS216" s="848"/>
      <c r="SWT216" s="848"/>
      <c r="SWU216" s="848"/>
      <c r="SWV216" s="848"/>
      <c r="SWW216" s="848"/>
      <c r="SWX216" s="848"/>
      <c r="SWY216" s="848"/>
      <c r="SWZ216" s="848"/>
      <c r="SXA216" s="848"/>
      <c r="SXB216" s="848"/>
      <c r="SXC216" s="848"/>
      <c r="SXD216" s="848"/>
      <c r="SXE216" s="848"/>
      <c r="SXF216" s="848"/>
      <c r="SXG216" s="848"/>
      <c r="SXH216" s="848"/>
      <c r="SXI216" s="848"/>
      <c r="SXJ216" s="848"/>
      <c r="SXK216" s="848"/>
      <c r="SXL216" s="848"/>
      <c r="SXM216" s="848"/>
      <c r="SXN216" s="848"/>
      <c r="SXO216" s="848"/>
      <c r="SXP216" s="848"/>
      <c r="SXQ216" s="848"/>
      <c r="SXR216" s="848"/>
      <c r="SXS216" s="848"/>
      <c r="SXT216" s="848"/>
      <c r="SXU216" s="848"/>
      <c r="SXV216" s="848"/>
      <c r="SXW216" s="848"/>
      <c r="SXX216" s="848"/>
      <c r="SXY216" s="848"/>
      <c r="SXZ216" s="848"/>
      <c r="SYA216" s="848"/>
      <c r="SYB216" s="848"/>
      <c r="SYC216" s="848"/>
      <c r="SYD216" s="848"/>
      <c r="SYE216" s="848"/>
      <c r="SYF216" s="848"/>
      <c r="SYG216" s="848"/>
      <c r="SYH216" s="848"/>
      <c r="SYI216" s="848"/>
      <c r="SYJ216" s="848"/>
      <c r="SYK216" s="848"/>
      <c r="SYL216" s="848"/>
      <c r="SYM216" s="848"/>
      <c r="SYN216" s="848"/>
      <c r="SYO216" s="848"/>
      <c r="SYP216" s="848"/>
      <c r="SYQ216" s="848"/>
      <c r="SYR216" s="848"/>
      <c r="SYS216" s="848"/>
      <c r="SYT216" s="848"/>
      <c r="SYU216" s="848"/>
      <c r="SYV216" s="848"/>
      <c r="SYW216" s="848"/>
      <c r="SYX216" s="848"/>
      <c r="SYY216" s="848"/>
      <c r="SYZ216" s="848"/>
      <c r="SZA216" s="848"/>
      <c r="SZB216" s="848"/>
      <c r="SZC216" s="848"/>
      <c r="SZD216" s="848"/>
      <c r="SZE216" s="848"/>
      <c r="SZF216" s="848"/>
      <c r="SZG216" s="848"/>
      <c r="SZH216" s="848"/>
      <c r="SZI216" s="848"/>
      <c r="SZJ216" s="848"/>
      <c r="SZK216" s="848"/>
      <c r="SZL216" s="848"/>
      <c r="SZM216" s="848"/>
      <c r="SZN216" s="848"/>
      <c r="SZO216" s="848"/>
      <c r="SZP216" s="848"/>
      <c r="SZQ216" s="848"/>
      <c r="SZR216" s="848"/>
      <c r="SZS216" s="848"/>
      <c r="SZT216" s="848"/>
      <c r="SZU216" s="848"/>
      <c r="SZV216" s="848"/>
      <c r="SZW216" s="848"/>
      <c r="SZX216" s="848"/>
      <c r="SZY216" s="848"/>
      <c r="SZZ216" s="848"/>
      <c r="TAA216" s="848"/>
      <c r="TAB216" s="848"/>
      <c r="TAC216" s="848"/>
      <c r="TAD216" s="848"/>
      <c r="TAE216" s="848"/>
      <c r="TAF216" s="848"/>
      <c r="TAG216" s="848"/>
      <c r="TAH216" s="848"/>
      <c r="TAI216" s="848"/>
      <c r="TAJ216" s="848"/>
      <c r="TAK216" s="848"/>
      <c r="TAL216" s="848"/>
      <c r="TAM216" s="848"/>
      <c r="TAN216" s="848"/>
      <c r="TAO216" s="848"/>
      <c r="TAP216" s="848"/>
      <c r="TAQ216" s="848"/>
      <c r="TAR216" s="848"/>
      <c r="TAS216" s="848"/>
      <c r="TAT216" s="848"/>
      <c r="TAU216" s="848"/>
      <c r="TAV216" s="848"/>
      <c r="TAW216" s="848"/>
      <c r="TAX216" s="848"/>
      <c r="TAY216" s="848"/>
      <c r="TAZ216" s="848"/>
      <c r="TBA216" s="848"/>
      <c r="TBB216" s="848"/>
      <c r="TBC216" s="848"/>
      <c r="TBD216" s="848"/>
      <c r="TBE216" s="848"/>
      <c r="TBF216" s="848"/>
      <c r="TBG216" s="848"/>
      <c r="TBH216" s="848"/>
      <c r="TBI216" s="848"/>
      <c r="TBJ216" s="848"/>
      <c r="TBK216" s="848"/>
      <c r="TBL216" s="848"/>
      <c r="TBM216" s="848"/>
      <c r="TBN216" s="848"/>
      <c r="TBO216" s="848"/>
      <c r="TBP216" s="848"/>
      <c r="TBQ216" s="848"/>
      <c r="TBR216" s="848"/>
      <c r="TBS216" s="848"/>
      <c r="TBT216" s="848"/>
      <c r="TBU216" s="848"/>
      <c r="TBV216" s="848"/>
      <c r="TBW216" s="848"/>
      <c r="TBX216" s="848"/>
      <c r="TBY216" s="848"/>
      <c r="TBZ216" s="848"/>
      <c r="TCA216" s="848"/>
      <c r="TCB216" s="848"/>
      <c r="TCC216" s="848"/>
      <c r="TCD216" s="848"/>
      <c r="TCE216" s="848"/>
      <c r="TCF216" s="848"/>
      <c r="TCG216" s="848"/>
      <c r="TCH216" s="848"/>
      <c r="TCI216" s="848"/>
      <c r="TCJ216" s="848"/>
      <c r="TCK216" s="848"/>
      <c r="TCL216" s="848"/>
      <c r="TCM216" s="848"/>
      <c r="TCN216" s="848"/>
      <c r="TCO216" s="848"/>
      <c r="TCP216" s="848"/>
      <c r="TCQ216" s="848"/>
      <c r="TCR216" s="848"/>
      <c r="TCS216" s="848"/>
      <c r="TCT216" s="848"/>
      <c r="TCU216" s="848"/>
      <c r="TCV216" s="848"/>
      <c r="TCW216" s="848"/>
      <c r="TCX216" s="848"/>
      <c r="TCY216" s="848"/>
      <c r="TCZ216" s="848"/>
      <c r="TDA216" s="848"/>
      <c r="TDB216" s="848"/>
      <c r="TDC216" s="848"/>
      <c r="TDD216" s="848"/>
      <c r="TDE216" s="848"/>
      <c r="TDF216" s="848"/>
      <c r="TDG216" s="848"/>
      <c r="TDH216" s="848"/>
      <c r="TDI216" s="848"/>
      <c r="TDJ216" s="848"/>
      <c r="TDK216" s="848"/>
      <c r="TDL216" s="848"/>
      <c r="TDM216" s="848"/>
      <c r="TDN216" s="848"/>
      <c r="TDO216" s="848"/>
      <c r="TDP216" s="848"/>
      <c r="TDQ216" s="848"/>
      <c r="TDR216" s="848"/>
      <c r="TDS216" s="848"/>
      <c r="TDT216" s="848"/>
      <c r="TDU216" s="848"/>
      <c r="TDV216" s="848"/>
      <c r="TDW216" s="848"/>
      <c r="TDX216" s="848"/>
      <c r="TDY216" s="848"/>
      <c r="TDZ216" s="848"/>
      <c r="TEA216" s="848"/>
      <c r="TEB216" s="848"/>
      <c r="TEC216" s="848"/>
      <c r="TED216" s="848"/>
      <c r="TEE216" s="848"/>
      <c r="TEF216" s="848"/>
      <c r="TEG216" s="848"/>
      <c r="TEH216" s="848"/>
      <c r="TEI216" s="848"/>
      <c r="TEJ216" s="848"/>
      <c r="TEK216" s="848"/>
      <c r="TEL216" s="848"/>
      <c r="TEM216" s="848"/>
      <c r="TEN216" s="848"/>
      <c r="TEO216" s="848"/>
      <c r="TEP216" s="848"/>
      <c r="TEQ216" s="848"/>
      <c r="TER216" s="848"/>
      <c r="TES216" s="848"/>
      <c r="TET216" s="848"/>
      <c r="TEU216" s="848"/>
      <c r="TEV216" s="848"/>
      <c r="TEW216" s="848"/>
      <c r="TEX216" s="848"/>
      <c r="TEY216" s="848"/>
      <c r="TEZ216" s="848"/>
      <c r="TFA216" s="848"/>
      <c r="TFB216" s="848"/>
      <c r="TFC216" s="848"/>
      <c r="TFD216" s="848"/>
      <c r="TFE216" s="848"/>
      <c r="TFF216" s="848"/>
      <c r="TFG216" s="848"/>
      <c r="TFH216" s="848"/>
      <c r="TFI216" s="848"/>
      <c r="TFJ216" s="848"/>
      <c r="TFK216" s="848"/>
      <c r="TFL216" s="848"/>
      <c r="TFM216" s="848"/>
      <c r="TFN216" s="848"/>
      <c r="TFO216" s="848"/>
      <c r="TFP216" s="848"/>
      <c r="TFQ216" s="848"/>
      <c r="TFR216" s="848"/>
      <c r="TFS216" s="848"/>
      <c r="TFT216" s="848"/>
      <c r="TFU216" s="848"/>
      <c r="TFV216" s="848"/>
      <c r="TFW216" s="848"/>
      <c r="TFX216" s="848"/>
      <c r="TFY216" s="848"/>
      <c r="TFZ216" s="848"/>
      <c r="TGA216" s="848"/>
      <c r="TGB216" s="848"/>
      <c r="TGC216" s="848"/>
      <c r="TGD216" s="848"/>
      <c r="TGE216" s="848"/>
      <c r="TGF216" s="848"/>
      <c r="TGG216" s="848"/>
      <c r="TGH216" s="848"/>
      <c r="TGI216" s="848"/>
      <c r="TGJ216" s="848"/>
      <c r="TGK216" s="848"/>
      <c r="TGL216" s="848"/>
      <c r="TGM216" s="848"/>
      <c r="TGN216" s="848"/>
      <c r="TGO216" s="848"/>
      <c r="TGP216" s="848"/>
      <c r="TGQ216" s="848"/>
      <c r="TGR216" s="848"/>
      <c r="TGS216" s="848"/>
      <c r="TGT216" s="848"/>
      <c r="TGU216" s="848"/>
      <c r="TGV216" s="848"/>
      <c r="TGW216" s="848"/>
      <c r="TGX216" s="848"/>
      <c r="TGY216" s="848"/>
      <c r="TGZ216" s="848"/>
      <c r="THA216" s="848"/>
      <c r="THB216" s="848"/>
      <c r="THC216" s="848"/>
      <c r="THD216" s="848"/>
      <c r="THE216" s="848"/>
      <c r="THF216" s="848"/>
      <c r="THG216" s="848"/>
      <c r="THH216" s="848"/>
      <c r="THI216" s="848"/>
      <c r="THJ216" s="848"/>
      <c r="THK216" s="848"/>
      <c r="THL216" s="848"/>
      <c r="THM216" s="848"/>
      <c r="THN216" s="848"/>
      <c r="THO216" s="848"/>
      <c r="THP216" s="848"/>
      <c r="THQ216" s="848"/>
      <c r="THR216" s="848"/>
      <c r="THS216" s="848"/>
      <c r="THT216" s="848"/>
      <c r="THU216" s="848"/>
      <c r="THV216" s="848"/>
      <c r="THW216" s="848"/>
      <c r="THX216" s="848"/>
      <c r="THY216" s="848"/>
      <c r="THZ216" s="848"/>
      <c r="TIA216" s="848"/>
      <c r="TIB216" s="848"/>
      <c r="TIC216" s="848"/>
      <c r="TID216" s="848"/>
      <c r="TIE216" s="848"/>
      <c r="TIF216" s="848"/>
      <c r="TIG216" s="848"/>
      <c r="TIH216" s="848"/>
      <c r="TII216" s="848"/>
      <c r="TIJ216" s="848"/>
      <c r="TIK216" s="848"/>
      <c r="TIL216" s="848"/>
      <c r="TIM216" s="848"/>
      <c r="TIN216" s="848"/>
      <c r="TIO216" s="848"/>
      <c r="TIP216" s="848"/>
      <c r="TIQ216" s="848"/>
      <c r="TIR216" s="848"/>
      <c r="TIS216" s="848"/>
      <c r="TIT216" s="848"/>
      <c r="TIU216" s="848"/>
      <c r="TIV216" s="848"/>
      <c r="TIW216" s="848"/>
      <c r="TIX216" s="848"/>
      <c r="TIY216" s="848"/>
      <c r="TIZ216" s="848"/>
      <c r="TJA216" s="848"/>
      <c r="TJB216" s="848"/>
      <c r="TJC216" s="848"/>
      <c r="TJD216" s="848"/>
      <c r="TJE216" s="848"/>
      <c r="TJF216" s="848"/>
      <c r="TJG216" s="848"/>
      <c r="TJH216" s="848"/>
      <c r="TJI216" s="848"/>
      <c r="TJJ216" s="848"/>
      <c r="TJK216" s="848"/>
      <c r="TJL216" s="848"/>
      <c r="TJM216" s="848"/>
      <c r="TJN216" s="848"/>
      <c r="TJO216" s="848"/>
      <c r="TJP216" s="848"/>
      <c r="TJQ216" s="848"/>
      <c r="TJR216" s="848"/>
      <c r="TJS216" s="848"/>
      <c r="TJT216" s="848"/>
      <c r="TJU216" s="848"/>
      <c r="TJV216" s="848"/>
      <c r="TJW216" s="848"/>
      <c r="TJX216" s="848"/>
      <c r="TJY216" s="848"/>
      <c r="TJZ216" s="848"/>
      <c r="TKA216" s="848"/>
      <c r="TKB216" s="848"/>
      <c r="TKC216" s="848"/>
      <c r="TKD216" s="848"/>
      <c r="TKE216" s="848"/>
      <c r="TKF216" s="848"/>
      <c r="TKG216" s="848"/>
      <c r="TKH216" s="848"/>
      <c r="TKI216" s="848"/>
      <c r="TKJ216" s="848"/>
      <c r="TKK216" s="848"/>
      <c r="TKL216" s="848"/>
      <c r="TKM216" s="848"/>
      <c r="TKN216" s="848"/>
      <c r="TKO216" s="848"/>
      <c r="TKP216" s="848"/>
      <c r="TKQ216" s="848"/>
      <c r="TKR216" s="848"/>
      <c r="TKS216" s="848"/>
      <c r="TKT216" s="848"/>
      <c r="TKU216" s="848"/>
      <c r="TKV216" s="848"/>
      <c r="TKW216" s="848"/>
      <c r="TKX216" s="848"/>
      <c r="TKY216" s="848"/>
      <c r="TKZ216" s="848"/>
      <c r="TLA216" s="848"/>
      <c r="TLB216" s="848"/>
      <c r="TLC216" s="848"/>
      <c r="TLD216" s="848"/>
      <c r="TLE216" s="848"/>
      <c r="TLF216" s="848"/>
      <c r="TLG216" s="848"/>
      <c r="TLH216" s="848"/>
      <c r="TLI216" s="848"/>
      <c r="TLJ216" s="848"/>
      <c r="TLK216" s="848"/>
      <c r="TLL216" s="848"/>
      <c r="TLM216" s="848"/>
      <c r="TLN216" s="848"/>
      <c r="TLO216" s="848"/>
      <c r="TLP216" s="848"/>
      <c r="TLQ216" s="848"/>
      <c r="TLR216" s="848"/>
      <c r="TLS216" s="848"/>
      <c r="TLT216" s="848"/>
      <c r="TLU216" s="848"/>
      <c r="TLV216" s="848"/>
      <c r="TLW216" s="848"/>
      <c r="TLX216" s="848"/>
      <c r="TLY216" s="848"/>
      <c r="TLZ216" s="848"/>
      <c r="TMA216" s="848"/>
      <c r="TMB216" s="848"/>
      <c r="TMC216" s="848"/>
      <c r="TMD216" s="848"/>
      <c r="TME216" s="848"/>
      <c r="TMF216" s="848"/>
      <c r="TMG216" s="848"/>
      <c r="TMH216" s="848"/>
      <c r="TMI216" s="848"/>
      <c r="TMJ216" s="848"/>
      <c r="TMK216" s="848"/>
      <c r="TML216" s="848"/>
      <c r="TMM216" s="848"/>
      <c r="TMN216" s="848"/>
      <c r="TMO216" s="848"/>
      <c r="TMP216" s="848"/>
      <c r="TMQ216" s="848"/>
      <c r="TMR216" s="848"/>
      <c r="TMS216" s="848"/>
      <c r="TMT216" s="848"/>
      <c r="TMU216" s="848"/>
      <c r="TMV216" s="848"/>
      <c r="TMW216" s="848"/>
      <c r="TMX216" s="848"/>
      <c r="TMY216" s="848"/>
      <c r="TMZ216" s="848"/>
      <c r="TNA216" s="848"/>
      <c r="TNB216" s="848"/>
      <c r="TNC216" s="848"/>
      <c r="TND216" s="848"/>
      <c r="TNE216" s="848"/>
      <c r="TNF216" s="848"/>
      <c r="TNG216" s="848"/>
      <c r="TNH216" s="848"/>
      <c r="TNI216" s="848"/>
      <c r="TNJ216" s="848"/>
      <c r="TNK216" s="848"/>
      <c r="TNL216" s="848"/>
      <c r="TNM216" s="848"/>
      <c r="TNN216" s="848"/>
      <c r="TNO216" s="848"/>
      <c r="TNP216" s="848"/>
      <c r="TNQ216" s="848"/>
      <c r="TNR216" s="848"/>
      <c r="TNS216" s="848"/>
      <c r="TNT216" s="848"/>
      <c r="TNU216" s="848"/>
      <c r="TNV216" s="848"/>
      <c r="TNW216" s="848"/>
      <c r="TNX216" s="848"/>
      <c r="TNY216" s="848"/>
      <c r="TNZ216" s="848"/>
      <c r="TOA216" s="848"/>
      <c r="TOB216" s="848"/>
      <c r="TOC216" s="848"/>
      <c r="TOD216" s="848"/>
      <c r="TOE216" s="848"/>
      <c r="TOF216" s="848"/>
      <c r="TOG216" s="848"/>
      <c r="TOH216" s="848"/>
      <c r="TOI216" s="848"/>
      <c r="TOJ216" s="848"/>
      <c r="TOK216" s="848"/>
      <c r="TOL216" s="848"/>
      <c r="TOM216" s="848"/>
      <c r="TON216" s="848"/>
      <c r="TOO216" s="848"/>
      <c r="TOP216" s="848"/>
      <c r="TOQ216" s="848"/>
      <c r="TOR216" s="848"/>
      <c r="TOS216" s="848"/>
      <c r="TOT216" s="848"/>
      <c r="TOU216" s="848"/>
      <c r="TOV216" s="848"/>
      <c r="TOW216" s="848"/>
      <c r="TOX216" s="848"/>
      <c r="TOY216" s="848"/>
      <c r="TOZ216" s="848"/>
      <c r="TPA216" s="848"/>
      <c r="TPB216" s="848"/>
      <c r="TPC216" s="848"/>
      <c r="TPD216" s="848"/>
      <c r="TPE216" s="848"/>
      <c r="TPF216" s="848"/>
      <c r="TPG216" s="848"/>
      <c r="TPH216" s="848"/>
      <c r="TPI216" s="848"/>
      <c r="TPJ216" s="848"/>
      <c r="TPK216" s="848"/>
      <c r="TPL216" s="848"/>
      <c r="TPM216" s="848"/>
      <c r="TPN216" s="848"/>
      <c r="TPO216" s="848"/>
      <c r="TPP216" s="848"/>
      <c r="TPQ216" s="848"/>
      <c r="TPR216" s="848"/>
      <c r="TPS216" s="848"/>
      <c r="TPT216" s="848"/>
      <c r="TPU216" s="848"/>
      <c r="TPV216" s="848"/>
      <c r="TPW216" s="848"/>
      <c r="TPX216" s="848"/>
      <c r="TPY216" s="848"/>
      <c r="TPZ216" s="848"/>
      <c r="TQA216" s="848"/>
      <c r="TQB216" s="848"/>
      <c r="TQC216" s="848"/>
      <c r="TQD216" s="848"/>
      <c r="TQE216" s="848"/>
      <c r="TQF216" s="848"/>
      <c r="TQG216" s="848"/>
      <c r="TQH216" s="848"/>
      <c r="TQI216" s="848"/>
      <c r="TQJ216" s="848"/>
      <c r="TQK216" s="848"/>
      <c r="TQL216" s="848"/>
      <c r="TQM216" s="848"/>
      <c r="TQN216" s="848"/>
      <c r="TQO216" s="848"/>
      <c r="TQP216" s="848"/>
      <c r="TQQ216" s="848"/>
      <c r="TQR216" s="848"/>
      <c r="TQS216" s="848"/>
      <c r="TQT216" s="848"/>
      <c r="TQU216" s="848"/>
      <c r="TQV216" s="848"/>
      <c r="TQW216" s="848"/>
      <c r="TQX216" s="848"/>
      <c r="TQY216" s="848"/>
      <c r="TQZ216" s="848"/>
      <c r="TRA216" s="848"/>
      <c r="TRB216" s="848"/>
      <c r="TRC216" s="848"/>
      <c r="TRD216" s="848"/>
      <c r="TRE216" s="848"/>
      <c r="TRF216" s="848"/>
      <c r="TRG216" s="848"/>
      <c r="TRH216" s="848"/>
      <c r="TRI216" s="848"/>
      <c r="TRJ216" s="848"/>
      <c r="TRK216" s="848"/>
      <c r="TRL216" s="848"/>
      <c r="TRM216" s="848"/>
      <c r="TRN216" s="848"/>
      <c r="TRO216" s="848"/>
      <c r="TRP216" s="848"/>
      <c r="TRQ216" s="848"/>
      <c r="TRR216" s="848"/>
      <c r="TRS216" s="848"/>
      <c r="TRT216" s="848"/>
      <c r="TRU216" s="848"/>
      <c r="TRV216" s="848"/>
      <c r="TRW216" s="848"/>
      <c r="TRX216" s="848"/>
      <c r="TRY216" s="848"/>
      <c r="TRZ216" s="848"/>
      <c r="TSA216" s="848"/>
      <c r="TSB216" s="848"/>
      <c r="TSC216" s="848"/>
      <c r="TSD216" s="848"/>
      <c r="TSE216" s="848"/>
      <c r="TSF216" s="848"/>
      <c r="TSG216" s="848"/>
      <c r="TSH216" s="848"/>
      <c r="TSI216" s="848"/>
      <c r="TSJ216" s="848"/>
      <c r="TSK216" s="848"/>
      <c r="TSL216" s="848"/>
      <c r="TSM216" s="848"/>
      <c r="TSN216" s="848"/>
      <c r="TSO216" s="848"/>
      <c r="TSP216" s="848"/>
      <c r="TSQ216" s="848"/>
      <c r="TSR216" s="848"/>
      <c r="TSS216" s="848"/>
      <c r="TST216" s="848"/>
      <c r="TSU216" s="848"/>
      <c r="TSV216" s="848"/>
      <c r="TSW216" s="848"/>
      <c r="TSX216" s="848"/>
      <c r="TSY216" s="848"/>
      <c r="TSZ216" s="848"/>
      <c r="TTA216" s="848"/>
      <c r="TTB216" s="848"/>
      <c r="TTC216" s="848"/>
      <c r="TTD216" s="848"/>
      <c r="TTE216" s="848"/>
      <c r="TTF216" s="848"/>
      <c r="TTG216" s="848"/>
      <c r="TTH216" s="848"/>
      <c r="TTI216" s="848"/>
      <c r="TTJ216" s="848"/>
      <c r="TTK216" s="848"/>
      <c r="TTL216" s="848"/>
      <c r="TTM216" s="848"/>
      <c r="TTN216" s="848"/>
      <c r="TTO216" s="848"/>
      <c r="TTP216" s="848"/>
      <c r="TTQ216" s="848"/>
      <c r="TTR216" s="848"/>
      <c r="TTS216" s="848"/>
      <c r="TTT216" s="848"/>
      <c r="TTU216" s="848"/>
      <c r="TTV216" s="848"/>
      <c r="TTW216" s="848"/>
      <c r="TTX216" s="848"/>
      <c r="TTY216" s="848"/>
      <c r="TTZ216" s="848"/>
      <c r="TUA216" s="848"/>
      <c r="TUB216" s="848"/>
      <c r="TUC216" s="848"/>
      <c r="TUD216" s="848"/>
      <c r="TUE216" s="848"/>
      <c r="TUF216" s="848"/>
      <c r="TUG216" s="848"/>
      <c r="TUH216" s="848"/>
      <c r="TUI216" s="848"/>
      <c r="TUJ216" s="848"/>
      <c r="TUK216" s="848"/>
      <c r="TUL216" s="848"/>
      <c r="TUM216" s="848"/>
      <c r="TUN216" s="848"/>
      <c r="TUO216" s="848"/>
      <c r="TUP216" s="848"/>
      <c r="TUQ216" s="848"/>
      <c r="TUR216" s="848"/>
      <c r="TUS216" s="848"/>
      <c r="TUT216" s="848"/>
      <c r="TUU216" s="848"/>
      <c r="TUV216" s="848"/>
      <c r="TUW216" s="848"/>
      <c r="TUX216" s="848"/>
      <c r="TUY216" s="848"/>
      <c r="TUZ216" s="848"/>
      <c r="TVA216" s="848"/>
      <c r="TVB216" s="848"/>
      <c r="TVC216" s="848"/>
      <c r="TVD216" s="848"/>
      <c r="TVE216" s="848"/>
      <c r="TVF216" s="848"/>
      <c r="TVG216" s="848"/>
      <c r="TVH216" s="848"/>
      <c r="TVI216" s="848"/>
      <c r="TVJ216" s="848"/>
      <c r="TVK216" s="848"/>
      <c r="TVL216" s="848"/>
      <c r="TVM216" s="848"/>
      <c r="TVN216" s="848"/>
      <c r="TVO216" s="848"/>
      <c r="TVP216" s="848"/>
      <c r="TVQ216" s="848"/>
      <c r="TVR216" s="848"/>
      <c r="TVS216" s="848"/>
      <c r="TVT216" s="848"/>
      <c r="TVU216" s="848"/>
      <c r="TVV216" s="848"/>
      <c r="TVW216" s="848"/>
      <c r="TVX216" s="848"/>
      <c r="TVY216" s="848"/>
      <c r="TVZ216" s="848"/>
      <c r="TWA216" s="848"/>
      <c r="TWB216" s="848"/>
      <c r="TWC216" s="848"/>
      <c r="TWD216" s="848"/>
      <c r="TWE216" s="848"/>
      <c r="TWF216" s="848"/>
      <c r="TWG216" s="848"/>
      <c r="TWH216" s="848"/>
      <c r="TWI216" s="848"/>
      <c r="TWJ216" s="848"/>
      <c r="TWK216" s="848"/>
      <c r="TWL216" s="848"/>
      <c r="TWM216" s="848"/>
      <c r="TWN216" s="848"/>
      <c r="TWO216" s="848"/>
      <c r="TWP216" s="848"/>
      <c r="TWQ216" s="848"/>
      <c r="TWR216" s="848"/>
      <c r="TWS216" s="848"/>
      <c r="TWT216" s="848"/>
      <c r="TWU216" s="848"/>
      <c r="TWV216" s="848"/>
      <c r="TWW216" s="848"/>
      <c r="TWX216" s="848"/>
      <c r="TWY216" s="848"/>
      <c r="TWZ216" s="848"/>
      <c r="TXA216" s="848"/>
      <c r="TXB216" s="848"/>
      <c r="TXC216" s="848"/>
      <c r="TXD216" s="848"/>
      <c r="TXE216" s="848"/>
      <c r="TXF216" s="848"/>
      <c r="TXG216" s="848"/>
      <c r="TXH216" s="848"/>
      <c r="TXI216" s="848"/>
      <c r="TXJ216" s="848"/>
      <c r="TXK216" s="848"/>
      <c r="TXL216" s="848"/>
      <c r="TXM216" s="848"/>
      <c r="TXN216" s="848"/>
      <c r="TXO216" s="848"/>
      <c r="TXP216" s="848"/>
      <c r="TXQ216" s="848"/>
      <c r="TXR216" s="848"/>
      <c r="TXS216" s="848"/>
      <c r="TXT216" s="848"/>
      <c r="TXU216" s="848"/>
      <c r="TXV216" s="848"/>
      <c r="TXW216" s="848"/>
      <c r="TXX216" s="848"/>
      <c r="TXY216" s="848"/>
      <c r="TXZ216" s="848"/>
      <c r="TYA216" s="848"/>
      <c r="TYB216" s="848"/>
      <c r="TYC216" s="848"/>
      <c r="TYD216" s="848"/>
      <c r="TYE216" s="848"/>
      <c r="TYF216" s="848"/>
      <c r="TYG216" s="848"/>
      <c r="TYH216" s="848"/>
      <c r="TYI216" s="848"/>
      <c r="TYJ216" s="848"/>
      <c r="TYK216" s="848"/>
      <c r="TYL216" s="848"/>
      <c r="TYM216" s="848"/>
      <c r="TYN216" s="848"/>
      <c r="TYO216" s="848"/>
      <c r="TYP216" s="848"/>
      <c r="TYQ216" s="848"/>
      <c r="TYR216" s="848"/>
      <c r="TYS216" s="848"/>
      <c r="TYT216" s="848"/>
      <c r="TYU216" s="848"/>
      <c r="TYV216" s="848"/>
      <c r="TYW216" s="848"/>
      <c r="TYX216" s="848"/>
      <c r="TYY216" s="848"/>
      <c r="TYZ216" s="848"/>
      <c r="TZA216" s="848"/>
      <c r="TZB216" s="848"/>
      <c r="TZC216" s="848"/>
      <c r="TZD216" s="848"/>
      <c r="TZE216" s="848"/>
      <c r="TZF216" s="848"/>
      <c r="TZG216" s="848"/>
      <c r="TZH216" s="848"/>
      <c r="TZI216" s="848"/>
      <c r="TZJ216" s="848"/>
      <c r="TZK216" s="848"/>
      <c r="TZL216" s="848"/>
      <c r="TZM216" s="848"/>
      <c r="TZN216" s="848"/>
      <c r="TZO216" s="848"/>
      <c r="TZP216" s="848"/>
      <c r="TZQ216" s="848"/>
      <c r="TZR216" s="848"/>
      <c r="TZS216" s="848"/>
      <c r="TZT216" s="848"/>
      <c r="TZU216" s="848"/>
      <c r="TZV216" s="848"/>
      <c r="TZW216" s="848"/>
      <c r="TZX216" s="848"/>
      <c r="TZY216" s="848"/>
      <c r="TZZ216" s="848"/>
      <c r="UAA216" s="848"/>
      <c r="UAB216" s="848"/>
      <c r="UAC216" s="848"/>
      <c r="UAD216" s="848"/>
      <c r="UAE216" s="848"/>
      <c r="UAF216" s="848"/>
      <c r="UAG216" s="848"/>
      <c r="UAH216" s="848"/>
      <c r="UAI216" s="848"/>
      <c r="UAJ216" s="848"/>
      <c r="UAK216" s="848"/>
      <c r="UAL216" s="848"/>
      <c r="UAM216" s="848"/>
      <c r="UAN216" s="848"/>
      <c r="UAO216" s="848"/>
      <c r="UAP216" s="848"/>
      <c r="UAQ216" s="848"/>
      <c r="UAR216" s="848"/>
      <c r="UAS216" s="848"/>
      <c r="UAT216" s="848"/>
      <c r="UAU216" s="848"/>
      <c r="UAV216" s="848"/>
      <c r="UAW216" s="848"/>
      <c r="UAX216" s="848"/>
      <c r="UAY216" s="848"/>
      <c r="UAZ216" s="848"/>
      <c r="UBA216" s="848"/>
      <c r="UBB216" s="848"/>
      <c r="UBC216" s="848"/>
      <c r="UBD216" s="848"/>
      <c r="UBE216" s="848"/>
      <c r="UBF216" s="848"/>
      <c r="UBG216" s="848"/>
      <c r="UBH216" s="848"/>
      <c r="UBI216" s="848"/>
      <c r="UBJ216" s="848"/>
      <c r="UBK216" s="848"/>
      <c r="UBL216" s="848"/>
      <c r="UBM216" s="848"/>
      <c r="UBN216" s="848"/>
      <c r="UBO216" s="848"/>
      <c r="UBP216" s="848"/>
      <c r="UBQ216" s="848"/>
      <c r="UBR216" s="848"/>
      <c r="UBS216" s="848"/>
      <c r="UBT216" s="848"/>
      <c r="UBU216" s="848"/>
      <c r="UBV216" s="848"/>
      <c r="UBW216" s="848"/>
      <c r="UBX216" s="848"/>
      <c r="UBY216" s="848"/>
      <c r="UBZ216" s="848"/>
      <c r="UCA216" s="848"/>
      <c r="UCB216" s="848"/>
      <c r="UCC216" s="848"/>
      <c r="UCD216" s="848"/>
      <c r="UCE216" s="848"/>
      <c r="UCF216" s="848"/>
      <c r="UCG216" s="848"/>
      <c r="UCH216" s="848"/>
      <c r="UCI216" s="848"/>
      <c r="UCJ216" s="848"/>
      <c r="UCK216" s="848"/>
      <c r="UCL216" s="848"/>
      <c r="UCM216" s="848"/>
      <c r="UCN216" s="848"/>
      <c r="UCO216" s="848"/>
      <c r="UCP216" s="848"/>
      <c r="UCQ216" s="848"/>
      <c r="UCR216" s="848"/>
      <c r="UCS216" s="848"/>
      <c r="UCT216" s="848"/>
      <c r="UCU216" s="848"/>
      <c r="UCV216" s="848"/>
      <c r="UCW216" s="848"/>
      <c r="UCX216" s="848"/>
      <c r="UCY216" s="848"/>
      <c r="UCZ216" s="848"/>
      <c r="UDA216" s="848"/>
      <c r="UDB216" s="848"/>
      <c r="UDC216" s="848"/>
      <c r="UDD216" s="848"/>
      <c r="UDE216" s="848"/>
      <c r="UDF216" s="848"/>
      <c r="UDG216" s="848"/>
      <c r="UDH216" s="848"/>
      <c r="UDI216" s="848"/>
      <c r="UDJ216" s="848"/>
      <c r="UDK216" s="848"/>
      <c r="UDL216" s="848"/>
      <c r="UDM216" s="848"/>
      <c r="UDN216" s="848"/>
      <c r="UDO216" s="848"/>
      <c r="UDP216" s="848"/>
      <c r="UDQ216" s="848"/>
      <c r="UDR216" s="848"/>
      <c r="UDS216" s="848"/>
      <c r="UDT216" s="848"/>
      <c r="UDU216" s="848"/>
      <c r="UDV216" s="848"/>
      <c r="UDW216" s="848"/>
      <c r="UDX216" s="848"/>
      <c r="UDY216" s="848"/>
      <c r="UDZ216" s="848"/>
      <c r="UEA216" s="848"/>
      <c r="UEB216" s="848"/>
      <c r="UEC216" s="848"/>
      <c r="UED216" s="848"/>
      <c r="UEE216" s="848"/>
      <c r="UEF216" s="848"/>
      <c r="UEG216" s="848"/>
      <c r="UEH216" s="848"/>
      <c r="UEI216" s="848"/>
      <c r="UEJ216" s="848"/>
      <c r="UEK216" s="848"/>
      <c r="UEL216" s="848"/>
      <c r="UEM216" s="848"/>
      <c r="UEN216" s="848"/>
      <c r="UEO216" s="848"/>
      <c r="UEP216" s="848"/>
      <c r="UEQ216" s="848"/>
      <c r="UER216" s="848"/>
      <c r="UES216" s="848"/>
      <c r="UET216" s="848"/>
      <c r="UEU216" s="848"/>
      <c r="UEV216" s="848"/>
      <c r="UEW216" s="848"/>
      <c r="UEX216" s="848"/>
      <c r="UEY216" s="848"/>
      <c r="UEZ216" s="848"/>
      <c r="UFA216" s="848"/>
      <c r="UFB216" s="848"/>
      <c r="UFC216" s="848"/>
      <c r="UFD216" s="848"/>
      <c r="UFE216" s="848"/>
      <c r="UFF216" s="848"/>
      <c r="UFG216" s="848"/>
      <c r="UFH216" s="848"/>
      <c r="UFI216" s="848"/>
      <c r="UFJ216" s="848"/>
      <c r="UFK216" s="848"/>
      <c r="UFL216" s="848"/>
      <c r="UFM216" s="848"/>
      <c r="UFN216" s="848"/>
      <c r="UFO216" s="848"/>
      <c r="UFP216" s="848"/>
      <c r="UFQ216" s="848"/>
      <c r="UFR216" s="848"/>
      <c r="UFS216" s="848"/>
      <c r="UFT216" s="848"/>
      <c r="UFU216" s="848"/>
      <c r="UFV216" s="848"/>
      <c r="UFW216" s="848"/>
      <c r="UFX216" s="848"/>
      <c r="UFY216" s="848"/>
      <c r="UFZ216" s="848"/>
      <c r="UGA216" s="848"/>
      <c r="UGB216" s="848"/>
      <c r="UGC216" s="848"/>
      <c r="UGD216" s="848"/>
      <c r="UGE216" s="848"/>
      <c r="UGF216" s="848"/>
      <c r="UGG216" s="848"/>
      <c r="UGH216" s="848"/>
      <c r="UGI216" s="848"/>
      <c r="UGJ216" s="848"/>
      <c r="UGK216" s="848"/>
      <c r="UGL216" s="848"/>
      <c r="UGM216" s="848"/>
      <c r="UGN216" s="848"/>
      <c r="UGO216" s="848"/>
      <c r="UGP216" s="848"/>
      <c r="UGQ216" s="848"/>
      <c r="UGR216" s="848"/>
      <c r="UGS216" s="848"/>
      <c r="UGT216" s="848"/>
      <c r="UGU216" s="848"/>
      <c r="UGV216" s="848"/>
      <c r="UGW216" s="848"/>
      <c r="UGX216" s="848"/>
      <c r="UGY216" s="848"/>
      <c r="UGZ216" s="848"/>
      <c r="UHA216" s="848"/>
      <c r="UHB216" s="848"/>
      <c r="UHC216" s="848"/>
      <c r="UHD216" s="848"/>
      <c r="UHE216" s="848"/>
      <c r="UHF216" s="848"/>
      <c r="UHG216" s="848"/>
      <c r="UHH216" s="848"/>
      <c r="UHI216" s="848"/>
      <c r="UHJ216" s="848"/>
      <c r="UHK216" s="848"/>
      <c r="UHL216" s="848"/>
      <c r="UHM216" s="848"/>
      <c r="UHN216" s="848"/>
      <c r="UHO216" s="848"/>
      <c r="UHP216" s="848"/>
      <c r="UHQ216" s="848"/>
      <c r="UHR216" s="848"/>
      <c r="UHS216" s="848"/>
      <c r="UHT216" s="848"/>
      <c r="UHU216" s="848"/>
      <c r="UHV216" s="848"/>
      <c r="UHW216" s="848"/>
      <c r="UHX216" s="848"/>
      <c r="UHY216" s="848"/>
      <c r="UHZ216" s="848"/>
      <c r="UIA216" s="848"/>
      <c r="UIB216" s="848"/>
      <c r="UIC216" s="848"/>
      <c r="UID216" s="848"/>
      <c r="UIE216" s="848"/>
      <c r="UIF216" s="848"/>
      <c r="UIG216" s="848"/>
      <c r="UIH216" s="848"/>
      <c r="UII216" s="848"/>
      <c r="UIJ216" s="848"/>
      <c r="UIK216" s="848"/>
      <c r="UIL216" s="848"/>
      <c r="UIM216" s="848"/>
      <c r="UIN216" s="848"/>
      <c r="UIO216" s="848"/>
      <c r="UIP216" s="848"/>
      <c r="UIQ216" s="848"/>
      <c r="UIR216" s="848"/>
      <c r="UIS216" s="848"/>
      <c r="UIT216" s="848"/>
      <c r="UIU216" s="848"/>
      <c r="UIV216" s="848"/>
      <c r="UIW216" s="848"/>
      <c r="UIX216" s="848"/>
      <c r="UIY216" s="848"/>
      <c r="UIZ216" s="848"/>
      <c r="UJA216" s="848"/>
      <c r="UJB216" s="848"/>
      <c r="UJC216" s="848"/>
      <c r="UJD216" s="848"/>
      <c r="UJE216" s="848"/>
      <c r="UJF216" s="848"/>
      <c r="UJG216" s="848"/>
      <c r="UJH216" s="848"/>
      <c r="UJI216" s="848"/>
      <c r="UJJ216" s="848"/>
      <c r="UJK216" s="848"/>
      <c r="UJL216" s="848"/>
      <c r="UJM216" s="848"/>
      <c r="UJN216" s="848"/>
      <c r="UJO216" s="848"/>
      <c r="UJP216" s="848"/>
      <c r="UJQ216" s="848"/>
      <c r="UJR216" s="848"/>
      <c r="UJS216" s="848"/>
      <c r="UJT216" s="848"/>
      <c r="UJU216" s="848"/>
      <c r="UJV216" s="848"/>
      <c r="UJW216" s="848"/>
      <c r="UJX216" s="848"/>
      <c r="UJY216" s="848"/>
      <c r="UJZ216" s="848"/>
      <c r="UKA216" s="848"/>
      <c r="UKB216" s="848"/>
      <c r="UKC216" s="848"/>
      <c r="UKD216" s="848"/>
      <c r="UKE216" s="848"/>
      <c r="UKF216" s="848"/>
      <c r="UKG216" s="848"/>
      <c r="UKH216" s="848"/>
      <c r="UKI216" s="848"/>
      <c r="UKJ216" s="848"/>
      <c r="UKK216" s="848"/>
      <c r="UKL216" s="848"/>
      <c r="UKM216" s="848"/>
      <c r="UKN216" s="848"/>
      <c r="UKO216" s="848"/>
      <c r="UKP216" s="848"/>
      <c r="UKQ216" s="848"/>
      <c r="UKR216" s="848"/>
      <c r="UKS216" s="848"/>
      <c r="UKT216" s="848"/>
      <c r="UKU216" s="848"/>
      <c r="UKV216" s="848"/>
      <c r="UKW216" s="848"/>
      <c r="UKX216" s="848"/>
      <c r="UKY216" s="848"/>
      <c r="UKZ216" s="848"/>
      <c r="ULA216" s="848"/>
      <c r="ULB216" s="848"/>
      <c r="ULC216" s="848"/>
      <c r="ULD216" s="848"/>
      <c r="ULE216" s="848"/>
      <c r="ULF216" s="848"/>
      <c r="ULG216" s="848"/>
      <c r="ULH216" s="848"/>
      <c r="ULI216" s="848"/>
      <c r="ULJ216" s="848"/>
      <c r="ULK216" s="848"/>
      <c r="ULL216" s="848"/>
      <c r="ULM216" s="848"/>
      <c r="ULN216" s="848"/>
      <c r="ULO216" s="848"/>
      <c r="ULP216" s="848"/>
      <c r="ULQ216" s="848"/>
      <c r="ULR216" s="848"/>
      <c r="ULS216" s="848"/>
      <c r="ULT216" s="848"/>
      <c r="ULU216" s="848"/>
      <c r="ULV216" s="848"/>
      <c r="ULW216" s="848"/>
      <c r="ULX216" s="848"/>
      <c r="ULY216" s="848"/>
      <c r="ULZ216" s="848"/>
      <c r="UMA216" s="848"/>
      <c r="UMB216" s="848"/>
      <c r="UMC216" s="848"/>
      <c r="UMD216" s="848"/>
      <c r="UME216" s="848"/>
      <c r="UMF216" s="848"/>
      <c r="UMG216" s="848"/>
      <c r="UMH216" s="848"/>
      <c r="UMI216" s="848"/>
      <c r="UMJ216" s="848"/>
      <c r="UMK216" s="848"/>
      <c r="UML216" s="848"/>
      <c r="UMM216" s="848"/>
      <c r="UMN216" s="848"/>
      <c r="UMO216" s="848"/>
      <c r="UMP216" s="848"/>
      <c r="UMQ216" s="848"/>
      <c r="UMR216" s="848"/>
      <c r="UMS216" s="848"/>
      <c r="UMT216" s="848"/>
      <c r="UMU216" s="848"/>
      <c r="UMV216" s="848"/>
      <c r="UMW216" s="848"/>
      <c r="UMX216" s="848"/>
      <c r="UMY216" s="848"/>
      <c r="UMZ216" s="848"/>
      <c r="UNA216" s="848"/>
      <c r="UNB216" s="848"/>
      <c r="UNC216" s="848"/>
      <c r="UND216" s="848"/>
      <c r="UNE216" s="848"/>
      <c r="UNF216" s="848"/>
      <c r="UNG216" s="848"/>
      <c r="UNH216" s="848"/>
      <c r="UNI216" s="848"/>
      <c r="UNJ216" s="848"/>
      <c r="UNK216" s="848"/>
      <c r="UNL216" s="848"/>
      <c r="UNM216" s="848"/>
      <c r="UNN216" s="848"/>
      <c r="UNO216" s="848"/>
      <c r="UNP216" s="848"/>
      <c r="UNQ216" s="848"/>
      <c r="UNR216" s="848"/>
      <c r="UNS216" s="848"/>
      <c r="UNT216" s="848"/>
      <c r="UNU216" s="848"/>
      <c r="UNV216" s="848"/>
      <c r="UNW216" s="848"/>
      <c r="UNX216" s="848"/>
      <c r="UNY216" s="848"/>
      <c r="UNZ216" s="848"/>
      <c r="UOA216" s="848"/>
      <c r="UOB216" s="848"/>
      <c r="UOC216" s="848"/>
      <c r="UOD216" s="848"/>
      <c r="UOE216" s="848"/>
      <c r="UOF216" s="848"/>
      <c r="UOG216" s="848"/>
      <c r="UOH216" s="848"/>
      <c r="UOI216" s="848"/>
      <c r="UOJ216" s="848"/>
      <c r="UOK216" s="848"/>
      <c r="UOL216" s="848"/>
      <c r="UOM216" s="848"/>
      <c r="UON216" s="848"/>
      <c r="UOO216" s="848"/>
      <c r="UOP216" s="848"/>
      <c r="UOQ216" s="848"/>
      <c r="UOR216" s="848"/>
      <c r="UOS216" s="848"/>
      <c r="UOT216" s="848"/>
      <c r="UOU216" s="848"/>
      <c r="UOV216" s="848"/>
      <c r="UOW216" s="848"/>
      <c r="UOX216" s="848"/>
      <c r="UOY216" s="848"/>
      <c r="UOZ216" s="848"/>
      <c r="UPA216" s="848"/>
      <c r="UPB216" s="848"/>
      <c r="UPC216" s="848"/>
      <c r="UPD216" s="848"/>
      <c r="UPE216" s="848"/>
      <c r="UPF216" s="848"/>
      <c r="UPG216" s="848"/>
      <c r="UPH216" s="848"/>
      <c r="UPI216" s="848"/>
      <c r="UPJ216" s="848"/>
      <c r="UPK216" s="848"/>
      <c r="UPL216" s="848"/>
      <c r="UPM216" s="848"/>
      <c r="UPN216" s="848"/>
      <c r="UPO216" s="848"/>
      <c r="UPP216" s="848"/>
      <c r="UPQ216" s="848"/>
      <c r="UPR216" s="848"/>
      <c r="UPS216" s="848"/>
      <c r="UPT216" s="848"/>
      <c r="UPU216" s="848"/>
      <c r="UPV216" s="848"/>
      <c r="UPW216" s="848"/>
      <c r="UPX216" s="848"/>
      <c r="UPY216" s="848"/>
      <c r="UPZ216" s="848"/>
      <c r="UQA216" s="848"/>
      <c r="UQB216" s="848"/>
      <c r="UQC216" s="848"/>
      <c r="UQD216" s="848"/>
      <c r="UQE216" s="848"/>
      <c r="UQF216" s="848"/>
      <c r="UQG216" s="848"/>
      <c r="UQH216" s="848"/>
      <c r="UQI216" s="848"/>
      <c r="UQJ216" s="848"/>
      <c r="UQK216" s="848"/>
      <c r="UQL216" s="848"/>
      <c r="UQM216" s="848"/>
      <c r="UQN216" s="848"/>
      <c r="UQO216" s="848"/>
      <c r="UQP216" s="848"/>
      <c r="UQQ216" s="848"/>
      <c r="UQR216" s="848"/>
      <c r="UQS216" s="848"/>
      <c r="UQT216" s="848"/>
      <c r="UQU216" s="848"/>
      <c r="UQV216" s="848"/>
      <c r="UQW216" s="848"/>
      <c r="UQX216" s="848"/>
      <c r="UQY216" s="848"/>
      <c r="UQZ216" s="848"/>
      <c r="URA216" s="848"/>
      <c r="URB216" s="848"/>
      <c r="URC216" s="848"/>
      <c r="URD216" s="848"/>
      <c r="URE216" s="848"/>
      <c r="URF216" s="848"/>
      <c r="URG216" s="848"/>
      <c r="URH216" s="848"/>
      <c r="URI216" s="848"/>
      <c r="URJ216" s="848"/>
      <c r="URK216" s="848"/>
      <c r="URL216" s="848"/>
      <c r="URM216" s="848"/>
      <c r="URN216" s="848"/>
      <c r="URO216" s="848"/>
      <c r="URP216" s="848"/>
      <c r="URQ216" s="848"/>
      <c r="URR216" s="848"/>
      <c r="URS216" s="848"/>
      <c r="URT216" s="848"/>
      <c r="URU216" s="848"/>
      <c r="URV216" s="848"/>
      <c r="URW216" s="848"/>
      <c r="URX216" s="848"/>
      <c r="URY216" s="848"/>
      <c r="URZ216" s="848"/>
      <c r="USA216" s="848"/>
      <c r="USB216" s="848"/>
      <c r="USC216" s="848"/>
      <c r="USD216" s="848"/>
      <c r="USE216" s="848"/>
      <c r="USF216" s="848"/>
      <c r="USG216" s="848"/>
      <c r="USH216" s="848"/>
      <c r="USI216" s="848"/>
      <c r="USJ216" s="848"/>
      <c r="USK216" s="848"/>
      <c r="USL216" s="848"/>
      <c r="USM216" s="848"/>
      <c r="USN216" s="848"/>
      <c r="USO216" s="848"/>
      <c r="USP216" s="848"/>
      <c r="USQ216" s="848"/>
      <c r="USR216" s="848"/>
      <c r="USS216" s="848"/>
      <c r="UST216" s="848"/>
      <c r="USU216" s="848"/>
      <c r="USV216" s="848"/>
      <c r="USW216" s="848"/>
      <c r="USX216" s="848"/>
      <c r="USY216" s="848"/>
      <c r="USZ216" s="848"/>
      <c r="UTA216" s="848"/>
      <c r="UTB216" s="848"/>
      <c r="UTC216" s="848"/>
      <c r="UTD216" s="848"/>
      <c r="UTE216" s="848"/>
      <c r="UTF216" s="848"/>
      <c r="UTG216" s="848"/>
      <c r="UTH216" s="848"/>
      <c r="UTI216" s="848"/>
      <c r="UTJ216" s="848"/>
      <c r="UTK216" s="848"/>
      <c r="UTL216" s="848"/>
      <c r="UTM216" s="848"/>
      <c r="UTN216" s="848"/>
      <c r="UTO216" s="848"/>
      <c r="UTP216" s="848"/>
      <c r="UTQ216" s="848"/>
      <c r="UTR216" s="848"/>
      <c r="UTS216" s="848"/>
      <c r="UTT216" s="848"/>
      <c r="UTU216" s="848"/>
      <c r="UTV216" s="848"/>
      <c r="UTW216" s="848"/>
      <c r="UTX216" s="848"/>
      <c r="UTY216" s="848"/>
      <c r="UTZ216" s="848"/>
      <c r="UUA216" s="848"/>
      <c r="UUB216" s="848"/>
      <c r="UUC216" s="848"/>
      <c r="UUD216" s="848"/>
      <c r="UUE216" s="848"/>
      <c r="UUF216" s="848"/>
      <c r="UUG216" s="848"/>
      <c r="UUH216" s="848"/>
      <c r="UUI216" s="848"/>
      <c r="UUJ216" s="848"/>
      <c r="UUK216" s="848"/>
      <c r="UUL216" s="848"/>
      <c r="UUM216" s="848"/>
      <c r="UUN216" s="848"/>
      <c r="UUO216" s="848"/>
      <c r="UUP216" s="848"/>
      <c r="UUQ216" s="848"/>
      <c r="UUR216" s="848"/>
      <c r="UUS216" s="848"/>
      <c r="UUT216" s="848"/>
      <c r="UUU216" s="848"/>
      <c r="UUV216" s="848"/>
      <c r="UUW216" s="848"/>
      <c r="UUX216" s="848"/>
      <c r="UUY216" s="848"/>
      <c r="UUZ216" s="848"/>
      <c r="UVA216" s="848"/>
      <c r="UVB216" s="848"/>
      <c r="UVC216" s="848"/>
      <c r="UVD216" s="848"/>
      <c r="UVE216" s="848"/>
      <c r="UVF216" s="848"/>
      <c r="UVG216" s="848"/>
      <c r="UVH216" s="848"/>
      <c r="UVI216" s="848"/>
      <c r="UVJ216" s="848"/>
      <c r="UVK216" s="848"/>
      <c r="UVL216" s="848"/>
      <c r="UVM216" s="848"/>
      <c r="UVN216" s="848"/>
      <c r="UVO216" s="848"/>
      <c r="UVP216" s="848"/>
      <c r="UVQ216" s="848"/>
      <c r="UVR216" s="848"/>
      <c r="UVS216" s="848"/>
      <c r="UVT216" s="848"/>
      <c r="UVU216" s="848"/>
      <c r="UVV216" s="848"/>
      <c r="UVW216" s="848"/>
      <c r="UVX216" s="848"/>
      <c r="UVY216" s="848"/>
      <c r="UVZ216" s="848"/>
      <c r="UWA216" s="848"/>
      <c r="UWB216" s="848"/>
      <c r="UWC216" s="848"/>
      <c r="UWD216" s="848"/>
      <c r="UWE216" s="848"/>
      <c r="UWF216" s="848"/>
      <c r="UWG216" s="848"/>
      <c r="UWH216" s="848"/>
      <c r="UWI216" s="848"/>
      <c r="UWJ216" s="848"/>
      <c r="UWK216" s="848"/>
      <c r="UWL216" s="848"/>
      <c r="UWM216" s="848"/>
      <c r="UWN216" s="848"/>
      <c r="UWO216" s="848"/>
      <c r="UWP216" s="848"/>
      <c r="UWQ216" s="848"/>
      <c r="UWR216" s="848"/>
      <c r="UWS216" s="848"/>
      <c r="UWT216" s="848"/>
      <c r="UWU216" s="848"/>
      <c r="UWV216" s="848"/>
      <c r="UWW216" s="848"/>
      <c r="UWX216" s="848"/>
      <c r="UWY216" s="848"/>
      <c r="UWZ216" s="848"/>
      <c r="UXA216" s="848"/>
      <c r="UXB216" s="848"/>
      <c r="UXC216" s="848"/>
      <c r="UXD216" s="848"/>
      <c r="UXE216" s="848"/>
      <c r="UXF216" s="848"/>
      <c r="UXG216" s="848"/>
      <c r="UXH216" s="848"/>
      <c r="UXI216" s="848"/>
      <c r="UXJ216" s="848"/>
      <c r="UXK216" s="848"/>
      <c r="UXL216" s="848"/>
      <c r="UXM216" s="848"/>
      <c r="UXN216" s="848"/>
      <c r="UXO216" s="848"/>
      <c r="UXP216" s="848"/>
      <c r="UXQ216" s="848"/>
      <c r="UXR216" s="848"/>
      <c r="UXS216" s="848"/>
      <c r="UXT216" s="848"/>
      <c r="UXU216" s="848"/>
      <c r="UXV216" s="848"/>
      <c r="UXW216" s="848"/>
      <c r="UXX216" s="848"/>
      <c r="UXY216" s="848"/>
      <c r="UXZ216" s="848"/>
      <c r="UYA216" s="848"/>
      <c r="UYB216" s="848"/>
      <c r="UYC216" s="848"/>
      <c r="UYD216" s="848"/>
      <c r="UYE216" s="848"/>
      <c r="UYF216" s="848"/>
      <c r="UYG216" s="848"/>
      <c r="UYH216" s="848"/>
      <c r="UYI216" s="848"/>
      <c r="UYJ216" s="848"/>
      <c r="UYK216" s="848"/>
      <c r="UYL216" s="848"/>
      <c r="UYM216" s="848"/>
      <c r="UYN216" s="848"/>
      <c r="UYO216" s="848"/>
      <c r="UYP216" s="848"/>
      <c r="UYQ216" s="848"/>
      <c r="UYR216" s="848"/>
      <c r="UYS216" s="848"/>
      <c r="UYT216" s="848"/>
      <c r="UYU216" s="848"/>
      <c r="UYV216" s="848"/>
      <c r="UYW216" s="848"/>
      <c r="UYX216" s="848"/>
      <c r="UYY216" s="848"/>
      <c r="UYZ216" s="848"/>
      <c r="UZA216" s="848"/>
      <c r="UZB216" s="848"/>
      <c r="UZC216" s="848"/>
      <c r="UZD216" s="848"/>
      <c r="UZE216" s="848"/>
      <c r="UZF216" s="848"/>
      <c r="UZG216" s="848"/>
      <c r="UZH216" s="848"/>
      <c r="UZI216" s="848"/>
      <c r="UZJ216" s="848"/>
      <c r="UZK216" s="848"/>
      <c r="UZL216" s="848"/>
      <c r="UZM216" s="848"/>
      <c r="UZN216" s="848"/>
      <c r="UZO216" s="848"/>
      <c r="UZP216" s="848"/>
      <c r="UZQ216" s="848"/>
      <c r="UZR216" s="848"/>
      <c r="UZS216" s="848"/>
      <c r="UZT216" s="848"/>
      <c r="UZU216" s="848"/>
      <c r="UZV216" s="848"/>
      <c r="UZW216" s="848"/>
      <c r="UZX216" s="848"/>
      <c r="UZY216" s="848"/>
      <c r="UZZ216" s="848"/>
      <c r="VAA216" s="848"/>
      <c r="VAB216" s="848"/>
      <c r="VAC216" s="848"/>
      <c r="VAD216" s="848"/>
      <c r="VAE216" s="848"/>
      <c r="VAF216" s="848"/>
      <c r="VAG216" s="848"/>
      <c r="VAH216" s="848"/>
      <c r="VAI216" s="848"/>
      <c r="VAJ216" s="848"/>
      <c r="VAK216" s="848"/>
      <c r="VAL216" s="848"/>
      <c r="VAM216" s="848"/>
      <c r="VAN216" s="848"/>
      <c r="VAO216" s="848"/>
      <c r="VAP216" s="848"/>
      <c r="VAQ216" s="848"/>
      <c r="VAR216" s="848"/>
      <c r="VAS216" s="848"/>
      <c r="VAT216" s="848"/>
      <c r="VAU216" s="848"/>
      <c r="VAV216" s="848"/>
      <c r="VAW216" s="848"/>
      <c r="VAX216" s="848"/>
      <c r="VAY216" s="848"/>
      <c r="VAZ216" s="848"/>
      <c r="VBA216" s="848"/>
      <c r="VBB216" s="848"/>
      <c r="VBC216" s="848"/>
      <c r="VBD216" s="848"/>
      <c r="VBE216" s="848"/>
      <c r="VBF216" s="848"/>
      <c r="VBG216" s="848"/>
      <c r="VBH216" s="848"/>
      <c r="VBI216" s="848"/>
      <c r="VBJ216" s="848"/>
      <c r="VBK216" s="848"/>
      <c r="VBL216" s="848"/>
      <c r="VBM216" s="848"/>
      <c r="VBN216" s="848"/>
      <c r="VBO216" s="848"/>
      <c r="VBP216" s="848"/>
      <c r="VBQ216" s="848"/>
      <c r="VBR216" s="848"/>
      <c r="VBS216" s="848"/>
      <c r="VBT216" s="848"/>
      <c r="VBU216" s="848"/>
      <c r="VBV216" s="848"/>
      <c r="VBW216" s="848"/>
      <c r="VBX216" s="848"/>
      <c r="VBY216" s="848"/>
      <c r="VBZ216" s="848"/>
      <c r="VCA216" s="848"/>
      <c r="VCB216" s="848"/>
      <c r="VCC216" s="848"/>
      <c r="VCD216" s="848"/>
      <c r="VCE216" s="848"/>
      <c r="VCF216" s="848"/>
      <c r="VCG216" s="848"/>
      <c r="VCH216" s="848"/>
      <c r="VCI216" s="848"/>
      <c r="VCJ216" s="848"/>
      <c r="VCK216" s="848"/>
      <c r="VCL216" s="848"/>
      <c r="VCM216" s="848"/>
      <c r="VCN216" s="848"/>
      <c r="VCO216" s="848"/>
      <c r="VCP216" s="848"/>
      <c r="VCQ216" s="848"/>
      <c r="VCR216" s="848"/>
      <c r="VCS216" s="848"/>
      <c r="VCT216" s="848"/>
      <c r="VCU216" s="848"/>
      <c r="VCV216" s="848"/>
      <c r="VCW216" s="848"/>
      <c r="VCX216" s="848"/>
      <c r="VCY216" s="848"/>
      <c r="VCZ216" s="848"/>
      <c r="VDA216" s="848"/>
      <c r="VDB216" s="848"/>
      <c r="VDC216" s="848"/>
      <c r="VDD216" s="848"/>
      <c r="VDE216" s="848"/>
      <c r="VDF216" s="848"/>
      <c r="VDG216" s="848"/>
      <c r="VDH216" s="848"/>
      <c r="VDI216" s="848"/>
      <c r="VDJ216" s="848"/>
      <c r="VDK216" s="848"/>
      <c r="VDL216" s="848"/>
      <c r="VDM216" s="848"/>
      <c r="VDN216" s="848"/>
      <c r="VDO216" s="848"/>
      <c r="VDP216" s="848"/>
      <c r="VDQ216" s="848"/>
      <c r="VDR216" s="848"/>
      <c r="VDS216" s="848"/>
      <c r="VDT216" s="848"/>
      <c r="VDU216" s="848"/>
      <c r="VDV216" s="848"/>
      <c r="VDW216" s="848"/>
      <c r="VDX216" s="848"/>
      <c r="VDY216" s="848"/>
      <c r="VDZ216" s="848"/>
      <c r="VEA216" s="848"/>
      <c r="VEB216" s="848"/>
      <c r="VEC216" s="848"/>
      <c r="VED216" s="848"/>
      <c r="VEE216" s="848"/>
      <c r="VEF216" s="848"/>
      <c r="VEG216" s="848"/>
      <c r="VEH216" s="848"/>
      <c r="VEI216" s="848"/>
      <c r="VEJ216" s="848"/>
      <c r="VEK216" s="848"/>
      <c r="VEL216" s="848"/>
      <c r="VEM216" s="848"/>
      <c r="VEN216" s="848"/>
      <c r="VEO216" s="848"/>
      <c r="VEP216" s="848"/>
      <c r="VEQ216" s="848"/>
      <c r="VER216" s="848"/>
      <c r="VES216" s="848"/>
      <c r="VET216" s="848"/>
      <c r="VEU216" s="848"/>
      <c r="VEV216" s="848"/>
      <c r="VEW216" s="848"/>
      <c r="VEX216" s="848"/>
      <c r="VEY216" s="848"/>
      <c r="VEZ216" s="848"/>
      <c r="VFA216" s="848"/>
      <c r="VFB216" s="848"/>
      <c r="VFC216" s="848"/>
      <c r="VFD216" s="848"/>
      <c r="VFE216" s="848"/>
      <c r="VFF216" s="848"/>
      <c r="VFG216" s="848"/>
      <c r="VFH216" s="848"/>
      <c r="VFI216" s="848"/>
      <c r="VFJ216" s="848"/>
      <c r="VFK216" s="848"/>
      <c r="VFL216" s="848"/>
      <c r="VFM216" s="848"/>
      <c r="VFN216" s="848"/>
      <c r="VFO216" s="848"/>
      <c r="VFP216" s="848"/>
      <c r="VFQ216" s="848"/>
      <c r="VFR216" s="848"/>
      <c r="VFS216" s="848"/>
      <c r="VFT216" s="848"/>
      <c r="VFU216" s="848"/>
      <c r="VFV216" s="848"/>
      <c r="VFW216" s="848"/>
      <c r="VFX216" s="848"/>
      <c r="VFY216" s="848"/>
      <c r="VFZ216" s="848"/>
      <c r="VGA216" s="848"/>
      <c r="VGB216" s="848"/>
      <c r="VGC216" s="848"/>
      <c r="VGD216" s="848"/>
      <c r="VGE216" s="848"/>
      <c r="VGF216" s="848"/>
      <c r="VGG216" s="848"/>
      <c r="VGH216" s="848"/>
      <c r="VGI216" s="848"/>
      <c r="VGJ216" s="848"/>
      <c r="VGK216" s="848"/>
      <c r="VGL216" s="848"/>
      <c r="VGM216" s="848"/>
      <c r="VGN216" s="848"/>
      <c r="VGO216" s="848"/>
      <c r="VGP216" s="848"/>
      <c r="VGQ216" s="848"/>
      <c r="VGR216" s="848"/>
      <c r="VGS216" s="848"/>
      <c r="VGT216" s="848"/>
      <c r="VGU216" s="848"/>
      <c r="VGV216" s="848"/>
      <c r="VGW216" s="848"/>
      <c r="VGX216" s="848"/>
      <c r="VGY216" s="848"/>
      <c r="VGZ216" s="848"/>
      <c r="VHA216" s="848"/>
      <c r="VHB216" s="848"/>
      <c r="VHC216" s="848"/>
      <c r="VHD216" s="848"/>
      <c r="VHE216" s="848"/>
      <c r="VHF216" s="848"/>
      <c r="VHG216" s="848"/>
      <c r="VHH216" s="848"/>
      <c r="VHI216" s="848"/>
      <c r="VHJ216" s="848"/>
      <c r="VHK216" s="848"/>
      <c r="VHL216" s="848"/>
      <c r="VHM216" s="848"/>
      <c r="VHN216" s="848"/>
      <c r="VHO216" s="848"/>
      <c r="VHP216" s="848"/>
      <c r="VHQ216" s="848"/>
      <c r="VHR216" s="848"/>
      <c r="VHS216" s="848"/>
      <c r="VHT216" s="848"/>
      <c r="VHU216" s="848"/>
      <c r="VHV216" s="848"/>
      <c r="VHW216" s="848"/>
      <c r="VHX216" s="848"/>
      <c r="VHY216" s="848"/>
      <c r="VHZ216" s="848"/>
      <c r="VIA216" s="848"/>
      <c r="VIB216" s="848"/>
      <c r="VIC216" s="848"/>
      <c r="VID216" s="848"/>
      <c r="VIE216" s="848"/>
      <c r="VIF216" s="848"/>
      <c r="VIG216" s="848"/>
      <c r="VIH216" s="848"/>
      <c r="VII216" s="848"/>
      <c r="VIJ216" s="848"/>
      <c r="VIK216" s="848"/>
      <c r="VIL216" s="848"/>
      <c r="VIM216" s="848"/>
      <c r="VIN216" s="848"/>
      <c r="VIO216" s="848"/>
      <c r="VIP216" s="848"/>
      <c r="VIQ216" s="848"/>
      <c r="VIR216" s="848"/>
      <c r="VIS216" s="848"/>
      <c r="VIT216" s="848"/>
      <c r="VIU216" s="848"/>
      <c r="VIV216" s="848"/>
      <c r="VIW216" s="848"/>
      <c r="VIX216" s="848"/>
      <c r="VIY216" s="848"/>
      <c r="VIZ216" s="848"/>
      <c r="VJA216" s="848"/>
      <c r="VJB216" s="848"/>
      <c r="VJC216" s="848"/>
      <c r="VJD216" s="848"/>
      <c r="VJE216" s="848"/>
      <c r="VJF216" s="848"/>
      <c r="VJG216" s="848"/>
      <c r="VJH216" s="848"/>
      <c r="VJI216" s="848"/>
      <c r="VJJ216" s="848"/>
      <c r="VJK216" s="848"/>
      <c r="VJL216" s="848"/>
      <c r="VJM216" s="848"/>
      <c r="VJN216" s="848"/>
      <c r="VJO216" s="848"/>
      <c r="VJP216" s="848"/>
      <c r="VJQ216" s="848"/>
      <c r="VJR216" s="848"/>
      <c r="VJS216" s="848"/>
      <c r="VJT216" s="848"/>
      <c r="VJU216" s="848"/>
      <c r="VJV216" s="848"/>
      <c r="VJW216" s="848"/>
      <c r="VJX216" s="848"/>
      <c r="VJY216" s="848"/>
      <c r="VJZ216" s="848"/>
      <c r="VKA216" s="848"/>
      <c r="VKB216" s="848"/>
      <c r="VKC216" s="848"/>
      <c r="VKD216" s="848"/>
      <c r="VKE216" s="848"/>
      <c r="VKF216" s="848"/>
      <c r="VKG216" s="848"/>
      <c r="VKH216" s="848"/>
      <c r="VKI216" s="848"/>
      <c r="VKJ216" s="848"/>
      <c r="VKK216" s="848"/>
      <c r="VKL216" s="848"/>
      <c r="VKM216" s="848"/>
      <c r="VKN216" s="848"/>
      <c r="VKO216" s="848"/>
      <c r="VKP216" s="848"/>
      <c r="VKQ216" s="848"/>
      <c r="VKR216" s="848"/>
      <c r="VKS216" s="848"/>
      <c r="VKT216" s="848"/>
      <c r="VKU216" s="848"/>
      <c r="VKV216" s="848"/>
      <c r="VKW216" s="848"/>
      <c r="VKX216" s="848"/>
      <c r="VKY216" s="848"/>
      <c r="VKZ216" s="848"/>
      <c r="VLA216" s="848"/>
      <c r="VLB216" s="848"/>
      <c r="VLC216" s="848"/>
      <c r="VLD216" s="848"/>
      <c r="VLE216" s="848"/>
      <c r="VLF216" s="848"/>
      <c r="VLG216" s="848"/>
      <c r="VLH216" s="848"/>
      <c r="VLI216" s="848"/>
      <c r="VLJ216" s="848"/>
      <c r="VLK216" s="848"/>
      <c r="VLL216" s="848"/>
      <c r="VLM216" s="848"/>
      <c r="VLN216" s="848"/>
      <c r="VLO216" s="848"/>
      <c r="VLP216" s="848"/>
      <c r="VLQ216" s="848"/>
      <c r="VLR216" s="848"/>
      <c r="VLS216" s="848"/>
      <c r="VLT216" s="848"/>
      <c r="VLU216" s="848"/>
      <c r="VLV216" s="848"/>
      <c r="VLW216" s="848"/>
      <c r="VLX216" s="848"/>
      <c r="VLY216" s="848"/>
      <c r="VLZ216" s="848"/>
      <c r="VMA216" s="848"/>
      <c r="VMB216" s="848"/>
      <c r="VMC216" s="848"/>
      <c r="VMD216" s="848"/>
      <c r="VME216" s="848"/>
      <c r="VMF216" s="848"/>
      <c r="VMG216" s="848"/>
      <c r="VMH216" s="848"/>
      <c r="VMI216" s="848"/>
      <c r="VMJ216" s="848"/>
      <c r="VMK216" s="848"/>
      <c r="VML216" s="848"/>
      <c r="VMM216" s="848"/>
      <c r="VMN216" s="848"/>
      <c r="VMO216" s="848"/>
      <c r="VMP216" s="848"/>
      <c r="VMQ216" s="848"/>
      <c r="VMR216" s="848"/>
      <c r="VMS216" s="848"/>
      <c r="VMT216" s="848"/>
      <c r="VMU216" s="848"/>
      <c r="VMV216" s="848"/>
      <c r="VMW216" s="848"/>
      <c r="VMX216" s="848"/>
      <c r="VMY216" s="848"/>
      <c r="VMZ216" s="848"/>
      <c r="VNA216" s="848"/>
      <c r="VNB216" s="848"/>
      <c r="VNC216" s="848"/>
      <c r="VND216" s="848"/>
      <c r="VNE216" s="848"/>
      <c r="VNF216" s="848"/>
      <c r="VNG216" s="848"/>
      <c r="VNH216" s="848"/>
      <c r="VNI216" s="848"/>
      <c r="VNJ216" s="848"/>
      <c r="VNK216" s="848"/>
      <c r="VNL216" s="848"/>
      <c r="VNM216" s="848"/>
      <c r="VNN216" s="848"/>
      <c r="VNO216" s="848"/>
      <c r="VNP216" s="848"/>
      <c r="VNQ216" s="848"/>
      <c r="VNR216" s="848"/>
      <c r="VNS216" s="848"/>
      <c r="VNT216" s="848"/>
      <c r="VNU216" s="848"/>
      <c r="VNV216" s="848"/>
      <c r="VNW216" s="848"/>
      <c r="VNX216" s="848"/>
      <c r="VNY216" s="848"/>
      <c r="VNZ216" s="848"/>
      <c r="VOA216" s="848"/>
      <c r="VOB216" s="848"/>
      <c r="VOC216" s="848"/>
      <c r="VOD216" s="848"/>
      <c r="VOE216" s="848"/>
      <c r="VOF216" s="848"/>
      <c r="VOG216" s="848"/>
      <c r="VOH216" s="848"/>
      <c r="VOI216" s="848"/>
      <c r="VOJ216" s="848"/>
      <c r="VOK216" s="848"/>
      <c r="VOL216" s="848"/>
      <c r="VOM216" s="848"/>
      <c r="VON216" s="848"/>
      <c r="VOO216" s="848"/>
      <c r="VOP216" s="848"/>
      <c r="VOQ216" s="848"/>
      <c r="VOR216" s="848"/>
      <c r="VOS216" s="848"/>
      <c r="VOT216" s="848"/>
      <c r="VOU216" s="848"/>
      <c r="VOV216" s="848"/>
      <c r="VOW216" s="848"/>
      <c r="VOX216" s="848"/>
      <c r="VOY216" s="848"/>
      <c r="VOZ216" s="848"/>
      <c r="VPA216" s="848"/>
      <c r="VPB216" s="848"/>
      <c r="VPC216" s="848"/>
      <c r="VPD216" s="848"/>
      <c r="VPE216" s="848"/>
      <c r="VPF216" s="848"/>
      <c r="VPG216" s="848"/>
      <c r="VPH216" s="848"/>
      <c r="VPI216" s="848"/>
      <c r="VPJ216" s="848"/>
      <c r="VPK216" s="848"/>
      <c r="VPL216" s="848"/>
      <c r="VPM216" s="848"/>
      <c r="VPN216" s="848"/>
      <c r="VPO216" s="848"/>
      <c r="VPP216" s="848"/>
      <c r="VPQ216" s="848"/>
      <c r="VPR216" s="848"/>
      <c r="VPS216" s="848"/>
      <c r="VPT216" s="848"/>
      <c r="VPU216" s="848"/>
      <c r="VPV216" s="848"/>
      <c r="VPW216" s="848"/>
      <c r="VPX216" s="848"/>
      <c r="VPY216" s="848"/>
      <c r="VPZ216" s="848"/>
      <c r="VQA216" s="848"/>
      <c r="VQB216" s="848"/>
      <c r="VQC216" s="848"/>
      <c r="VQD216" s="848"/>
      <c r="VQE216" s="848"/>
      <c r="VQF216" s="848"/>
      <c r="VQG216" s="848"/>
      <c r="VQH216" s="848"/>
      <c r="VQI216" s="848"/>
      <c r="VQJ216" s="848"/>
      <c r="VQK216" s="848"/>
      <c r="VQL216" s="848"/>
      <c r="VQM216" s="848"/>
      <c r="VQN216" s="848"/>
      <c r="VQO216" s="848"/>
      <c r="VQP216" s="848"/>
      <c r="VQQ216" s="848"/>
      <c r="VQR216" s="848"/>
      <c r="VQS216" s="848"/>
      <c r="VQT216" s="848"/>
      <c r="VQU216" s="848"/>
      <c r="VQV216" s="848"/>
      <c r="VQW216" s="848"/>
      <c r="VQX216" s="848"/>
      <c r="VQY216" s="848"/>
      <c r="VQZ216" s="848"/>
      <c r="VRA216" s="848"/>
      <c r="VRB216" s="848"/>
      <c r="VRC216" s="848"/>
      <c r="VRD216" s="848"/>
      <c r="VRE216" s="848"/>
      <c r="VRF216" s="848"/>
      <c r="VRG216" s="848"/>
      <c r="VRH216" s="848"/>
      <c r="VRI216" s="848"/>
      <c r="VRJ216" s="848"/>
      <c r="VRK216" s="848"/>
      <c r="VRL216" s="848"/>
      <c r="VRM216" s="848"/>
      <c r="VRN216" s="848"/>
      <c r="VRO216" s="848"/>
      <c r="VRP216" s="848"/>
      <c r="VRQ216" s="848"/>
      <c r="VRR216" s="848"/>
      <c r="VRS216" s="848"/>
      <c r="VRT216" s="848"/>
      <c r="VRU216" s="848"/>
      <c r="VRV216" s="848"/>
      <c r="VRW216" s="848"/>
      <c r="VRX216" s="848"/>
      <c r="VRY216" s="848"/>
      <c r="VRZ216" s="848"/>
      <c r="VSA216" s="848"/>
      <c r="VSB216" s="848"/>
      <c r="VSC216" s="848"/>
      <c r="VSD216" s="848"/>
      <c r="VSE216" s="848"/>
      <c r="VSF216" s="848"/>
      <c r="VSG216" s="848"/>
      <c r="VSH216" s="848"/>
      <c r="VSI216" s="848"/>
      <c r="VSJ216" s="848"/>
      <c r="VSK216" s="848"/>
      <c r="VSL216" s="848"/>
      <c r="VSM216" s="848"/>
      <c r="VSN216" s="848"/>
      <c r="VSO216" s="848"/>
      <c r="VSP216" s="848"/>
      <c r="VSQ216" s="848"/>
      <c r="VSR216" s="848"/>
      <c r="VSS216" s="848"/>
      <c r="VST216" s="848"/>
      <c r="VSU216" s="848"/>
      <c r="VSV216" s="848"/>
      <c r="VSW216" s="848"/>
      <c r="VSX216" s="848"/>
      <c r="VSY216" s="848"/>
      <c r="VSZ216" s="848"/>
      <c r="VTA216" s="848"/>
      <c r="VTB216" s="848"/>
      <c r="VTC216" s="848"/>
      <c r="VTD216" s="848"/>
      <c r="VTE216" s="848"/>
      <c r="VTF216" s="848"/>
      <c r="VTG216" s="848"/>
      <c r="VTH216" s="848"/>
      <c r="VTI216" s="848"/>
      <c r="VTJ216" s="848"/>
      <c r="VTK216" s="848"/>
      <c r="VTL216" s="848"/>
      <c r="VTM216" s="848"/>
      <c r="VTN216" s="848"/>
      <c r="VTO216" s="848"/>
      <c r="VTP216" s="848"/>
      <c r="VTQ216" s="848"/>
      <c r="VTR216" s="848"/>
      <c r="VTS216" s="848"/>
      <c r="VTT216" s="848"/>
      <c r="VTU216" s="848"/>
      <c r="VTV216" s="848"/>
      <c r="VTW216" s="848"/>
      <c r="VTX216" s="848"/>
      <c r="VTY216" s="848"/>
      <c r="VTZ216" s="848"/>
      <c r="VUA216" s="848"/>
      <c r="VUB216" s="848"/>
      <c r="VUC216" s="848"/>
      <c r="VUD216" s="848"/>
      <c r="VUE216" s="848"/>
      <c r="VUF216" s="848"/>
      <c r="VUG216" s="848"/>
      <c r="VUH216" s="848"/>
      <c r="VUI216" s="848"/>
      <c r="VUJ216" s="848"/>
      <c r="VUK216" s="848"/>
      <c r="VUL216" s="848"/>
      <c r="VUM216" s="848"/>
      <c r="VUN216" s="848"/>
      <c r="VUO216" s="848"/>
      <c r="VUP216" s="848"/>
      <c r="VUQ216" s="848"/>
      <c r="VUR216" s="848"/>
      <c r="VUS216" s="848"/>
      <c r="VUT216" s="848"/>
      <c r="VUU216" s="848"/>
      <c r="VUV216" s="848"/>
      <c r="VUW216" s="848"/>
      <c r="VUX216" s="848"/>
      <c r="VUY216" s="848"/>
      <c r="VUZ216" s="848"/>
      <c r="VVA216" s="848"/>
      <c r="VVB216" s="848"/>
      <c r="VVC216" s="848"/>
      <c r="VVD216" s="848"/>
      <c r="VVE216" s="848"/>
      <c r="VVF216" s="848"/>
      <c r="VVG216" s="848"/>
      <c r="VVH216" s="848"/>
      <c r="VVI216" s="848"/>
      <c r="VVJ216" s="848"/>
      <c r="VVK216" s="848"/>
      <c r="VVL216" s="848"/>
      <c r="VVM216" s="848"/>
      <c r="VVN216" s="848"/>
      <c r="VVO216" s="848"/>
      <c r="VVP216" s="848"/>
      <c r="VVQ216" s="848"/>
      <c r="VVR216" s="848"/>
      <c r="VVS216" s="848"/>
      <c r="VVT216" s="848"/>
      <c r="VVU216" s="848"/>
      <c r="VVV216" s="848"/>
      <c r="VVW216" s="848"/>
      <c r="VVX216" s="848"/>
      <c r="VVY216" s="848"/>
      <c r="VVZ216" s="848"/>
      <c r="VWA216" s="848"/>
      <c r="VWB216" s="848"/>
      <c r="VWC216" s="848"/>
      <c r="VWD216" s="848"/>
      <c r="VWE216" s="848"/>
      <c r="VWF216" s="848"/>
      <c r="VWG216" s="848"/>
      <c r="VWH216" s="848"/>
      <c r="VWI216" s="848"/>
      <c r="VWJ216" s="848"/>
      <c r="VWK216" s="848"/>
      <c r="VWL216" s="848"/>
      <c r="VWM216" s="848"/>
      <c r="VWN216" s="848"/>
      <c r="VWO216" s="848"/>
      <c r="VWP216" s="848"/>
      <c r="VWQ216" s="848"/>
      <c r="VWR216" s="848"/>
      <c r="VWS216" s="848"/>
      <c r="VWT216" s="848"/>
      <c r="VWU216" s="848"/>
      <c r="VWV216" s="848"/>
      <c r="VWW216" s="848"/>
      <c r="VWX216" s="848"/>
      <c r="VWY216" s="848"/>
      <c r="VWZ216" s="848"/>
      <c r="VXA216" s="848"/>
      <c r="VXB216" s="848"/>
      <c r="VXC216" s="848"/>
      <c r="VXD216" s="848"/>
      <c r="VXE216" s="848"/>
      <c r="VXF216" s="848"/>
      <c r="VXG216" s="848"/>
      <c r="VXH216" s="848"/>
      <c r="VXI216" s="848"/>
      <c r="VXJ216" s="848"/>
      <c r="VXK216" s="848"/>
      <c r="VXL216" s="848"/>
      <c r="VXM216" s="848"/>
      <c r="VXN216" s="848"/>
      <c r="VXO216" s="848"/>
      <c r="VXP216" s="848"/>
      <c r="VXQ216" s="848"/>
      <c r="VXR216" s="848"/>
      <c r="VXS216" s="848"/>
      <c r="VXT216" s="848"/>
      <c r="VXU216" s="848"/>
      <c r="VXV216" s="848"/>
      <c r="VXW216" s="848"/>
      <c r="VXX216" s="848"/>
      <c r="VXY216" s="848"/>
      <c r="VXZ216" s="848"/>
      <c r="VYA216" s="848"/>
      <c r="VYB216" s="848"/>
      <c r="VYC216" s="848"/>
      <c r="VYD216" s="848"/>
      <c r="VYE216" s="848"/>
      <c r="VYF216" s="848"/>
      <c r="VYG216" s="848"/>
      <c r="VYH216" s="848"/>
      <c r="VYI216" s="848"/>
      <c r="VYJ216" s="848"/>
      <c r="VYK216" s="848"/>
      <c r="VYL216" s="848"/>
      <c r="VYM216" s="848"/>
      <c r="VYN216" s="848"/>
      <c r="VYO216" s="848"/>
      <c r="VYP216" s="848"/>
      <c r="VYQ216" s="848"/>
      <c r="VYR216" s="848"/>
      <c r="VYS216" s="848"/>
      <c r="VYT216" s="848"/>
      <c r="VYU216" s="848"/>
      <c r="VYV216" s="848"/>
      <c r="VYW216" s="848"/>
      <c r="VYX216" s="848"/>
      <c r="VYY216" s="848"/>
      <c r="VYZ216" s="848"/>
      <c r="VZA216" s="848"/>
      <c r="VZB216" s="848"/>
      <c r="VZC216" s="848"/>
      <c r="VZD216" s="848"/>
      <c r="VZE216" s="848"/>
      <c r="VZF216" s="848"/>
      <c r="VZG216" s="848"/>
      <c r="VZH216" s="848"/>
      <c r="VZI216" s="848"/>
      <c r="VZJ216" s="848"/>
      <c r="VZK216" s="848"/>
      <c r="VZL216" s="848"/>
      <c r="VZM216" s="848"/>
      <c r="VZN216" s="848"/>
      <c r="VZO216" s="848"/>
      <c r="VZP216" s="848"/>
      <c r="VZQ216" s="848"/>
      <c r="VZR216" s="848"/>
      <c r="VZS216" s="848"/>
      <c r="VZT216" s="848"/>
      <c r="VZU216" s="848"/>
      <c r="VZV216" s="848"/>
      <c r="VZW216" s="848"/>
      <c r="VZX216" s="848"/>
      <c r="VZY216" s="848"/>
      <c r="VZZ216" s="848"/>
      <c r="WAA216" s="848"/>
      <c r="WAB216" s="848"/>
      <c r="WAC216" s="848"/>
      <c r="WAD216" s="848"/>
      <c r="WAE216" s="848"/>
      <c r="WAF216" s="848"/>
      <c r="WAG216" s="848"/>
      <c r="WAH216" s="848"/>
      <c r="WAI216" s="848"/>
      <c r="WAJ216" s="848"/>
      <c r="WAK216" s="848"/>
      <c r="WAL216" s="848"/>
      <c r="WAM216" s="848"/>
      <c r="WAN216" s="848"/>
      <c r="WAO216" s="848"/>
      <c r="WAP216" s="848"/>
      <c r="WAQ216" s="848"/>
      <c r="WAR216" s="848"/>
      <c r="WAS216" s="848"/>
      <c r="WAT216" s="848"/>
      <c r="WAU216" s="848"/>
      <c r="WAV216" s="848"/>
      <c r="WAW216" s="848"/>
      <c r="WAX216" s="848"/>
      <c r="WAY216" s="848"/>
      <c r="WAZ216" s="848"/>
      <c r="WBA216" s="848"/>
      <c r="WBB216" s="848"/>
      <c r="WBC216" s="848"/>
      <c r="WBD216" s="848"/>
      <c r="WBE216" s="848"/>
      <c r="WBF216" s="848"/>
      <c r="WBG216" s="848"/>
      <c r="WBH216" s="848"/>
      <c r="WBI216" s="848"/>
      <c r="WBJ216" s="848"/>
      <c r="WBK216" s="848"/>
      <c r="WBL216" s="848"/>
      <c r="WBM216" s="848"/>
      <c r="WBN216" s="848"/>
      <c r="WBO216" s="848"/>
      <c r="WBP216" s="848"/>
      <c r="WBQ216" s="848"/>
      <c r="WBR216" s="848"/>
      <c r="WBS216" s="848"/>
      <c r="WBT216" s="848"/>
      <c r="WBU216" s="848"/>
      <c r="WBV216" s="848"/>
      <c r="WBW216" s="848"/>
      <c r="WBX216" s="848"/>
      <c r="WBY216" s="848"/>
      <c r="WBZ216" s="848"/>
      <c r="WCA216" s="848"/>
      <c r="WCB216" s="848"/>
      <c r="WCC216" s="848"/>
      <c r="WCD216" s="848"/>
      <c r="WCE216" s="848"/>
      <c r="WCF216" s="848"/>
      <c r="WCG216" s="848"/>
      <c r="WCH216" s="848"/>
      <c r="WCI216" s="848"/>
      <c r="WCJ216" s="848"/>
      <c r="WCK216" s="848"/>
      <c r="WCL216" s="848"/>
      <c r="WCM216" s="848"/>
      <c r="WCN216" s="848"/>
      <c r="WCO216" s="848"/>
      <c r="WCP216" s="848"/>
      <c r="WCQ216" s="848"/>
      <c r="WCR216" s="848"/>
      <c r="WCS216" s="848"/>
      <c r="WCT216" s="848"/>
      <c r="WCU216" s="848"/>
      <c r="WCV216" s="848"/>
      <c r="WCW216" s="848"/>
      <c r="WCX216" s="848"/>
      <c r="WCY216" s="848"/>
      <c r="WCZ216" s="848"/>
      <c r="WDA216" s="848"/>
      <c r="WDB216" s="848"/>
      <c r="WDC216" s="848"/>
      <c r="WDD216" s="848"/>
      <c r="WDE216" s="848"/>
      <c r="WDF216" s="848"/>
      <c r="WDG216" s="848"/>
      <c r="WDH216" s="848"/>
      <c r="WDI216" s="848"/>
      <c r="WDJ216" s="848"/>
      <c r="WDK216" s="848"/>
      <c r="WDL216" s="848"/>
      <c r="WDM216" s="848"/>
      <c r="WDN216" s="848"/>
      <c r="WDO216" s="848"/>
      <c r="WDP216" s="848"/>
      <c r="WDQ216" s="848"/>
      <c r="WDR216" s="848"/>
      <c r="WDS216" s="848"/>
      <c r="WDT216" s="848"/>
      <c r="WDU216" s="848"/>
      <c r="WDV216" s="848"/>
      <c r="WDW216" s="848"/>
      <c r="WDX216" s="848"/>
      <c r="WDY216" s="848"/>
      <c r="WDZ216" s="848"/>
      <c r="WEA216" s="848"/>
      <c r="WEB216" s="848"/>
      <c r="WEC216" s="848"/>
      <c r="WED216" s="848"/>
      <c r="WEE216" s="848"/>
      <c r="WEF216" s="848"/>
      <c r="WEG216" s="848"/>
      <c r="WEH216" s="848"/>
      <c r="WEI216" s="848"/>
      <c r="WEJ216" s="848"/>
      <c r="WEK216" s="848"/>
      <c r="WEL216" s="848"/>
      <c r="WEM216" s="848"/>
      <c r="WEN216" s="848"/>
      <c r="WEO216" s="848"/>
      <c r="WEP216" s="848"/>
      <c r="WEQ216" s="848"/>
      <c r="WER216" s="848"/>
      <c r="WES216" s="848"/>
      <c r="WET216" s="848"/>
      <c r="WEU216" s="848"/>
      <c r="WEV216" s="848"/>
      <c r="WEW216" s="848"/>
      <c r="WEX216" s="848"/>
      <c r="WEY216" s="848"/>
      <c r="WEZ216" s="848"/>
      <c r="WFA216" s="848"/>
      <c r="WFB216" s="848"/>
      <c r="WFC216" s="848"/>
      <c r="WFD216" s="848"/>
      <c r="WFE216" s="848"/>
      <c r="WFF216" s="848"/>
      <c r="WFG216" s="848"/>
      <c r="WFH216" s="848"/>
      <c r="WFI216" s="848"/>
      <c r="WFJ216" s="848"/>
      <c r="WFK216" s="848"/>
      <c r="WFL216" s="848"/>
      <c r="WFM216" s="848"/>
      <c r="WFN216" s="848"/>
      <c r="WFO216" s="848"/>
      <c r="WFP216" s="848"/>
      <c r="WFQ216" s="848"/>
      <c r="WFR216" s="848"/>
      <c r="WFS216" s="848"/>
      <c r="WFT216" s="848"/>
      <c r="WFU216" s="848"/>
      <c r="WFV216" s="848"/>
      <c r="WFW216" s="848"/>
      <c r="WFX216" s="848"/>
      <c r="WFY216" s="848"/>
      <c r="WFZ216" s="848"/>
      <c r="WGA216" s="848"/>
      <c r="WGB216" s="848"/>
      <c r="WGC216" s="848"/>
      <c r="WGD216" s="848"/>
      <c r="WGE216" s="848"/>
      <c r="WGF216" s="848"/>
      <c r="WGG216" s="848"/>
      <c r="WGH216" s="848"/>
      <c r="WGI216" s="848"/>
      <c r="WGJ216" s="848"/>
      <c r="WGK216" s="848"/>
      <c r="WGL216" s="848"/>
      <c r="WGM216" s="848"/>
      <c r="WGN216" s="848"/>
      <c r="WGO216" s="848"/>
      <c r="WGP216" s="848"/>
      <c r="WGQ216" s="848"/>
      <c r="WGR216" s="848"/>
      <c r="WGS216" s="848"/>
      <c r="WGT216" s="848"/>
      <c r="WGU216" s="848"/>
      <c r="WGV216" s="848"/>
      <c r="WGW216" s="848"/>
      <c r="WGX216" s="848"/>
      <c r="WGY216" s="848"/>
      <c r="WGZ216" s="848"/>
      <c r="WHA216" s="848"/>
      <c r="WHB216" s="848"/>
      <c r="WHC216" s="848"/>
      <c r="WHD216" s="848"/>
      <c r="WHE216" s="848"/>
      <c r="WHF216" s="848"/>
      <c r="WHG216" s="848"/>
      <c r="WHH216" s="848"/>
      <c r="WHI216" s="848"/>
      <c r="WHJ216" s="848"/>
      <c r="WHK216" s="848"/>
      <c r="WHL216" s="848"/>
      <c r="WHM216" s="848"/>
      <c r="WHN216" s="848"/>
      <c r="WHO216" s="848"/>
      <c r="WHP216" s="848"/>
      <c r="WHQ216" s="848"/>
      <c r="WHR216" s="848"/>
      <c r="WHS216" s="848"/>
      <c r="WHT216" s="848"/>
      <c r="WHU216" s="848"/>
      <c r="WHV216" s="848"/>
      <c r="WHW216" s="848"/>
      <c r="WHX216" s="848"/>
      <c r="WHY216" s="848"/>
      <c r="WHZ216" s="848"/>
      <c r="WIA216" s="848"/>
      <c r="WIB216" s="848"/>
      <c r="WIC216" s="848"/>
      <c r="WID216" s="848"/>
      <c r="WIE216" s="848"/>
      <c r="WIF216" s="848"/>
      <c r="WIG216" s="848"/>
      <c r="WIH216" s="848"/>
      <c r="WII216" s="848"/>
      <c r="WIJ216" s="848"/>
      <c r="WIK216" s="848"/>
      <c r="WIL216" s="848"/>
      <c r="WIM216" s="848"/>
      <c r="WIN216" s="848"/>
      <c r="WIO216" s="848"/>
      <c r="WIP216" s="848"/>
      <c r="WIQ216" s="848"/>
      <c r="WIR216" s="848"/>
      <c r="WIS216" s="848"/>
      <c r="WIT216" s="848"/>
      <c r="WIU216" s="848"/>
      <c r="WIV216" s="848"/>
      <c r="WIW216" s="848"/>
      <c r="WIX216" s="848"/>
      <c r="WIY216" s="848"/>
      <c r="WIZ216" s="848"/>
      <c r="WJA216" s="848"/>
      <c r="WJB216" s="848"/>
      <c r="WJC216" s="848"/>
      <c r="WJD216" s="848"/>
      <c r="WJE216" s="848"/>
      <c r="WJF216" s="848"/>
      <c r="WJG216" s="848"/>
      <c r="WJH216" s="848"/>
      <c r="WJI216" s="848"/>
      <c r="WJJ216" s="848"/>
      <c r="WJK216" s="848"/>
      <c r="WJL216" s="848"/>
      <c r="WJM216" s="848"/>
      <c r="WJN216" s="848"/>
      <c r="WJO216" s="848"/>
      <c r="WJP216" s="848"/>
      <c r="WJQ216" s="848"/>
      <c r="WJR216" s="848"/>
      <c r="WJS216" s="848"/>
      <c r="WJT216" s="848"/>
      <c r="WJU216" s="848"/>
      <c r="WJV216" s="848"/>
      <c r="WJW216" s="848"/>
      <c r="WJX216" s="848"/>
      <c r="WJY216" s="848"/>
      <c r="WJZ216" s="848"/>
      <c r="WKA216" s="848"/>
      <c r="WKB216" s="848"/>
      <c r="WKC216" s="848"/>
      <c r="WKD216" s="848"/>
      <c r="WKE216" s="848"/>
      <c r="WKF216" s="848"/>
      <c r="WKG216" s="848"/>
      <c r="WKH216" s="848"/>
      <c r="WKI216" s="848"/>
      <c r="WKJ216" s="848"/>
      <c r="WKK216" s="848"/>
      <c r="WKL216" s="848"/>
      <c r="WKM216" s="848"/>
      <c r="WKN216" s="848"/>
      <c r="WKO216" s="848"/>
      <c r="WKP216" s="848"/>
      <c r="WKQ216" s="848"/>
      <c r="WKR216" s="848"/>
      <c r="WKS216" s="848"/>
      <c r="WKT216" s="848"/>
      <c r="WKU216" s="848"/>
      <c r="WKV216" s="848"/>
      <c r="WKW216" s="848"/>
      <c r="WKX216" s="848"/>
      <c r="WKY216" s="848"/>
      <c r="WKZ216" s="848"/>
      <c r="WLA216" s="848"/>
      <c r="WLB216" s="848"/>
      <c r="WLC216" s="848"/>
      <c r="WLD216" s="848"/>
      <c r="WLE216" s="848"/>
      <c r="WLF216" s="848"/>
      <c r="WLG216" s="848"/>
      <c r="WLH216" s="848"/>
      <c r="WLI216" s="848"/>
      <c r="WLJ216" s="848"/>
      <c r="WLK216" s="848"/>
      <c r="WLL216" s="848"/>
      <c r="WLM216" s="848"/>
      <c r="WLN216" s="848"/>
      <c r="WLO216" s="848"/>
      <c r="WLP216" s="848"/>
      <c r="WLQ216" s="848"/>
      <c r="WLR216" s="848"/>
      <c r="WLS216" s="848"/>
      <c r="WLT216" s="848"/>
      <c r="WLU216" s="848"/>
      <c r="WLV216" s="848"/>
      <c r="WLW216" s="848"/>
      <c r="WLX216" s="848"/>
      <c r="WLY216" s="848"/>
      <c r="WLZ216" s="848"/>
      <c r="WMA216" s="848"/>
      <c r="WMB216" s="848"/>
      <c r="WMC216" s="848"/>
      <c r="WMD216" s="848"/>
      <c r="WME216" s="848"/>
      <c r="WMF216" s="848"/>
      <c r="WMG216" s="848"/>
      <c r="WMH216" s="848"/>
      <c r="WMI216" s="848"/>
      <c r="WMJ216" s="848"/>
      <c r="WMK216" s="848"/>
      <c r="WML216" s="848"/>
      <c r="WMM216" s="848"/>
      <c r="WMN216" s="848"/>
      <c r="WMO216" s="848"/>
      <c r="WMP216" s="848"/>
      <c r="WMQ216" s="848"/>
      <c r="WMR216" s="848"/>
      <c r="WMS216" s="848"/>
      <c r="WMT216" s="848"/>
      <c r="WMU216" s="848"/>
      <c r="WMV216" s="848"/>
      <c r="WMW216" s="848"/>
      <c r="WMX216" s="848"/>
      <c r="WMY216" s="848"/>
      <c r="WMZ216" s="848"/>
      <c r="WNA216" s="848"/>
      <c r="WNB216" s="848"/>
      <c r="WNC216" s="848"/>
      <c r="WND216" s="848"/>
      <c r="WNE216" s="848"/>
      <c r="WNF216" s="848"/>
      <c r="WNG216" s="848"/>
      <c r="WNH216" s="848"/>
      <c r="WNI216" s="848"/>
      <c r="WNJ216" s="848"/>
      <c r="WNK216" s="848"/>
      <c r="WNL216" s="848"/>
      <c r="WNM216" s="848"/>
      <c r="WNN216" s="848"/>
      <c r="WNO216" s="848"/>
      <c r="WNP216" s="848"/>
      <c r="WNQ216" s="848"/>
      <c r="WNR216" s="848"/>
      <c r="WNS216" s="848"/>
      <c r="WNT216" s="848"/>
      <c r="WNU216" s="848"/>
      <c r="WNV216" s="848"/>
      <c r="WNW216" s="848"/>
      <c r="WNX216" s="848"/>
      <c r="WNY216" s="848"/>
      <c r="WNZ216" s="848"/>
      <c r="WOA216" s="848"/>
      <c r="WOB216" s="848"/>
      <c r="WOC216" s="848"/>
      <c r="WOD216" s="848"/>
      <c r="WOE216" s="848"/>
      <c r="WOF216" s="848"/>
      <c r="WOG216" s="848"/>
      <c r="WOH216" s="848"/>
      <c r="WOI216" s="848"/>
      <c r="WOJ216" s="848"/>
      <c r="WOK216" s="848"/>
      <c r="WOL216" s="848"/>
      <c r="WOM216" s="848"/>
      <c r="WON216" s="848"/>
      <c r="WOO216" s="848"/>
      <c r="WOP216" s="848"/>
      <c r="WOQ216" s="848"/>
      <c r="WOR216" s="848"/>
      <c r="WOS216" s="848"/>
      <c r="WOT216" s="848"/>
      <c r="WOU216" s="848"/>
      <c r="WOV216" s="848"/>
      <c r="WOW216" s="848"/>
      <c r="WOX216" s="848"/>
      <c r="WOY216" s="848"/>
      <c r="WOZ216" s="848"/>
      <c r="WPA216" s="848"/>
      <c r="WPB216" s="848"/>
      <c r="WPC216" s="848"/>
      <c r="WPD216" s="848"/>
      <c r="WPE216" s="848"/>
      <c r="WPF216" s="848"/>
      <c r="WPG216" s="848"/>
      <c r="WPH216" s="848"/>
      <c r="WPI216" s="848"/>
      <c r="WPJ216" s="848"/>
      <c r="WPK216" s="848"/>
      <c r="WPL216" s="848"/>
      <c r="WPM216" s="848"/>
      <c r="WPN216" s="848"/>
      <c r="WPO216" s="848"/>
      <c r="WPP216" s="848"/>
      <c r="WPQ216" s="848"/>
      <c r="WPR216" s="848"/>
      <c r="WPS216" s="848"/>
      <c r="WPT216" s="848"/>
      <c r="WPU216" s="848"/>
      <c r="WPV216" s="848"/>
      <c r="WPW216" s="848"/>
      <c r="WPX216" s="848"/>
      <c r="WPY216" s="848"/>
      <c r="WPZ216" s="848"/>
      <c r="WQA216" s="848"/>
      <c r="WQB216" s="848"/>
      <c r="WQC216" s="848"/>
      <c r="WQD216" s="848"/>
      <c r="WQE216" s="848"/>
      <c r="WQF216" s="848"/>
      <c r="WQG216" s="848"/>
      <c r="WQH216" s="848"/>
      <c r="WQI216" s="848"/>
      <c r="WQJ216" s="848"/>
      <c r="WQK216" s="848"/>
      <c r="WQL216" s="848"/>
      <c r="WQM216" s="848"/>
      <c r="WQN216" s="848"/>
      <c r="WQO216" s="848"/>
      <c r="WQP216" s="848"/>
      <c r="WQQ216" s="848"/>
      <c r="WQR216" s="848"/>
      <c r="WQS216" s="848"/>
      <c r="WQT216" s="848"/>
      <c r="WQU216" s="848"/>
      <c r="WQV216" s="848"/>
      <c r="WQW216" s="848"/>
      <c r="WQX216" s="848"/>
      <c r="WQY216" s="848"/>
      <c r="WQZ216" s="848"/>
      <c r="WRA216" s="848"/>
      <c r="WRB216" s="848"/>
      <c r="WRC216" s="848"/>
      <c r="WRD216" s="848"/>
      <c r="WRE216" s="848"/>
      <c r="WRF216" s="848"/>
      <c r="WRG216" s="848"/>
      <c r="WRH216" s="848"/>
      <c r="WRI216" s="848"/>
      <c r="WRJ216" s="848"/>
      <c r="WRK216" s="848"/>
      <c r="WRL216" s="848"/>
      <c r="WRM216" s="848"/>
      <c r="WRN216" s="848"/>
      <c r="WRO216" s="848"/>
      <c r="WRP216" s="848"/>
      <c r="WRQ216" s="848"/>
      <c r="WRR216" s="848"/>
      <c r="WRS216" s="848"/>
      <c r="WRT216" s="848"/>
      <c r="WRU216" s="848"/>
      <c r="WRV216" s="848"/>
      <c r="WRW216" s="848"/>
      <c r="WRX216" s="848"/>
      <c r="WRY216" s="848"/>
      <c r="WRZ216" s="848"/>
      <c r="WSA216" s="848"/>
      <c r="WSB216" s="848"/>
      <c r="WSC216" s="848"/>
      <c r="WSD216" s="848"/>
      <c r="WSE216" s="848"/>
      <c r="WSF216" s="848"/>
      <c r="WSG216" s="848"/>
      <c r="WSH216" s="848"/>
      <c r="WSI216" s="848"/>
      <c r="WSJ216" s="848"/>
      <c r="WSK216" s="848"/>
      <c r="WSL216" s="848"/>
      <c r="WSM216" s="848"/>
      <c r="WSN216" s="848"/>
      <c r="WSO216" s="848"/>
      <c r="WSP216" s="848"/>
      <c r="WSQ216" s="848"/>
      <c r="WSR216" s="848"/>
      <c r="WSS216" s="848"/>
      <c r="WST216" s="848"/>
      <c r="WSU216" s="848"/>
      <c r="WSV216" s="848"/>
      <c r="WSW216" s="848"/>
      <c r="WSX216" s="848"/>
      <c r="WSY216" s="848"/>
      <c r="WSZ216" s="848"/>
      <c r="WTA216" s="848"/>
      <c r="WTB216" s="848"/>
      <c r="WTC216" s="848"/>
      <c r="WTD216" s="848"/>
      <c r="WTE216" s="848"/>
      <c r="WTF216" s="848"/>
      <c r="WTG216" s="848"/>
      <c r="WTH216" s="848"/>
      <c r="WTI216" s="848"/>
      <c r="WTJ216" s="848"/>
      <c r="WTK216" s="848"/>
      <c r="WTL216" s="848"/>
      <c r="WTM216" s="848"/>
      <c r="WTN216" s="848"/>
      <c r="WTO216" s="848"/>
      <c r="WTP216" s="848"/>
      <c r="WTQ216" s="848"/>
      <c r="WTR216" s="848"/>
      <c r="WTS216" s="848"/>
      <c r="WTT216" s="848"/>
      <c r="WTU216" s="848"/>
      <c r="WTV216" s="848"/>
      <c r="WTW216" s="848"/>
      <c r="WTX216" s="848"/>
      <c r="WTY216" s="848"/>
      <c r="WTZ216" s="848"/>
      <c r="WUA216" s="848"/>
      <c r="WUB216" s="848"/>
      <c r="WUC216" s="848"/>
      <c r="WUD216" s="848"/>
      <c r="WUE216" s="848"/>
      <c r="WUF216" s="848"/>
      <c r="WUG216" s="848"/>
      <c r="WUH216" s="848"/>
      <c r="WUI216" s="848"/>
      <c r="WUJ216" s="848"/>
      <c r="WUK216" s="848"/>
      <c r="WUL216" s="848"/>
      <c r="WUM216" s="848"/>
      <c r="WUN216" s="848"/>
      <c r="WUO216" s="848"/>
      <c r="WUP216" s="848"/>
      <c r="WUQ216" s="848"/>
      <c r="WUR216" s="848"/>
      <c r="WUS216" s="848"/>
      <c r="WUT216" s="848"/>
      <c r="WUU216" s="848"/>
      <c r="WUV216" s="848"/>
      <c r="WUW216" s="848"/>
      <c r="WUX216" s="848"/>
      <c r="WUY216" s="848"/>
      <c r="WUZ216" s="848"/>
      <c r="WVA216" s="848"/>
      <c r="WVB216" s="848"/>
      <c r="WVC216" s="848"/>
      <c r="WVD216" s="848"/>
      <c r="WVE216" s="848"/>
      <c r="WVF216" s="848"/>
      <c r="WVG216" s="848"/>
      <c r="WVH216" s="848"/>
      <c r="WVI216" s="848"/>
      <c r="WVJ216" s="848"/>
      <c r="WVK216" s="848"/>
      <c r="WVL216" s="848"/>
      <c r="WVM216" s="848"/>
      <c r="WVN216" s="848"/>
      <c r="WVO216" s="848"/>
      <c r="WVP216" s="848"/>
      <c r="WVQ216" s="848"/>
      <c r="WVR216" s="848"/>
      <c r="WVS216" s="848"/>
      <c r="WVT216" s="848"/>
      <c r="WVU216" s="848"/>
      <c r="WVV216" s="848"/>
      <c r="WVW216" s="848"/>
      <c r="WVX216" s="848"/>
      <c r="WVY216" s="848"/>
      <c r="WVZ216" s="848"/>
      <c r="WWA216" s="848"/>
      <c r="WWB216" s="848"/>
      <c r="WWC216" s="848"/>
      <c r="WWD216" s="848"/>
      <c r="WWE216" s="848"/>
      <c r="WWF216" s="848"/>
      <c r="WWG216" s="848"/>
      <c r="WWH216" s="848"/>
      <c r="WWI216" s="848"/>
      <c r="WWJ216" s="848"/>
      <c r="WWK216" s="848"/>
      <c r="WWL216" s="848"/>
      <c r="WWM216" s="848"/>
      <c r="WWN216" s="848"/>
      <c r="WWO216" s="848"/>
      <c r="WWP216" s="848"/>
      <c r="WWQ216" s="848"/>
      <c r="WWR216" s="848"/>
      <c r="WWS216" s="848"/>
      <c r="WWT216" s="848"/>
      <c r="WWU216" s="848"/>
      <c r="WWV216" s="848"/>
      <c r="WWW216" s="848"/>
      <c r="WWX216" s="848"/>
      <c r="WWY216" s="848"/>
      <c r="WWZ216" s="848"/>
      <c r="WXA216" s="848"/>
      <c r="WXB216" s="848"/>
      <c r="WXC216" s="848"/>
      <c r="WXD216" s="848"/>
      <c r="WXE216" s="848"/>
      <c r="WXF216" s="848"/>
      <c r="WXG216" s="848"/>
      <c r="WXH216" s="848"/>
      <c r="WXI216" s="848"/>
      <c r="WXJ216" s="848"/>
      <c r="WXK216" s="848"/>
      <c r="WXL216" s="848"/>
      <c r="WXM216" s="848"/>
      <c r="WXN216" s="848"/>
      <c r="WXO216" s="848"/>
      <c r="WXP216" s="848"/>
      <c r="WXQ216" s="848"/>
      <c r="WXR216" s="848"/>
      <c r="WXS216" s="848"/>
      <c r="WXT216" s="848"/>
      <c r="WXU216" s="848"/>
      <c r="WXV216" s="848"/>
      <c r="WXW216" s="848"/>
      <c r="WXX216" s="848"/>
      <c r="WXY216" s="848"/>
      <c r="WXZ216" s="848"/>
      <c r="WYA216" s="848"/>
      <c r="WYB216" s="848"/>
      <c r="WYC216" s="848"/>
      <c r="WYD216" s="848"/>
      <c r="WYE216" s="848"/>
      <c r="WYF216" s="848"/>
      <c r="WYG216" s="848"/>
      <c r="WYH216" s="848"/>
      <c r="WYI216" s="848"/>
      <c r="WYJ216" s="848"/>
      <c r="WYK216" s="848"/>
      <c r="WYL216" s="848"/>
      <c r="WYM216" s="848"/>
      <c r="WYN216" s="848"/>
      <c r="WYO216" s="848"/>
      <c r="WYP216" s="848"/>
      <c r="WYQ216" s="848"/>
      <c r="WYR216" s="848"/>
      <c r="WYS216" s="848"/>
      <c r="WYT216" s="848"/>
      <c r="WYU216" s="848"/>
      <c r="WYV216" s="848"/>
      <c r="WYW216" s="848"/>
      <c r="WYX216" s="848"/>
      <c r="WYY216" s="848"/>
      <c r="WYZ216" s="848"/>
      <c r="WZA216" s="848"/>
      <c r="WZB216" s="848"/>
      <c r="WZC216" s="848"/>
      <c r="WZD216" s="848"/>
      <c r="WZE216" s="848"/>
      <c r="WZF216" s="848"/>
      <c r="WZG216" s="848"/>
      <c r="WZH216" s="848"/>
      <c r="WZI216" s="848"/>
      <c r="WZJ216" s="848"/>
      <c r="WZK216" s="848"/>
      <c r="WZL216" s="848"/>
      <c r="WZM216" s="848"/>
      <c r="WZN216" s="848"/>
      <c r="WZO216" s="848"/>
      <c r="WZP216" s="848"/>
      <c r="WZQ216" s="848"/>
      <c r="WZR216" s="848"/>
      <c r="WZS216" s="848"/>
      <c r="WZT216" s="848"/>
      <c r="WZU216" s="848"/>
      <c r="WZV216" s="848"/>
      <c r="WZW216" s="848"/>
      <c r="WZX216" s="848"/>
      <c r="WZY216" s="848"/>
      <c r="WZZ216" s="848"/>
      <c r="XAA216" s="848"/>
      <c r="XAB216" s="848"/>
      <c r="XAC216" s="848"/>
      <c r="XAD216" s="848"/>
      <c r="XAE216" s="848"/>
      <c r="XAF216" s="848"/>
      <c r="XAG216" s="848"/>
      <c r="XAH216" s="848"/>
      <c r="XAI216" s="848"/>
      <c r="XAJ216" s="848"/>
      <c r="XAK216" s="848"/>
      <c r="XAL216" s="848"/>
      <c r="XAM216" s="848"/>
      <c r="XAN216" s="848"/>
      <c r="XAO216" s="848"/>
      <c r="XAP216" s="848"/>
      <c r="XAQ216" s="848"/>
      <c r="XAR216" s="848"/>
      <c r="XAS216" s="848"/>
      <c r="XAT216" s="848"/>
      <c r="XAU216" s="848"/>
      <c r="XAV216" s="848"/>
      <c r="XAW216" s="848"/>
      <c r="XAX216" s="848"/>
      <c r="XAY216" s="848"/>
      <c r="XAZ216" s="848"/>
      <c r="XBA216" s="848"/>
      <c r="XBB216" s="848"/>
      <c r="XBC216" s="848"/>
      <c r="XBD216" s="848"/>
      <c r="XBE216" s="848"/>
      <c r="XBF216" s="848"/>
      <c r="XBG216" s="848"/>
      <c r="XBH216" s="848"/>
      <c r="XBI216" s="848"/>
      <c r="XBJ216" s="848"/>
      <c r="XBK216" s="848"/>
      <c r="XBL216" s="848"/>
      <c r="XBM216" s="848"/>
      <c r="XBN216" s="848"/>
      <c r="XBO216" s="848"/>
      <c r="XBP216" s="848"/>
      <c r="XBQ216" s="848"/>
      <c r="XBR216" s="848"/>
      <c r="XBS216" s="848"/>
      <c r="XBT216" s="848"/>
      <c r="XBU216" s="848"/>
      <c r="XBV216" s="848"/>
      <c r="XBW216" s="848"/>
      <c r="XBX216" s="848"/>
      <c r="XBY216" s="848"/>
      <c r="XBZ216" s="848"/>
      <c r="XCA216" s="848"/>
      <c r="XCB216" s="848"/>
      <c r="XCC216" s="848"/>
      <c r="XCD216" s="848"/>
      <c r="XCE216" s="848"/>
      <c r="XCF216" s="848"/>
      <c r="XCG216" s="848"/>
      <c r="XCH216" s="848"/>
      <c r="XCI216" s="848"/>
      <c r="XCJ216" s="848"/>
      <c r="XCK216" s="848"/>
      <c r="XCL216" s="848"/>
      <c r="XCM216" s="848"/>
      <c r="XCN216" s="848"/>
      <c r="XCO216" s="848"/>
      <c r="XCP216" s="848"/>
      <c r="XCQ216" s="848"/>
      <c r="XCR216" s="848"/>
      <c r="XCS216" s="848"/>
      <c r="XCT216" s="848"/>
      <c r="XCU216" s="848"/>
      <c r="XCV216" s="848"/>
      <c r="XCW216" s="848"/>
      <c r="XCX216" s="848"/>
      <c r="XCY216" s="848"/>
      <c r="XCZ216" s="848"/>
      <c r="XDA216" s="848"/>
      <c r="XDB216" s="848"/>
      <c r="XDC216" s="848"/>
      <c r="XDD216" s="848"/>
      <c r="XDE216" s="848"/>
      <c r="XDF216" s="848"/>
      <c r="XDG216" s="848"/>
      <c r="XDH216" s="848"/>
      <c r="XDI216" s="848"/>
      <c r="XDJ216" s="848"/>
      <c r="XDK216" s="848"/>
      <c r="XDL216" s="848"/>
      <c r="XDM216" s="848"/>
      <c r="XDN216" s="848"/>
      <c r="XDO216" s="848"/>
      <c r="XDP216" s="848"/>
      <c r="XDQ216" s="848"/>
      <c r="XDR216" s="848"/>
      <c r="XDS216" s="848"/>
      <c r="XDT216" s="848"/>
      <c r="XDU216" s="848"/>
      <c r="XDV216" s="848"/>
      <c r="XDW216" s="848"/>
      <c r="XDX216" s="848"/>
      <c r="XDY216" s="848"/>
      <c r="XDZ216" s="848"/>
      <c r="XEA216" s="848"/>
      <c r="XEB216" s="848"/>
      <c r="XEC216" s="848"/>
      <c r="XED216" s="848"/>
      <c r="XEE216" s="848"/>
      <c r="XEF216" s="848"/>
      <c r="XEG216" s="848"/>
      <c r="XEH216" s="848"/>
      <c r="XEI216" s="848"/>
      <c r="XEJ216" s="848"/>
      <c r="XEK216" s="848"/>
      <c r="XEL216" s="848"/>
      <c r="XEM216" s="848"/>
      <c r="XEN216" s="848"/>
      <c r="XEO216" s="848"/>
      <c r="XEP216" s="848"/>
      <c r="XEQ216" s="848"/>
      <c r="XER216" s="848"/>
      <c r="XES216" s="848"/>
      <c r="XET216" s="848"/>
      <c r="XEU216" s="848"/>
      <c r="XEV216" s="848"/>
      <c r="XEW216" s="848"/>
      <c r="XEX216" s="848"/>
      <c r="XEY216" s="848"/>
      <c r="XEZ216" s="848"/>
      <c r="XFA216" s="848"/>
      <c r="XFB216" s="848"/>
      <c r="XFC216" s="848"/>
      <c r="XFD216" s="848"/>
    </row>
    <row r="217" spans="1:16384" s="269" customFormat="1" ht="10.199999999999999" customHeight="1" x14ac:dyDescent="0.25">
      <c r="A217" s="715" t="s">
        <v>63</v>
      </c>
      <c r="B217" s="715"/>
      <c r="C217" s="715"/>
      <c r="D217" s="715"/>
      <c r="E217" s="715"/>
      <c r="F217" s="715"/>
      <c r="G217" s="715"/>
      <c r="H217" s="710" t="s">
        <v>521</v>
      </c>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10"/>
      <c r="AF217" s="710"/>
      <c r="AG217" s="710"/>
      <c r="AH217" s="710"/>
      <c r="AI217" s="710"/>
      <c r="AJ217" s="710"/>
      <c r="AK217" s="710"/>
      <c r="AL217" s="710"/>
      <c r="AM217" s="710"/>
      <c r="AN217" s="710"/>
      <c r="AO217" s="710"/>
      <c r="AP217" s="731">
        <v>459.8</v>
      </c>
      <c r="AQ217" s="731"/>
      <c r="AR217" s="731"/>
      <c r="AS217" s="731"/>
      <c r="AT217" s="731"/>
      <c r="AU217" s="731"/>
      <c r="AV217" s="731"/>
      <c r="AW217" s="731"/>
      <c r="AX217" s="731"/>
      <c r="AY217" s="731"/>
      <c r="AZ217" s="731"/>
      <c r="BA217" s="731"/>
      <c r="BB217" s="731"/>
      <c r="BC217" s="731"/>
      <c r="BD217" s="731"/>
      <c r="BE217" s="731"/>
      <c r="BF217" s="731">
        <v>935.49</v>
      </c>
      <c r="BG217" s="731"/>
      <c r="BH217" s="731"/>
      <c r="BI217" s="731"/>
      <c r="BJ217" s="731"/>
      <c r="BK217" s="731"/>
      <c r="BL217" s="731"/>
      <c r="BM217" s="731"/>
      <c r="BN217" s="731"/>
      <c r="BO217" s="731"/>
      <c r="BP217" s="731"/>
      <c r="BQ217" s="731"/>
      <c r="BR217" s="731"/>
      <c r="BS217" s="731"/>
      <c r="BT217" s="731"/>
      <c r="BU217" s="731"/>
      <c r="BV217" s="732"/>
      <c r="BW217" s="732"/>
      <c r="BX217" s="732"/>
      <c r="BY217" s="732"/>
      <c r="BZ217" s="732"/>
      <c r="CA217" s="732"/>
      <c r="CB217" s="732"/>
      <c r="CC217" s="732"/>
      <c r="CD217" s="732"/>
      <c r="CE217" s="732"/>
      <c r="CF217" s="732"/>
      <c r="CG217" s="732"/>
      <c r="CH217" s="732"/>
      <c r="CI217" s="732"/>
      <c r="CJ217" s="732"/>
      <c r="CK217" s="732"/>
      <c r="CL217" s="733">
        <f>ROUND(AP217*BF217,2)</f>
        <v>430138.3</v>
      </c>
      <c r="CM217" s="733"/>
      <c r="CN217" s="733"/>
      <c r="CO217" s="733"/>
      <c r="CP217" s="733"/>
      <c r="CQ217" s="733"/>
      <c r="CR217" s="733"/>
      <c r="CS217" s="733"/>
      <c r="CT217" s="733"/>
      <c r="CU217" s="733"/>
      <c r="CV217" s="733"/>
      <c r="CW217" s="733"/>
      <c r="CX217" s="733"/>
      <c r="CY217" s="733"/>
      <c r="CZ217" s="733"/>
      <c r="DA217" s="733"/>
      <c r="DB217" s="301"/>
      <c r="DC217" s="301"/>
      <c r="DD217" s="277"/>
      <c r="DE217" s="277"/>
      <c r="DF217" s="277"/>
      <c r="DG217" s="277"/>
      <c r="DH217" s="277"/>
      <c r="DI217" s="729"/>
      <c r="DJ217" s="729"/>
      <c r="DK217" s="729"/>
      <c r="DL217" s="729"/>
      <c r="DM217" s="729"/>
      <c r="DN217" s="729"/>
      <c r="DO217" s="729"/>
      <c r="DP217" s="729"/>
      <c r="DQ217" s="729"/>
      <c r="DR217" s="729"/>
      <c r="DS217" s="729"/>
      <c r="DT217" s="729"/>
      <c r="DU217" s="729"/>
      <c r="DV217" s="729"/>
      <c r="DW217" s="729"/>
      <c r="DX217" s="729"/>
      <c r="DY217" s="729"/>
      <c r="DZ217" s="729"/>
      <c r="EA217" s="729"/>
      <c r="EB217" s="729"/>
      <c r="EC217" s="729"/>
      <c r="ED217" s="729"/>
      <c r="EE217" s="729"/>
      <c r="EF217" s="729"/>
      <c r="EG217" s="729"/>
      <c r="EH217" s="729"/>
      <c r="EI217" s="729"/>
      <c r="EJ217" s="729"/>
      <c r="EK217" s="729"/>
      <c r="EL217" s="729"/>
      <c r="EM217" s="729"/>
      <c r="EN217" s="729"/>
      <c r="EO217" s="729"/>
      <c r="EP217" s="729"/>
      <c r="EQ217" s="730"/>
      <c r="ER217" s="730"/>
      <c r="ES217" s="730"/>
      <c r="ET217" s="730"/>
      <c r="EU217" s="730"/>
      <c r="EV217" s="730"/>
      <c r="EW217" s="730"/>
      <c r="EX217" s="730"/>
      <c r="EY217" s="730"/>
      <c r="EZ217" s="730"/>
      <c r="FA217" s="730"/>
      <c r="FB217" s="730"/>
      <c r="FC217" s="730"/>
      <c r="FD217" s="730"/>
      <c r="FE217" s="730"/>
      <c r="FF217" s="730"/>
      <c r="FG217" s="730"/>
      <c r="FH217" s="730"/>
      <c r="FI217" s="730"/>
      <c r="FJ217" s="730"/>
      <c r="FK217" s="730"/>
      <c r="FL217" s="730"/>
      <c r="FM217" s="730"/>
      <c r="FN217" s="730"/>
      <c r="FO217" s="730"/>
      <c r="FP217" s="730"/>
      <c r="FQ217" s="730"/>
      <c r="FR217" s="730"/>
      <c r="FS217" s="730"/>
      <c r="FT217" s="730"/>
      <c r="FU217" s="730"/>
      <c r="FV217" s="730"/>
      <c r="FW217" s="730"/>
      <c r="FX217" s="730"/>
      <c r="FY217" s="730"/>
      <c r="FZ217" s="730"/>
      <c r="GA217" s="730"/>
      <c r="GB217" s="730"/>
      <c r="GC217" s="730"/>
      <c r="GD217" s="730"/>
      <c r="GE217" s="730"/>
      <c r="GF217" s="730"/>
      <c r="GG217" s="730"/>
      <c r="GH217" s="730"/>
      <c r="GI217" s="730"/>
      <c r="GJ217" s="730"/>
      <c r="GK217" s="730"/>
      <c r="GL217" s="730"/>
      <c r="GM217" s="727"/>
      <c r="GN217" s="727"/>
      <c r="GO217" s="727"/>
      <c r="GP217" s="727"/>
      <c r="GQ217" s="727"/>
      <c r="GR217" s="727"/>
      <c r="GS217" s="727"/>
      <c r="GT217" s="727"/>
      <c r="GU217" s="727"/>
      <c r="GV217" s="727"/>
      <c r="GW217" s="727"/>
      <c r="GX217" s="727"/>
      <c r="GY217" s="727"/>
      <c r="GZ217" s="727"/>
      <c r="HA217" s="727"/>
      <c r="HB217" s="727"/>
      <c r="HC217" s="728"/>
      <c r="HD217" s="728"/>
      <c r="HE217" s="728"/>
      <c r="HF217" s="728"/>
      <c r="HG217" s="728"/>
      <c r="HH217" s="728"/>
      <c r="HI217" s="728"/>
      <c r="HJ217" s="729"/>
      <c r="HK217" s="729"/>
      <c r="HL217" s="729"/>
      <c r="HM217" s="729"/>
      <c r="HN217" s="729"/>
      <c r="HO217" s="729"/>
      <c r="HP217" s="729"/>
      <c r="HQ217" s="729"/>
      <c r="HR217" s="729"/>
      <c r="HS217" s="729"/>
      <c r="HT217" s="729"/>
      <c r="HU217" s="729"/>
      <c r="HV217" s="729"/>
      <c r="HW217" s="729"/>
      <c r="HX217" s="729"/>
      <c r="HY217" s="729"/>
      <c r="HZ217" s="729"/>
      <c r="IA217" s="729"/>
      <c r="IB217" s="729"/>
      <c r="IC217" s="729"/>
      <c r="ID217" s="729"/>
      <c r="IE217" s="729"/>
      <c r="IF217" s="729"/>
      <c r="IG217" s="729"/>
      <c r="IH217" s="729"/>
      <c r="II217" s="729"/>
      <c r="IJ217" s="729"/>
      <c r="IK217" s="729"/>
      <c r="IL217" s="729"/>
      <c r="IM217" s="729"/>
      <c r="IN217" s="729"/>
      <c r="IO217" s="729"/>
      <c r="IP217" s="729"/>
      <c r="IQ217" s="729"/>
      <c r="IR217" s="730"/>
      <c r="IS217" s="730"/>
      <c r="IT217" s="730"/>
      <c r="IU217" s="730"/>
      <c r="IV217" s="730"/>
      <c r="IW217" s="730"/>
      <c r="IX217" s="730"/>
      <c r="IY217" s="730"/>
      <c r="IZ217" s="730"/>
      <c r="JA217" s="730"/>
      <c r="JB217" s="730"/>
      <c r="JC217" s="730"/>
      <c r="JD217" s="730"/>
      <c r="JE217" s="730"/>
      <c r="JF217" s="730"/>
      <c r="JG217" s="730"/>
      <c r="JH217" s="730"/>
      <c r="JI217" s="730"/>
      <c r="JJ217" s="730"/>
      <c r="JK217" s="730"/>
      <c r="JL217" s="730"/>
      <c r="JM217" s="730"/>
      <c r="JN217" s="730"/>
      <c r="JO217" s="730"/>
      <c r="JP217" s="730"/>
      <c r="JQ217" s="730"/>
      <c r="JR217" s="730"/>
      <c r="JS217" s="730"/>
      <c r="JT217" s="730"/>
      <c r="JU217" s="730"/>
      <c r="JV217" s="730"/>
      <c r="JW217" s="730"/>
      <c r="JX217" s="730"/>
      <c r="JY217" s="730"/>
      <c r="JZ217" s="730"/>
      <c r="KA217" s="730"/>
      <c r="KB217" s="730"/>
      <c r="KC217" s="730"/>
      <c r="KD217" s="730"/>
      <c r="KE217" s="730"/>
      <c r="KF217" s="730"/>
      <c r="KG217" s="730"/>
      <c r="KH217" s="730"/>
      <c r="KI217" s="730"/>
      <c r="KJ217" s="730"/>
      <c r="KK217" s="730"/>
      <c r="KL217" s="730"/>
      <c r="KM217" s="730"/>
      <c r="KN217" s="727"/>
      <c r="KO217" s="727"/>
      <c r="KP217" s="727"/>
      <c r="KQ217" s="727"/>
      <c r="KR217" s="727"/>
      <c r="KS217" s="727"/>
      <c r="KT217" s="727"/>
      <c r="KU217" s="727"/>
      <c r="KV217" s="727"/>
      <c r="KW217" s="727"/>
      <c r="KX217" s="727"/>
      <c r="KY217" s="727"/>
      <c r="KZ217" s="727"/>
      <c r="LA217" s="727"/>
      <c r="LB217" s="727"/>
      <c r="LC217" s="727"/>
      <c r="LD217" s="728"/>
      <c r="LE217" s="728"/>
      <c r="LF217" s="728"/>
      <c r="LG217" s="728"/>
      <c r="LH217" s="728"/>
      <c r="LI217" s="728"/>
      <c r="LJ217" s="728"/>
      <c r="LK217" s="729"/>
      <c r="LL217" s="729"/>
      <c r="LM217" s="729"/>
      <c r="LN217" s="729"/>
      <c r="LO217" s="729"/>
      <c r="LP217" s="729"/>
      <c r="LQ217" s="729"/>
      <c r="LR217" s="729"/>
      <c r="LS217" s="729"/>
      <c r="LT217" s="729"/>
      <c r="LU217" s="729"/>
      <c r="LV217" s="729"/>
      <c r="LW217" s="729"/>
      <c r="LX217" s="729"/>
      <c r="LY217" s="729"/>
      <c r="LZ217" s="729"/>
      <c r="MA217" s="729"/>
      <c r="MB217" s="729"/>
      <c r="MC217" s="729"/>
      <c r="MD217" s="729"/>
      <c r="ME217" s="729"/>
      <c r="MF217" s="729"/>
      <c r="MG217" s="729"/>
      <c r="MH217" s="729"/>
      <c r="MI217" s="729"/>
      <c r="MJ217" s="729"/>
      <c r="MK217" s="729"/>
      <c r="ML217" s="729"/>
      <c r="MM217" s="729"/>
      <c r="MN217" s="729"/>
      <c r="MO217" s="729"/>
      <c r="MP217" s="729"/>
      <c r="MQ217" s="729"/>
      <c r="MR217" s="729"/>
      <c r="MS217" s="730"/>
      <c r="MT217" s="730"/>
      <c r="MU217" s="730"/>
      <c r="MV217" s="730"/>
      <c r="MW217" s="730"/>
      <c r="MX217" s="730"/>
      <c r="MY217" s="730"/>
      <c r="MZ217" s="730"/>
      <c r="NA217" s="730"/>
      <c r="NB217" s="730"/>
      <c r="NC217" s="730"/>
      <c r="ND217" s="730"/>
      <c r="NE217" s="730"/>
      <c r="NF217" s="730"/>
      <c r="NG217" s="730"/>
      <c r="NH217" s="730"/>
      <c r="NI217" s="730"/>
      <c r="NJ217" s="730"/>
      <c r="NK217" s="730"/>
      <c r="NL217" s="730"/>
      <c r="NM217" s="730"/>
      <c r="NN217" s="730"/>
      <c r="NO217" s="730"/>
      <c r="NP217" s="730"/>
      <c r="NQ217" s="730"/>
      <c r="NR217" s="730"/>
      <c r="NS217" s="730"/>
      <c r="NT217" s="730"/>
      <c r="NU217" s="730"/>
      <c r="NV217" s="730"/>
      <c r="NW217" s="730"/>
      <c r="NX217" s="730"/>
      <c r="NY217" s="730"/>
      <c r="NZ217" s="730"/>
      <c r="OA217" s="730"/>
      <c r="OB217" s="730"/>
      <c r="OC217" s="730"/>
      <c r="OD217" s="730"/>
      <c r="OE217" s="730"/>
      <c r="OF217" s="730"/>
      <c r="OG217" s="730"/>
      <c r="OH217" s="730"/>
      <c r="OI217" s="730"/>
      <c r="OJ217" s="730"/>
      <c r="OK217" s="730"/>
      <c r="OL217" s="730"/>
      <c r="OM217" s="730"/>
      <c r="ON217" s="730"/>
      <c r="OO217" s="727"/>
      <c r="OP217" s="727"/>
      <c r="OQ217" s="727"/>
      <c r="OR217" s="727"/>
      <c r="OS217" s="727"/>
      <c r="OT217" s="727"/>
      <c r="OU217" s="727"/>
      <c r="OV217" s="727"/>
      <c r="OW217" s="727"/>
      <c r="OX217" s="727"/>
      <c r="OY217" s="727"/>
      <c r="OZ217" s="727"/>
      <c r="PA217" s="727"/>
      <c r="PB217" s="727"/>
      <c r="PC217" s="727"/>
      <c r="PD217" s="727"/>
      <c r="PE217" s="728"/>
      <c r="PF217" s="728"/>
      <c r="PG217" s="728"/>
      <c r="PH217" s="728"/>
      <c r="PI217" s="728"/>
      <c r="PJ217" s="728"/>
      <c r="PK217" s="728"/>
      <c r="PL217" s="729"/>
      <c r="PM217" s="729"/>
      <c r="PN217" s="729"/>
      <c r="PO217" s="729"/>
      <c r="PP217" s="729"/>
      <c r="PQ217" s="729"/>
      <c r="PR217" s="729"/>
      <c r="PS217" s="729"/>
      <c r="PT217" s="729"/>
      <c r="PU217" s="729"/>
      <c r="PV217" s="729"/>
      <c r="PW217" s="729"/>
      <c r="PX217" s="729"/>
      <c r="PY217" s="729"/>
      <c r="PZ217" s="729"/>
      <c r="QA217" s="729"/>
      <c r="QB217" s="729"/>
      <c r="QC217" s="729"/>
      <c r="QD217" s="729"/>
      <c r="QE217" s="729"/>
      <c r="QF217" s="729"/>
      <c r="QG217" s="729"/>
      <c r="QH217" s="729"/>
      <c r="QI217" s="729"/>
      <c r="QJ217" s="729"/>
      <c r="QK217" s="729"/>
      <c r="QL217" s="729"/>
      <c r="QM217" s="729"/>
      <c r="QN217" s="729"/>
      <c r="QO217" s="729"/>
      <c r="QP217" s="729"/>
      <c r="QQ217" s="729"/>
      <c r="QR217" s="729"/>
      <c r="QS217" s="729"/>
      <c r="QT217" s="730"/>
      <c r="QU217" s="730"/>
      <c r="QV217" s="730"/>
      <c r="QW217" s="730"/>
      <c r="QX217" s="730"/>
      <c r="QY217" s="730"/>
      <c r="QZ217" s="730"/>
      <c r="RA217" s="730"/>
      <c r="RB217" s="730"/>
      <c r="RC217" s="730"/>
      <c r="RD217" s="730"/>
      <c r="RE217" s="730"/>
      <c r="RF217" s="730"/>
      <c r="RG217" s="730"/>
      <c r="RH217" s="730"/>
      <c r="RI217" s="730"/>
      <c r="RJ217" s="730"/>
      <c r="RK217" s="730"/>
      <c r="RL217" s="730"/>
      <c r="RM217" s="730"/>
      <c r="RN217" s="730"/>
      <c r="RO217" s="730"/>
      <c r="RP217" s="730"/>
      <c r="RQ217" s="730"/>
      <c r="RR217" s="730"/>
      <c r="RS217" s="730"/>
      <c r="RT217" s="730"/>
      <c r="RU217" s="730"/>
      <c r="RV217" s="730"/>
      <c r="RW217" s="730"/>
      <c r="RX217" s="730"/>
      <c r="RY217" s="730"/>
      <c r="RZ217" s="730"/>
      <c r="SA217" s="730"/>
      <c r="SB217" s="730"/>
      <c r="SC217" s="730"/>
      <c r="SD217" s="730"/>
      <c r="SE217" s="730"/>
      <c r="SF217" s="730"/>
      <c r="SG217" s="730"/>
      <c r="SH217" s="730"/>
      <c r="SI217" s="730"/>
      <c r="SJ217" s="730"/>
      <c r="SK217" s="730"/>
      <c r="SL217" s="730"/>
      <c r="SM217" s="730"/>
      <c r="SN217" s="730"/>
      <c r="SO217" s="730"/>
      <c r="SP217" s="727"/>
      <c r="SQ217" s="727"/>
      <c r="SR217" s="727"/>
      <c r="SS217" s="727"/>
      <c r="ST217" s="727"/>
      <c r="SU217" s="727"/>
      <c r="SV217" s="727"/>
      <c r="SW217" s="727"/>
      <c r="SX217" s="727"/>
      <c r="SY217" s="727"/>
      <c r="SZ217" s="727"/>
      <c r="TA217" s="727"/>
      <c r="TB217" s="727"/>
      <c r="TC217" s="727"/>
      <c r="TD217" s="727"/>
      <c r="TE217" s="727"/>
      <c r="TF217" s="728"/>
      <c r="TG217" s="728"/>
      <c r="TH217" s="728"/>
      <c r="TI217" s="728"/>
      <c r="TJ217" s="728"/>
      <c r="TK217" s="728"/>
      <c r="TL217" s="728"/>
      <c r="TM217" s="729"/>
      <c r="TN217" s="729"/>
      <c r="TO217" s="729"/>
      <c r="TP217" s="729"/>
      <c r="TQ217" s="729"/>
      <c r="TR217" s="729"/>
      <c r="TS217" s="729"/>
      <c r="TT217" s="729"/>
      <c r="TU217" s="729"/>
      <c r="TV217" s="729"/>
      <c r="TW217" s="729"/>
      <c r="TX217" s="729"/>
      <c r="TY217" s="729"/>
      <c r="TZ217" s="729"/>
      <c r="UA217" s="729"/>
      <c r="UB217" s="729"/>
      <c r="UC217" s="729"/>
      <c r="UD217" s="729"/>
      <c r="UE217" s="729"/>
      <c r="UF217" s="729"/>
      <c r="UG217" s="729"/>
      <c r="UH217" s="729"/>
      <c r="UI217" s="729"/>
      <c r="UJ217" s="729"/>
      <c r="UK217" s="729"/>
      <c r="UL217" s="729"/>
      <c r="UM217" s="729"/>
      <c r="UN217" s="729"/>
      <c r="UO217" s="729"/>
      <c r="UP217" s="729"/>
      <c r="UQ217" s="729"/>
      <c r="UR217" s="729"/>
      <c r="US217" s="729"/>
      <c r="UT217" s="729"/>
      <c r="UU217" s="730"/>
      <c r="UV217" s="730"/>
      <c r="UW217" s="730"/>
      <c r="UX217" s="730"/>
      <c r="UY217" s="730"/>
      <c r="UZ217" s="730"/>
      <c r="VA217" s="730"/>
      <c r="VB217" s="730"/>
      <c r="VC217" s="730"/>
      <c r="VD217" s="730"/>
      <c r="VE217" s="730"/>
      <c r="VF217" s="730"/>
      <c r="VG217" s="730"/>
      <c r="VH217" s="730"/>
      <c r="VI217" s="730"/>
      <c r="VJ217" s="730"/>
      <c r="VK217" s="730"/>
      <c r="VL217" s="730"/>
      <c r="VM217" s="730"/>
      <c r="VN217" s="730"/>
      <c r="VO217" s="730"/>
      <c r="VP217" s="730"/>
      <c r="VQ217" s="730"/>
      <c r="VR217" s="730"/>
      <c r="VS217" s="730"/>
      <c r="VT217" s="730"/>
      <c r="VU217" s="730"/>
      <c r="VV217" s="730"/>
      <c r="VW217" s="730"/>
      <c r="VX217" s="730"/>
      <c r="VY217" s="730"/>
      <c r="VZ217" s="730"/>
      <c r="WA217" s="730"/>
      <c r="WB217" s="730"/>
      <c r="WC217" s="730"/>
      <c r="WD217" s="730"/>
      <c r="WE217" s="730"/>
      <c r="WF217" s="730"/>
      <c r="WG217" s="730"/>
      <c r="WH217" s="730"/>
      <c r="WI217" s="730"/>
      <c r="WJ217" s="730"/>
      <c r="WK217" s="730"/>
      <c r="WL217" s="730"/>
      <c r="WM217" s="730"/>
      <c r="WN217" s="730"/>
      <c r="WO217" s="730"/>
      <c r="WP217" s="730"/>
      <c r="WQ217" s="727"/>
      <c r="WR217" s="727"/>
      <c r="WS217" s="727"/>
      <c r="WT217" s="727"/>
      <c r="WU217" s="727"/>
      <c r="WV217" s="727"/>
      <c r="WW217" s="727"/>
      <c r="WX217" s="727"/>
      <c r="WY217" s="727"/>
      <c r="WZ217" s="727"/>
      <c r="XA217" s="727"/>
      <c r="XB217" s="727"/>
      <c r="XC217" s="727"/>
      <c r="XD217" s="727"/>
      <c r="XE217" s="727"/>
      <c r="XF217" s="727"/>
      <c r="XG217" s="728"/>
      <c r="XH217" s="728"/>
      <c r="XI217" s="728"/>
      <c r="XJ217" s="728"/>
      <c r="XK217" s="728"/>
      <c r="XL217" s="728"/>
      <c r="XM217" s="728"/>
      <c r="XN217" s="729"/>
      <c r="XO217" s="729"/>
      <c r="XP217" s="729"/>
      <c r="XQ217" s="729"/>
      <c r="XR217" s="729"/>
      <c r="XS217" s="729"/>
      <c r="XT217" s="729"/>
      <c r="XU217" s="729"/>
      <c r="XV217" s="729"/>
      <c r="XW217" s="729"/>
      <c r="XX217" s="729"/>
      <c r="XY217" s="729"/>
      <c r="XZ217" s="729"/>
      <c r="YA217" s="729"/>
      <c r="YB217" s="729"/>
      <c r="YC217" s="729"/>
      <c r="YD217" s="729"/>
      <c r="YE217" s="729"/>
      <c r="YF217" s="729"/>
      <c r="YG217" s="729"/>
      <c r="YH217" s="729"/>
      <c r="YI217" s="729"/>
      <c r="YJ217" s="729"/>
      <c r="YK217" s="729"/>
      <c r="YL217" s="729"/>
      <c r="YM217" s="729"/>
      <c r="YN217" s="729"/>
      <c r="YO217" s="729"/>
      <c r="YP217" s="729"/>
      <c r="YQ217" s="729"/>
      <c r="YR217" s="729"/>
      <c r="YS217" s="729"/>
      <c r="YT217" s="729"/>
      <c r="YU217" s="729"/>
      <c r="YV217" s="730"/>
      <c r="YW217" s="730"/>
      <c r="YX217" s="730"/>
      <c r="YY217" s="730"/>
      <c r="YZ217" s="730"/>
      <c r="ZA217" s="730"/>
      <c r="ZB217" s="730"/>
      <c r="ZC217" s="730"/>
      <c r="ZD217" s="730"/>
      <c r="ZE217" s="730"/>
      <c r="ZF217" s="730"/>
      <c r="ZG217" s="730"/>
      <c r="ZH217" s="730"/>
      <c r="ZI217" s="730"/>
      <c r="ZJ217" s="730"/>
      <c r="ZK217" s="730"/>
      <c r="ZL217" s="730"/>
      <c r="ZM217" s="730"/>
      <c r="ZN217" s="730"/>
      <c r="ZO217" s="730"/>
      <c r="ZP217" s="730"/>
      <c r="ZQ217" s="730"/>
      <c r="ZR217" s="730"/>
      <c r="ZS217" s="730"/>
      <c r="ZT217" s="730"/>
      <c r="ZU217" s="730"/>
      <c r="ZV217" s="730"/>
      <c r="ZW217" s="730"/>
      <c r="ZX217" s="730"/>
      <c r="ZY217" s="730"/>
      <c r="ZZ217" s="730"/>
      <c r="AAA217" s="730"/>
      <c r="AAB217" s="730"/>
      <c r="AAC217" s="730"/>
      <c r="AAD217" s="730"/>
      <c r="AAE217" s="730"/>
      <c r="AAF217" s="730"/>
      <c r="AAG217" s="730"/>
      <c r="AAH217" s="730"/>
      <c r="AAI217" s="730"/>
      <c r="AAJ217" s="730"/>
      <c r="AAK217" s="730"/>
      <c r="AAL217" s="730"/>
      <c r="AAM217" s="730"/>
      <c r="AAN217" s="730"/>
      <c r="AAO217" s="730"/>
      <c r="AAP217" s="730"/>
      <c r="AAQ217" s="730"/>
      <c r="AAR217" s="727"/>
      <c r="AAS217" s="727"/>
      <c r="AAT217" s="727"/>
      <c r="AAU217" s="727"/>
      <c r="AAV217" s="727"/>
      <c r="AAW217" s="727"/>
      <c r="AAX217" s="727"/>
      <c r="AAY217" s="727"/>
      <c r="AAZ217" s="727"/>
      <c r="ABA217" s="727"/>
      <c r="ABB217" s="727"/>
      <c r="ABC217" s="727"/>
      <c r="ABD217" s="727"/>
      <c r="ABE217" s="727"/>
      <c r="ABF217" s="727"/>
      <c r="ABG217" s="727"/>
      <c r="ABH217" s="728"/>
      <c r="ABI217" s="728"/>
      <c r="ABJ217" s="728"/>
      <c r="ABK217" s="728"/>
      <c r="ABL217" s="728"/>
      <c r="ABM217" s="728"/>
      <c r="ABN217" s="728"/>
      <c r="ABO217" s="729"/>
      <c r="ABP217" s="729"/>
      <c r="ABQ217" s="729"/>
      <c r="ABR217" s="729"/>
      <c r="ABS217" s="729"/>
      <c r="ABT217" s="729"/>
      <c r="ABU217" s="729"/>
      <c r="ABV217" s="729"/>
      <c r="ABW217" s="729"/>
      <c r="ABX217" s="729"/>
      <c r="ABY217" s="729"/>
      <c r="ABZ217" s="729"/>
      <c r="ACA217" s="729"/>
      <c r="ACB217" s="729"/>
      <c r="ACC217" s="729"/>
      <c r="ACD217" s="729"/>
      <c r="ACE217" s="729"/>
      <c r="ACF217" s="729"/>
      <c r="ACG217" s="729"/>
      <c r="ACH217" s="729"/>
      <c r="ACI217" s="729"/>
      <c r="ACJ217" s="729"/>
      <c r="ACK217" s="729"/>
      <c r="ACL217" s="729"/>
      <c r="ACM217" s="729"/>
      <c r="ACN217" s="729"/>
      <c r="ACO217" s="729"/>
      <c r="ACP217" s="729"/>
      <c r="ACQ217" s="729"/>
      <c r="ACR217" s="729"/>
      <c r="ACS217" s="729"/>
      <c r="ACT217" s="729"/>
      <c r="ACU217" s="729"/>
      <c r="ACV217" s="729"/>
      <c r="ACW217" s="730"/>
      <c r="ACX217" s="730"/>
      <c r="ACY217" s="730"/>
      <c r="ACZ217" s="730"/>
      <c r="ADA217" s="730"/>
      <c r="ADB217" s="730"/>
      <c r="ADC217" s="730"/>
      <c r="ADD217" s="730"/>
      <c r="ADE217" s="730"/>
      <c r="ADF217" s="730"/>
      <c r="ADG217" s="730"/>
      <c r="ADH217" s="730"/>
      <c r="ADI217" s="730"/>
      <c r="ADJ217" s="730"/>
      <c r="ADK217" s="730"/>
      <c r="ADL217" s="730"/>
      <c r="ADM217" s="730"/>
      <c r="ADN217" s="730"/>
      <c r="ADO217" s="730"/>
      <c r="ADP217" s="730"/>
      <c r="ADQ217" s="730"/>
      <c r="ADR217" s="730"/>
      <c r="ADS217" s="730"/>
      <c r="ADT217" s="730"/>
      <c r="ADU217" s="730"/>
      <c r="ADV217" s="730"/>
      <c r="ADW217" s="730"/>
      <c r="ADX217" s="730"/>
      <c r="ADY217" s="730"/>
      <c r="ADZ217" s="730"/>
      <c r="AEA217" s="730"/>
      <c r="AEB217" s="730"/>
      <c r="AEC217" s="730"/>
      <c r="AED217" s="730"/>
      <c r="AEE217" s="730"/>
      <c r="AEF217" s="730"/>
      <c r="AEG217" s="730"/>
      <c r="AEH217" s="730"/>
      <c r="AEI217" s="730"/>
      <c r="AEJ217" s="730"/>
      <c r="AEK217" s="730"/>
      <c r="AEL217" s="730"/>
      <c r="AEM217" s="730"/>
      <c r="AEN217" s="730"/>
      <c r="AEO217" s="730"/>
      <c r="AEP217" s="730"/>
      <c r="AEQ217" s="730"/>
      <c r="AER217" s="730"/>
      <c r="AES217" s="727"/>
      <c r="AET217" s="727"/>
      <c r="AEU217" s="727"/>
      <c r="AEV217" s="727"/>
      <c r="AEW217" s="727"/>
      <c r="AEX217" s="727"/>
      <c r="AEY217" s="727"/>
      <c r="AEZ217" s="727"/>
      <c r="AFA217" s="727"/>
      <c r="AFB217" s="727"/>
      <c r="AFC217" s="727"/>
      <c r="AFD217" s="727"/>
      <c r="AFE217" s="727"/>
      <c r="AFF217" s="727"/>
      <c r="AFG217" s="727"/>
      <c r="AFH217" s="727"/>
      <c r="AFI217" s="728"/>
      <c r="AFJ217" s="728"/>
      <c r="AFK217" s="728"/>
      <c r="AFL217" s="728"/>
      <c r="AFM217" s="728"/>
      <c r="AFN217" s="728"/>
      <c r="AFO217" s="728"/>
      <c r="AFP217" s="729"/>
      <c r="AFQ217" s="729"/>
      <c r="AFR217" s="729"/>
      <c r="AFS217" s="729"/>
      <c r="AFT217" s="729"/>
      <c r="AFU217" s="729"/>
      <c r="AFV217" s="729"/>
      <c r="AFW217" s="729"/>
      <c r="AFX217" s="729"/>
      <c r="AFY217" s="729"/>
      <c r="AFZ217" s="729"/>
      <c r="AGA217" s="729"/>
      <c r="AGB217" s="729"/>
      <c r="AGC217" s="729"/>
      <c r="AGD217" s="729"/>
      <c r="AGE217" s="729"/>
      <c r="AGF217" s="729"/>
      <c r="AGG217" s="729"/>
      <c r="AGH217" s="729"/>
      <c r="AGI217" s="729"/>
      <c r="AGJ217" s="729"/>
      <c r="AGK217" s="729"/>
      <c r="AGL217" s="729"/>
      <c r="AGM217" s="729"/>
      <c r="AGN217" s="729"/>
      <c r="AGO217" s="729"/>
      <c r="AGP217" s="729"/>
      <c r="AGQ217" s="729"/>
      <c r="AGR217" s="729"/>
      <c r="AGS217" s="729"/>
      <c r="AGT217" s="729"/>
      <c r="AGU217" s="729"/>
      <c r="AGV217" s="729"/>
      <c r="AGW217" s="729"/>
      <c r="AGX217" s="730"/>
      <c r="AGY217" s="730"/>
      <c r="AGZ217" s="730"/>
      <c r="AHA217" s="730"/>
      <c r="AHB217" s="730"/>
      <c r="AHC217" s="730"/>
      <c r="AHD217" s="730"/>
      <c r="AHE217" s="730"/>
      <c r="AHF217" s="730"/>
      <c r="AHG217" s="730"/>
      <c r="AHH217" s="730"/>
      <c r="AHI217" s="730"/>
      <c r="AHJ217" s="730"/>
      <c r="AHK217" s="730"/>
      <c r="AHL217" s="730"/>
      <c r="AHM217" s="730"/>
      <c r="AHN217" s="730"/>
      <c r="AHO217" s="730"/>
      <c r="AHP217" s="730"/>
      <c r="AHQ217" s="730"/>
      <c r="AHR217" s="730"/>
      <c r="AHS217" s="730"/>
      <c r="AHT217" s="730"/>
      <c r="AHU217" s="730"/>
      <c r="AHV217" s="730"/>
      <c r="AHW217" s="730"/>
      <c r="AHX217" s="730"/>
      <c r="AHY217" s="730"/>
      <c r="AHZ217" s="730"/>
      <c r="AIA217" s="730"/>
      <c r="AIB217" s="730"/>
      <c r="AIC217" s="730"/>
      <c r="AID217" s="730"/>
      <c r="AIE217" s="730"/>
      <c r="AIF217" s="730"/>
      <c r="AIG217" s="730"/>
      <c r="AIH217" s="730"/>
      <c r="AII217" s="730"/>
      <c r="AIJ217" s="730"/>
      <c r="AIK217" s="730"/>
      <c r="AIL217" s="730"/>
      <c r="AIM217" s="730"/>
      <c r="AIN217" s="730"/>
      <c r="AIO217" s="730"/>
      <c r="AIP217" s="730"/>
      <c r="AIQ217" s="730"/>
      <c r="AIR217" s="730"/>
      <c r="AIS217" s="730"/>
      <c r="AIT217" s="727"/>
      <c r="AIU217" s="727"/>
      <c r="AIV217" s="727"/>
      <c r="AIW217" s="727"/>
      <c r="AIX217" s="727"/>
      <c r="AIY217" s="727"/>
      <c r="AIZ217" s="727"/>
      <c r="AJA217" s="727"/>
      <c r="AJB217" s="727"/>
      <c r="AJC217" s="727"/>
      <c r="AJD217" s="727"/>
      <c r="AJE217" s="727"/>
      <c r="AJF217" s="727"/>
      <c r="AJG217" s="727"/>
      <c r="AJH217" s="727"/>
      <c r="AJI217" s="727"/>
      <c r="AJJ217" s="728"/>
      <c r="AJK217" s="728"/>
      <c r="AJL217" s="728"/>
      <c r="AJM217" s="728"/>
      <c r="AJN217" s="728"/>
      <c r="AJO217" s="728"/>
      <c r="AJP217" s="728"/>
      <c r="AJQ217" s="729"/>
      <c r="AJR217" s="729"/>
      <c r="AJS217" s="729"/>
      <c r="AJT217" s="729"/>
      <c r="AJU217" s="729"/>
      <c r="AJV217" s="729"/>
      <c r="AJW217" s="729"/>
      <c r="AJX217" s="729"/>
      <c r="AJY217" s="729"/>
      <c r="AJZ217" s="729"/>
      <c r="AKA217" s="729"/>
      <c r="AKB217" s="729"/>
      <c r="AKC217" s="729"/>
      <c r="AKD217" s="729"/>
      <c r="AKE217" s="729"/>
      <c r="AKF217" s="729"/>
      <c r="AKG217" s="729"/>
      <c r="AKH217" s="729"/>
      <c r="AKI217" s="729"/>
      <c r="AKJ217" s="729"/>
      <c r="AKK217" s="729"/>
      <c r="AKL217" s="729"/>
      <c r="AKM217" s="729"/>
      <c r="AKN217" s="729"/>
      <c r="AKO217" s="729"/>
      <c r="AKP217" s="729"/>
      <c r="AKQ217" s="729"/>
      <c r="AKR217" s="729"/>
      <c r="AKS217" s="729"/>
      <c r="AKT217" s="729"/>
      <c r="AKU217" s="729"/>
      <c r="AKV217" s="729"/>
      <c r="AKW217" s="729"/>
      <c r="AKX217" s="729"/>
      <c r="AKY217" s="730"/>
      <c r="AKZ217" s="730"/>
      <c r="ALA217" s="730"/>
      <c r="ALB217" s="730"/>
      <c r="ALC217" s="730"/>
      <c r="ALD217" s="730"/>
      <c r="ALE217" s="730"/>
      <c r="ALF217" s="730"/>
      <c r="ALG217" s="730"/>
      <c r="ALH217" s="730"/>
      <c r="ALI217" s="730"/>
      <c r="ALJ217" s="730"/>
      <c r="ALK217" s="730"/>
      <c r="ALL217" s="730"/>
      <c r="ALM217" s="730"/>
      <c r="ALN217" s="730"/>
      <c r="ALO217" s="730"/>
      <c r="ALP217" s="730"/>
      <c r="ALQ217" s="730"/>
      <c r="ALR217" s="730"/>
      <c r="ALS217" s="730"/>
      <c r="ALT217" s="730"/>
      <c r="ALU217" s="730"/>
      <c r="ALV217" s="730"/>
      <c r="ALW217" s="730"/>
      <c r="ALX217" s="730"/>
      <c r="ALY217" s="730"/>
      <c r="ALZ217" s="730"/>
      <c r="AMA217" s="730"/>
      <c r="AMB217" s="730"/>
      <c r="AMC217" s="730"/>
      <c r="AMD217" s="730"/>
      <c r="AME217" s="730"/>
      <c r="AMF217" s="730"/>
      <c r="AMG217" s="730"/>
      <c r="AMH217" s="730"/>
      <c r="AMI217" s="730"/>
      <c r="AMJ217" s="730"/>
      <c r="AMK217" s="730"/>
      <c r="AML217" s="730"/>
      <c r="AMM217" s="730"/>
      <c r="AMN217" s="730"/>
      <c r="AMO217" s="730"/>
      <c r="AMP217" s="730"/>
      <c r="AMQ217" s="730"/>
      <c r="AMR217" s="730"/>
      <c r="AMS217" s="730"/>
      <c r="AMT217" s="730"/>
      <c r="AMU217" s="727"/>
      <c r="AMV217" s="727"/>
      <c r="AMW217" s="727"/>
      <c r="AMX217" s="727"/>
      <c r="AMY217" s="727"/>
      <c r="AMZ217" s="727"/>
      <c r="ANA217" s="727"/>
      <c r="ANB217" s="727"/>
      <c r="ANC217" s="727"/>
      <c r="AND217" s="727"/>
      <c r="ANE217" s="727"/>
      <c r="ANF217" s="727"/>
      <c r="ANG217" s="727"/>
      <c r="ANH217" s="727"/>
      <c r="ANI217" s="727"/>
      <c r="ANJ217" s="727"/>
      <c r="ANK217" s="728"/>
      <c r="ANL217" s="728"/>
      <c r="ANM217" s="728"/>
      <c r="ANN217" s="728"/>
      <c r="ANO217" s="728"/>
      <c r="ANP217" s="728"/>
      <c r="ANQ217" s="728"/>
      <c r="ANR217" s="729"/>
      <c r="ANS217" s="729"/>
      <c r="ANT217" s="729"/>
      <c r="ANU217" s="729"/>
      <c r="ANV217" s="729"/>
      <c r="ANW217" s="729"/>
      <c r="ANX217" s="729"/>
      <c r="ANY217" s="729"/>
      <c r="ANZ217" s="729"/>
      <c r="AOA217" s="729"/>
      <c r="AOB217" s="729"/>
      <c r="AOC217" s="729"/>
      <c r="AOD217" s="729"/>
      <c r="AOE217" s="729"/>
      <c r="AOF217" s="729"/>
      <c r="AOG217" s="729"/>
      <c r="AOH217" s="729"/>
      <c r="AOI217" s="729"/>
      <c r="AOJ217" s="729"/>
      <c r="AOK217" s="729"/>
      <c r="AOL217" s="729"/>
      <c r="AOM217" s="729"/>
      <c r="AON217" s="729"/>
      <c r="AOO217" s="729"/>
      <c r="AOP217" s="729"/>
      <c r="AOQ217" s="729"/>
      <c r="AOR217" s="729"/>
      <c r="AOS217" s="729"/>
      <c r="AOT217" s="729"/>
      <c r="AOU217" s="729"/>
      <c r="AOV217" s="729"/>
      <c r="AOW217" s="729"/>
      <c r="AOX217" s="729"/>
      <c r="AOY217" s="729"/>
      <c r="AOZ217" s="730"/>
      <c r="APA217" s="730"/>
      <c r="APB217" s="730"/>
      <c r="APC217" s="730"/>
      <c r="APD217" s="730"/>
      <c r="APE217" s="730"/>
      <c r="APF217" s="730"/>
      <c r="APG217" s="730"/>
      <c r="APH217" s="730"/>
      <c r="API217" s="730"/>
      <c r="APJ217" s="730"/>
      <c r="APK217" s="730"/>
      <c r="APL217" s="730"/>
      <c r="APM217" s="730"/>
      <c r="APN217" s="730"/>
      <c r="APO217" s="730"/>
      <c r="APP217" s="730"/>
      <c r="APQ217" s="730"/>
      <c r="APR217" s="730"/>
      <c r="APS217" s="730"/>
      <c r="APT217" s="730"/>
      <c r="APU217" s="730"/>
      <c r="APV217" s="730"/>
      <c r="APW217" s="730"/>
      <c r="APX217" s="730"/>
      <c r="APY217" s="730"/>
      <c r="APZ217" s="730"/>
      <c r="AQA217" s="730"/>
      <c r="AQB217" s="730"/>
      <c r="AQC217" s="730"/>
      <c r="AQD217" s="730"/>
      <c r="AQE217" s="730"/>
      <c r="AQF217" s="730"/>
      <c r="AQG217" s="730"/>
      <c r="AQH217" s="730"/>
      <c r="AQI217" s="730"/>
      <c r="AQJ217" s="730"/>
      <c r="AQK217" s="730"/>
      <c r="AQL217" s="730"/>
      <c r="AQM217" s="730"/>
      <c r="AQN217" s="730"/>
      <c r="AQO217" s="730"/>
      <c r="AQP217" s="730"/>
      <c r="AQQ217" s="730"/>
      <c r="AQR217" s="730"/>
      <c r="AQS217" s="730"/>
      <c r="AQT217" s="730"/>
      <c r="AQU217" s="730"/>
      <c r="AQV217" s="727"/>
      <c r="AQW217" s="727"/>
      <c r="AQX217" s="727"/>
      <c r="AQY217" s="727"/>
      <c r="AQZ217" s="727"/>
      <c r="ARA217" s="727"/>
      <c r="ARB217" s="727"/>
      <c r="ARC217" s="727"/>
      <c r="ARD217" s="727"/>
      <c r="ARE217" s="727"/>
      <c r="ARF217" s="727"/>
      <c r="ARG217" s="727"/>
      <c r="ARH217" s="727"/>
      <c r="ARI217" s="727"/>
      <c r="ARJ217" s="727"/>
      <c r="ARK217" s="727"/>
      <c r="ARL217" s="728"/>
      <c r="ARM217" s="728"/>
      <c r="ARN217" s="728"/>
      <c r="ARO217" s="728"/>
      <c r="ARP217" s="728"/>
      <c r="ARQ217" s="728"/>
      <c r="ARR217" s="728"/>
      <c r="ARS217" s="729"/>
      <c r="ART217" s="729"/>
      <c r="ARU217" s="729"/>
      <c r="ARV217" s="729"/>
      <c r="ARW217" s="729"/>
      <c r="ARX217" s="729"/>
      <c r="ARY217" s="729"/>
      <c r="ARZ217" s="729"/>
      <c r="ASA217" s="729"/>
      <c r="ASB217" s="729"/>
      <c r="ASC217" s="729"/>
      <c r="ASD217" s="729"/>
      <c r="ASE217" s="729"/>
      <c r="ASF217" s="729"/>
      <c r="ASG217" s="729"/>
      <c r="ASH217" s="729"/>
      <c r="ASI217" s="729"/>
      <c r="ASJ217" s="729"/>
      <c r="ASK217" s="729"/>
      <c r="ASL217" s="729"/>
      <c r="ASM217" s="729"/>
      <c r="ASN217" s="729"/>
      <c r="ASO217" s="729"/>
      <c r="ASP217" s="729"/>
      <c r="ASQ217" s="729"/>
      <c r="ASR217" s="729"/>
      <c r="ASS217" s="729"/>
      <c r="AST217" s="729"/>
      <c r="ASU217" s="729"/>
      <c r="ASV217" s="729"/>
      <c r="ASW217" s="729"/>
      <c r="ASX217" s="729"/>
      <c r="ASY217" s="729"/>
      <c r="ASZ217" s="729"/>
      <c r="ATA217" s="730"/>
      <c r="ATB217" s="730"/>
      <c r="ATC217" s="730"/>
      <c r="ATD217" s="730"/>
      <c r="ATE217" s="730"/>
      <c r="ATF217" s="730"/>
      <c r="ATG217" s="730"/>
      <c r="ATH217" s="730"/>
      <c r="ATI217" s="730"/>
      <c r="ATJ217" s="730"/>
      <c r="ATK217" s="730"/>
      <c r="ATL217" s="730"/>
      <c r="ATM217" s="730"/>
      <c r="ATN217" s="730"/>
      <c r="ATO217" s="730"/>
      <c r="ATP217" s="730"/>
      <c r="ATQ217" s="730"/>
      <c r="ATR217" s="730"/>
      <c r="ATS217" s="730"/>
      <c r="ATT217" s="730"/>
      <c r="ATU217" s="730"/>
      <c r="ATV217" s="730"/>
      <c r="ATW217" s="730"/>
      <c r="ATX217" s="730"/>
      <c r="ATY217" s="730"/>
      <c r="ATZ217" s="730"/>
      <c r="AUA217" s="730"/>
      <c r="AUB217" s="730"/>
      <c r="AUC217" s="730"/>
      <c r="AUD217" s="730"/>
      <c r="AUE217" s="730"/>
      <c r="AUF217" s="730"/>
      <c r="AUG217" s="730"/>
      <c r="AUH217" s="730"/>
      <c r="AUI217" s="730"/>
      <c r="AUJ217" s="730"/>
      <c r="AUK217" s="730"/>
      <c r="AUL217" s="730"/>
      <c r="AUM217" s="730"/>
      <c r="AUN217" s="730"/>
      <c r="AUO217" s="730"/>
      <c r="AUP217" s="730"/>
      <c r="AUQ217" s="730"/>
      <c r="AUR217" s="730"/>
      <c r="AUS217" s="730"/>
      <c r="AUT217" s="730"/>
      <c r="AUU217" s="730"/>
      <c r="AUV217" s="730"/>
      <c r="AUW217" s="727"/>
      <c r="AUX217" s="727"/>
      <c r="AUY217" s="727"/>
      <c r="AUZ217" s="727"/>
      <c r="AVA217" s="727"/>
      <c r="AVB217" s="727"/>
      <c r="AVC217" s="727"/>
      <c r="AVD217" s="727"/>
      <c r="AVE217" s="727"/>
      <c r="AVF217" s="727"/>
      <c r="AVG217" s="727"/>
      <c r="AVH217" s="727"/>
      <c r="AVI217" s="727"/>
      <c r="AVJ217" s="727"/>
      <c r="AVK217" s="727"/>
      <c r="AVL217" s="727"/>
      <c r="AVM217" s="728"/>
      <c r="AVN217" s="728"/>
      <c r="AVO217" s="728"/>
      <c r="AVP217" s="728"/>
      <c r="AVQ217" s="728"/>
      <c r="AVR217" s="728"/>
      <c r="AVS217" s="728"/>
      <c r="AVT217" s="729"/>
      <c r="AVU217" s="729"/>
      <c r="AVV217" s="729"/>
      <c r="AVW217" s="729"/>
      <c r="AVX217" s="729"/>
      <c r="AVY217" s="729"/>
      <c r="AVZ217" s="729"/>
      <c r="AWA217" s="729"/>
      <c r="AWB217" s="729"/>
      <c r="AWC217" s="729"/>
      <c r="AWD217" s="729"/>
      <c r="AWE217" s="729"/>
      <c r="AWF217" s="729"/>
      <c r="AWG217" s="729"/>
      <c r="AWH217" s="729"/>
      <c r="AWI217" s="729"/>
      <c r="AWJ217" s="729"/>
      <c r="AWK217" s="729"/>
      <c r="AWL217" s="729"/>
      <c r="AWM217" s="729"/>
      <c r="AWN217" s="729"/>
      <c r="AWO217" s="729"/>
      <c r="AWP217" s="729"/>
      <c r="AWQ217" s="729"/>
      <c r="AWR217" s="729"/>
      <c r="AWS217" s="729"/>
      <c r="AWT217" s="729"/>
      <c r="AWU217" s="729"/>
      <c r="AWV217" s="729"/>
      <c r="AWW217" s="729"/>
      <c r="AWX217" s="729"/>
      <c r="AWY217" s="729"/>
      <c r="AWZ217" s="729"/>
      <c r="AXA217" s="729"/>
      <c r="AXB217" s="730"/>
      <c r="AXC217" s="730"/>
      <c r="AXD217" s="730"/>
      <c r="AXE217" s="730"/>
      <c r="AXF217" s="730"/>
      <c r="AXG217" s="730"/>
      <c r="AXH217" s="730"/>
      <c r="AXI217" s="730"/>
      <c r="AXJ217" s="730"/>
      <c r="AXK217" s="730"/>
      <c r="AXL217" s="730"/>
      <c r="AXM217" s="730"/>
      <c r="AXN217" s="730"/>
      <c r="AXO217" s="730"/>
      <c r="AXP217" s="730"/>
      <c r="AXQ217" s="730"/>
      <c r="AXR217" s="730"/>
      <c r="AXS217" s="730"/>
      <c r="AXT217" s="730"/>
      <c r="AXU217" s="730"/>
      <c r="AXV217" s="730"/>
      <c r="AXW217" s="730"/>
      <c r="AXX217" s="730"/>
      <c r="AXY217" s="730"/>
      <c r="AXZ217" s="730"/>
      <c r="AYA217" s="730"/>
      <c r="AYB217" s="730"/>
      <c r="AYC217" s="730"/>
      <c r="AYD217" s="730"/>
      <c r="AYE217" s="730"/>
      <c r="AYF217" s="730"/>
      <c r="AYG217" s="730"/>
      <c r="AYH217" s="730"/>
      <c r="AYI217" s="730"/>
      <c r="AYJ217" s="730"/>
      <c r="AYK217" s="730"/>
      <c r="AYL217" s="730"/>
      <c r="AYM217" s="730"/>
      <c r="AYN217" s="730"/>
      <c r="AYO217" s="730"/>
      <c r="AYP217" s="730"/>
      <c r="AYQ217" s="730"/>
      <c r="AYR217" s="730"/>
      <c r="AYS217" s="730"/>
      <c r="AYT217" s="730"/>
      <c r="AYU217" s="730"/>
      <c r="AYV217" s="730"/>
      <c r="AYW217" s="730"/>
      <c r="AYX217" s="727"/>
      <c r="AYY217" s="727"/>
      <c r="AYZ217" s="727"/>
      <c r="AZA217" s="727"/>
      <c r="AZB217" s="727"/>
      <c r="AZC217" s="727"/>
      <c r="AZD217" s="727"/>
      <c r="AZE217" s="727"/>
      <c r="AZF217" s="727"/>
      <c r="AZG217" s="727"/>
      <c r="AZH217" s="727"/>
      <c r="AZI217" s="727"/>
      <c r="AZJ217" s="727"/>
      <c r="AZK217" s="727"/>
      <c r="AZL217" s="727"/>
      <c r="AZM217" s="727"/>
      <c r="AZN217" s="728"/>
      <c r="AZO217" s="728"/>
      <c r="AZP217" s="728"/>
      <c r="AZQ217" s="728"/>
      <c r="AZR217" s="728"/>
      <c r="AZS217" s="728"/>
      <c r="AZT217" s="728"/>
      <c r="AZU217" s="729"/>
      <c r="AZV217" s="729"/>
      <c r="AZW217" s="729"/>
      <c r="AZX217" s="729"/>
      <c r="AZY217" s="729"/>
      <c r="AZZ217" s="729"/>
      <c r="BAA217" s="729"/>
      <c r="BAB217" s="729"/>
      <c r="BAC217" s="729"/>
      <c r="BAD217" s="729"/>
      <c r="BAE217" s="729"/>
      <c r="BAF217" s="729"/>
      <c r="BAG217" s="729"/>
      <c r="BAH217" s="729"/>
      <c r="BAI217" s="729"/>
      <c r="BAJ217" s="729"/>
      <c r="BAK217" s="729"/>
      <c r="BAL217" s="729"/>
      <c r="BAM217" s="729"/>
      <c r="BAN217" s="729"/>
      <c r="BAO217" s="729"/>
      <c r="BAP217" s="729"/>
      <c r="BAQ217" s="729"/>
      <c r="BAR217" s="729"/>
      <c r="BAS217" s="729"/>
      <c r="BAT217" s="729"/>
      <c r="BAU217" s="729"/>
      <c r="BAV217" s="729"/>
      <c r="BAW217" s="729"/>
      <c r="BAX217" s="729"/>
      <c r="BAY217" s="729"/>
      <c r="BAZ217" s="729"/>
      <c r="BBA217" s="729"/>
      <c r="BBB217" s="729"/>
      <c r="BBC217" s="730"/>
      <c r="BBD217" s="730"/>
      <c r="BBE217" s="730"/>
      <c r="BBF217" s="730"/>
      <c r="BBG217" s="730"/>
      <c r="BBH217" s="730"/>
      <c r="BBI217" s="730"/>
      <c r="BBJ217" s="730"/>
      <c r="BBK217" s="730"/>
      <c r="BBL217" s="730"/>
      <c r="BBM217" s="730"/>
      <c r="BBN217" s="730"/>
      <c r="BBO217" s="730"/>
      <c r="BBP217" s="730"/>
      <c r="BBQ217" s="730"/>
      <c r="BBR217" s="730"/>
      <c r="BBS217" s="730"/>
      <c r="BBT217" s="730"/>
      <c r="BBU217" s="730"/>
      <c r="BBV217" s="730"/>
      <c r="BBW217" s="730"/>
      <c r="BBX217" s="730"/>
      <c r="BBY217" s="730"/>
      <c r="BBZ217" s="730"/>
      <c r="BCA217" s="730"/>
      <c r="BCB217" s="730"/>
      <c r="BCC217" s="730"/>
      <c r="BCD217" s="730"/>
      <c r="BCE217" s="730"/>
      <c r="BCF217" s="730"/>
      <c r="BCG217" s="730"/>
      <c r="BCH217" s="730"/>
      <c r="BCI217" s="730"/>
      <c r="BCJ217" s="730"/>
      <c r="BCK217" s="730"/>
      <c r="BCL217" s="730"/>
      <c r="BCM217" s="730"/>
      <c r="BCN217" s="730"/>
      <c r="BCO217" s="730"/>
      <c r="BCP217" s="730"/>
      <c r="BCQ217" s="730"/>
      <c r="BCR217" s="730"/>
      <c r="BCS217" s="730"/>
      <c r="BCT217" s="730"/>
      <c r="BCU217" s="730"/>
      <c r="BCV217" s="730"/>
      <c r="BCW217" s="730"/>
      <c r="BCX217" s="730"/>
      <c r="BCY217" s="727"/>
      <c r="BCZ217" s="727"/>
      <c r="BDA217" s="727"/>
      <c r="BDB217" s="727"/>
      <c r="BDC217" s="727"/>
      <c r="BDD217" s="727"/>
      <c r="BDE217" s="727"/>
      <c r="BDF217" s="727"/>
      <c r="BDG217" s="727"/>
      <c r="BDH217" s="727"/>
      <c r="BDI217" s="727"/>
      <c r="BDJ217" s="727"/>
      <c r="BDK217" s="727"/>
      <c r="BDL217" s="727"/>
      <c r="BDM217" s="727"/>
      <c r="BDN217" s="727"/>
      <c r="BDO217" s="728"/>
      <c r="BDP217" s="728"/>
      <c r="BDQ217" s="728"/>
      <c r="BDR217" s="728"/>
      <c r="BDS217" s="728"/>
      <c r="BDT217" s="728"/>
      <c r="BDU217" s="728"/>
      <c r="BDV217" s="729"/>
      <c r="BDW217" s="729"/>
      <c r="BDX217" s="729"/>
      <c r="BDY217" s="729"/>
      <c r="BDZ217" s="729"/>
      <c r="BEA217" s="729"/>
      <c r="BEB217" s="729"/>
      <c r="BEC217" s="729"/>
      <c r="BED217" s="729"/>
      <c r="BEE217" s="729"/>
      <c r="BEF217" s="729"/>
      <c r="BEG217" s="729"/>
      <c r="BEH217" s="729"/>
      <c r="BEI217" s="729"/>
      <c r="BEJ217" s="729"/>
      <c r="BEK217" s="729"/>
      <c r="BEL217" s="729"/>
      <c r="BEM217" s="729"/>
      <c r="BEN217" s="729"/>
      <c r="BEO217" s="729"/>
      <c r="BEP217" s="729"/>
      <c r="BEQ217" s="729"/>
      <c r="BER217" s="729"/>
      <c r="BES217" s="729"/>
      <c r="BET217" s="729"/>
      <c r="BEU217" s="729"/>
      <c r="BEV217" s="729"/>
      <c r="BEW217" s="729"/>
      <c r="BEX217" s="729"/>
      <c r="BEY217" s="729"/>
      <c r="BEZ217" s="729"/>
      <c r="BFA217" s="729"/>
      <c r="BFB217" s="729"/>
      <c r="BFC217" s="729"/>
      <c r="BFD217" s="730"/>
      <c r="BFE217" s="730"/>
      <c r="BFF217" s="730"/>
      <c r="BFG217" s="730"/>
      <c r="BFH217" s="730"/>
      <c r="BFI217" s="730"/>
      <c r="BFJ217" s="730"/>
      <c r="BFK217" s="730"/>
      <c r="BFL217" s="730"/>
      <c r="BFM217" s="730"/>
      <c r="BFN217" s="730"/>
      <c r="BFO217" s="730"/>
      <c r="BFP217" s="730"/>
      <c r="BFQ217" s="730"/>
      <c r="BFR217" s="730"/>
      <c r="BFS217" s="730"/>
      <c r="BFT217" s="730"/>
      <c r="BFU217" s="730"/>
      <c r="BFV217" s="730"/>
      <c r="BFW217" s="730"/>
      <c r="BFX217" s="730"/>
      <c r="BFY217" s="730"/>
      <c r="BFZ217" s="730"/>
      <c r="BGA217" s="730"/>
      <c r="BGB217" s="730"/>
      <c r="BGC217" s="730"/>
      <c r="BGD217" s="730"/>
      <c r="BGE217" s="730"/>
      <c r="BGF217" s="730"/>
      <c r="BGG217" s="730"/>
      <c r="BGH217" s="730"/>
      <c r="BGI217" s="730"/>
      <c r="BGJ217" s="730"/>
      <c r="BGK217" s="730"/>
      <c r="BGL217" s="730"/>
      <c r="BGM217" s="730"/>
      <c r="BGN217" s="730"/>
      <c r="BGO217" s="730"/>
      <c r="BGP217" s="730"/>
      <c r="BGQ217" s="730"/>
      <c r="BGR217" s="730"/>
      <c r="BGS217" s="730"/>
      <c r="BGT217" s="730"/>
      <c r="BGU217" s="730"/>
      <c r="BGV217" s="730"/>
      <c r="BGW217" s="730"/>
      <c r="BGX217" s="730"/>
      <c r="BGY217" s="730"/>
      <c r="BGZ217" s="727"/>
      <c r="BHA217" s="727"/>
      <c r="BHB217" s="727"/>
      <c r="BHC217" s="727"/>
      <c r="BHD217" s="727"/>
      <c r="BHE217" s="727"/>
      <c r="BHF217" s="727"/>
      <c r="BHG217" s="727"/>
      <c r="BHH217" s="727"/>
      <c r="BHI217" s="727"/>
      <c r="BHJ217" s="727"/>
      <c r="BHK217" s="727"/>
      <c r="BHL217" s="727"/>
      <c r="BHM217" s="727"/>
      <c r="BHN217" s="727"/>
      <c r="BHO217" s="727"/>
      <c r="BHP217" s="728"/>
      <c r="BHQ217" s="728"/>
      <c r="BHR217" s="728"/>
      <c r="BHS217" s="728"/>
      <c r="BHT217" s="728"/>
      <c r="BHU217" s="728"/>
      <c r="BHV217" s="728"/>
      <c r="BHW217" s="729"/>
      <c r="BHX217" s="729"/>
      <c r="BHY217" s="729"/>
      <c r="BHZ217" s="729"/>
      <c r="BIA217" s="729"/>
      <c r="BIB217" s="729"/>
      <c r="BIC217" s="729"/>
      <c r="BID217" s="729"/>
      <c r="BIE217" s="729"/>
      <c r="BIF217" s="729"/>
      <c r="BIG217" s="729"/>
      <c r="BIH217" s="729"/>
      <c r="BII217" s="729"/>
      <c r="BIJ217" s="729"/>
      <c r="BIK217" s="729"/>
      <c r="BIL217" s="729"/>
      <c r="BIM217" s="729"/>
      <c r="BIN217" s="729"/>
      <c r="BIO217" s="729"/>
      <c r="BIP217" s="729"/>
      <c r="BIQ217" s="729"/>
      <c r="BIR217" s="729"/>
      <c r="BIS217" s="729"/>
      <c r="BIT217" s="729"/>
      <c r="BIU217" s="729"/>
      <c r="BIV217" s="729"/>
      <c r="BIW217" s="729"/>
      <c r="BIX217" s="729"/>
      <c r="BIY217" s="729"/>
      <c r="BIZ217" s="729"/>
      <c r="BJA217" s="729"/>
      <c r="BJB217" s="729"/>
      <c r="BJC217" s="729"/>
      <c r="BJD217" s="729"/>
      <c r="BJE217" s="730"/>
      <c r="BJF217" s="730"/>
      <c r="BJG217" s="730"/>
      <c r="BJH217" s="730"/>
      <c r="BJI217" s="730"/>
      <c r="BJJ217" s="730"/>
      <c r="BJK217" s="730"/>
      <c r="BJL217" s="730"/>
      <c r="BJM217" s="730"/>
      <c r="BJN217" s="730"/>
      <c r="BJO217" s="730"/>
      <c r="BJP217" s="730"/>
      <c r="BJQ217" s="730"/>
      <c r="BJR217" s="730"/>
      <c r="BJS217" s="730"/>
      <c r="BJT217" s="730"/>
      <c r="BJU217" s="730"/>
      <c r="BJV217" s="730"/>
      <c r="BJW217" s="730"/>
      <c r="BJX217" s="730"/>
      <c r="BJY217" s="730"/>
      <c r="BJZ217" s="730"/>
      <c r="BKA217" s="730"/>
      <c r="BKB217" s="730"/>
      <c r="BKC217" s="730"/>
      <c r="BKD217" s="730"/>
      <c r="BKE217" s="730"/>
      <c r="BKF217" s="730"/>
      <c r="BKG217" s="730"/>
      <c r="BKH217" s="730"/>
      <c r="BKI217" s="730"/>
      <c r="BKJ217" s="730"/>
      <c r="BKK217" s="730"/>
      <c r="BKL217" s="730"/>
      <c r="BKM217" s="730"/>
      <c r="BKN217" s="730"/>
      <c r="BKO217" s="730"/>
      <c r="BKP217" s="730"/>
      <c r="BKQ217" s="730"/>
      <c r="BKR217" s="730"/>
      <c r="BKS217" s="730"/>
      <c r="BKT217" s="730"/>
      <c r="BKU217" s="730"/>
      <c r="BKV217" s="730"/>
      <c r="BKW217" s="730"/>
      <c r="BKX217" s="730"/>
      <c r="BKY217" s="730"/>
      <c r="BKZ217" s="730"/>
      <c r="BLA217" s="727"/>
      <c r="BLB217" s="727"/>
      <c r="BLC217" s="727"/>
      <c r="BLD217" s="727"/>
      <c r="BLE217" s="727"/>
      <c r="BLF217" s="727"/>
      <c r="BLG217" s="727"/>
      <c r="BLH217" s="727"/>
      <c r="BLI217" s="727"/>
      <c r="BLJ217" s="727"/>
      <c r="BLK217" s="727"/>
      <c r="BLL217" s="727"/>
      <c r="BLM217" s="727"/>
      <c r="BLN217" s="727"/>
      <c r="BLO217" s="727"/>
      <c r="BLP217" s="727"/>
      <c r="BLQ217" s="728"/>
      <c r="BLR217" s="728"/>
      <c r="BLS217" s="728"/>
      <c r="BLT217" s="728"/>
      <c r="BLU217" s="728"/>
      <c r="BLV217" s="728"/>
      <c r="BLW217" s="728"/>
      <c r="BLX217" s="729"/>
      <c r="BLY217" s="729"/>
      <c r="BLZ217" s="729"/>
      <c r="BMA217" s="729"/>
      <c r="BMB217" s="729"/>
      <c r="BMC217" s="729"/>
      <c r="BMD217" s="729"/>
      <c r="BME217" s="729"/>
      <c r="BMF217" s="729"/>
      <c r="BMG217" s="729"/>
      <c r="BMH217" s="729"/>
      <c r="BMI217" s="729"/>
      <c r="BMJ217" s="729"/>
      <c r="BMK217" s="729"/>
      <c r="BML217" s="729"/>
      <c r="BMM217" s="729"/>
      <c r="BMN217" s="729"/>
      <c r="BMO217" s="729"/>
      <c r="BMP217" s="729"/>
      <c r="BMQ217" s="729"/>
      <c r="BMR217" s="729"/>
      <c r="BMS217" s="729"/>
      <c r="BMT217" s="729"/>
      <c r="BMU217" s="729"/>
      <c r="BMV217" s="729"/>
      <c r="BMW217" s="729"/>
      <c r="BMX217" s="729"/>
      <c r="BMY217" s="729"/>
      <c r="BMZ217" s="729"/>
      <c r="BNA217" s="729"/>
      <c r="BNB217" s="729"/>
      <c r="BNC217" s="729"/>
      <c r="BND217" s="729"/>
      <c r="BNE217" s="729"/>
      <c r="BNF217" s="730"/>
      <c r="BNG217" s="730"/>
      <c r="BNH217" s="730"/>
      <c r="BNI217" s="730"/>
      <c r="BNJ217" s="730"/>
      <c r="BNK217" s="730"/>
      <c r="BNL217" s="730"/>
      <c r="BNM217" s="730"/>
      <c r="BNN217" s="730"/>
      <c r="BNO217" s="730"/>
      <c r="BNP217" s="730"/>
      <c r="BNQ217" s="730"/>
      <c r="BNR217" s="730"/>
      <c r="BNS217" s="730"/>
      <c r="BNT217" s="730"/>
      <c r="BNU217" s="730"/>
      <c r="BNV217" s="730"/>
      <c r="BNW217" s="730"/>
      <c r="BNX217" s="730"/>
      <c r="BNY217" s="730"/>
      <c r="BNZ217" s="730"/>
      <c r="BOA217" s="730"/>
      <c r="BOB217" s="730"/>
      <c r="BOC217" s="730"/>
      <c r="BOD217" s="730"/>
      <c r="BOE217" s="730"/>
      <c r="BOF217" s="730"/>
      <c r="BOG217" s="730"/>
      <c r="BOH217" s="730"/>
      <c r="BOI217" s="730"/>
      <c r="BOJ217" s="730"/>
      <c r="BOK217" s="730"/>
      <c r="BOL217" s="730"/>
      <c r="BOM217" s="730"/>
      <c r="BON217" s="730"/>
      <c r="BOO217" s="730"/>
      <c r="BOP217" s="730"/>
      <c r="BOQ217" s="730"/>
      <c r="BOR217" s="730"/>
      <c r="BOS217" s="730"/>
      <c r="BOT217" s="730"/>
      <c r="BOU217" s="730"/>
      <c r="BOV217" s="730"/>
      <c r="BOW217" s="730"/>
      <c r="BOX217" s="730"/>
      <c r="BOY217" s="730"/>
      <c r="BOZ217" s="730"/>
      <c r="BPA217" s="730"/>
      <c r="BPB217" s="727"/>
      <c r="BPC217" s="727"/>
      <c r="BPD217" s="727"/>
      <c r="BPE217" s="727"/>
      <c r="BPF217" s="727"/>
      <c r="BPG217" s="727"/>
      <c r="BPH217" s="727"/>
      <c r="BPI217" s="727"/>
      <c r="BPJ217" s="727"/>
      <c r="BPK217" s="727"/>
      <c r="BPL217" s="727"/>
      <c r="BPM217" s="727"/>
      <c r="BPN217" s="727"/>
      <c r="BPO217" s="727"/>
      <c r="BPP217" s="727"/>
      <c r="BPQ217" s="727"/>
      <c r="BPR217" s="728"/>
      <c r="BPS217" s="728"/>
      <c r="BPT217" s="728"/>
      <c r="BPU217" s="728"/>
      <c r="BPV217" s="728"/>
      <c r="BPW217" s="728"/>
      <c r="BPX217" s="728"/>
      <c r="BPY217" s="729"/>
      <c r="BPZ217" s="729"/>
      <c r="BQA217" s="729"/>
      <c r="BQB217" s="729"/>
      <c r="BQC217" s="729"/>
      <c r="BQD217" s="729"/>
      <c r="BQE217" s="729"/>
      <c r="BQF217" s="729"/>
      <c r="BQG217" s="729"/>
      <c r="BQH217" s="729"/>
      <c r="BQI217" s="729"/>
      <c r="BQJ217" s="729"/>
      <c r="BQK217" s="729"/>
      <c r="BQL217" s="729"/>
      <c r="BQM217" s="729"/>
      <c r="BQN217" s="729"/>
      <c r="BQO217" s="729"/>
      <c r="BQP217" s="729"/>
      <c r="BQQ217" s="729"/>
      <c r="BQR217" s="729"/>
      <c r="BQS217" s="729"/>
      <c r="BQT217" s="729"/>
      <c r="BQU217" s="729"/>
      <c r="BQV217" s="729"/>
      <c r="BQW217" s="729"/>
      <c r="BQX217" s="729"/>
      <c r="BQY217" s="729"/>
      <c r="BQZ217" s="729"/>
      <c r="BRA217" s="729"/>
      <c r="BRB217" s="729"/>
      <c r="BRC217" s="729"/>
      <c r="BRD217" s="729"/>
      <c r="BRE217" s="729"/>
      <c r="BRF217" s="729"/>
      <c r="BRG217" s="730"/>
      <c r="BRH217" s="730"/>
      <c r="BRI217" s="730"/>
      <c r="BRJ217" s="730"/>
      <c r="BRK217" s="730"/>
      <c r="BRL217" s="730"/>
      <c r="BRM217" s="730"/>
      <c r="BRN217" s="730"/>
      <c r="BRO217" s="730"/>
      <c r="BRP217" s="730"/>
      <c r="BRQ217" s="730"/>
      <c r="BRR217" s="730"/>
      <c r="BRS217" s="730"/>
      <c r="BRT217" s="730"/>
      <c r="BRU217" s="730"/>
      <c r="BRV217" s="730"/>
      <c r="BRW217" s="730"/>
      <c r="BRX217" s="730"/>
      <c r="BRY217" s="730"/>
      <c r="BRZ217" s="730"/>
      <c r="BSA217" s="730"/>
      <c r="BSB217" s="730"/>
      <c r="BSC217" s="730"/>
      <c r="BSD217" s="730"/>
      <c r="BSE217" s="730"/>
      <c r="BSF217" s="730"/>
      <c r="BSG217" s="730"/>
      <c r="BSH217" s="730"/>
      <c r="BSI217" s="730"/>
      <c r="BSJ217" s="730"/>
      <c r="BSK217" s="730"/>
      <c r="BSL217" s="730"/>
      <c r="BSM217" s="730"/>
      <c r="BSN217" s="730"/>
      <c r="BSO217" s="730"/>
      <c r="BSP217" s="730"/>
      <c r="BSQ217" s="730"/>
      <c r="BSR217" s="730"/>
      <c r="BSS217" s="730"/>
      <c r="BST217" s="730"/>
      <c r="BSU217" s="730"/>
      <c r="BSV217" s="730"/>
      <c r="BSW217" s="730"/>
      <c r="BSX217" s="730"/>
      <c r="BSY217" s="730"/>
      <c r="BSZ217" s="730"/>
      <c r="BTA217" s="730"/>
      <c r="BTB217" s="730"/>
      <c r="BTC217" s="727"/>
      <c r="BTD217" s="727"/>
      <c r="BTE217" s="727"/>
      <c r="BTF217" s="727"/>
      <c r="BTG217" s="727"/>
      <c r="BTH217" s="727"/>
      <c r="BTI217" s="727"/>
      <c r="BTJ217" s="727"/>
      <c r="BTK217" s="727"/>
      <c r="BTL217" s="727"/>
      <c r="BTM217" s="727"/>
      <c r="BTN217" s="727"/>
      <c r="BTO217" s="727"/>
      <c r="BTP217" s="727"/>
      <c r="BTQ217" s="727"/>
      <c r="BTR217" s="727"/>
      <c r="BTS217" s="728"/>
      <c r="BTT217" s="728"/>
      <c r="BTU217" s="728"/>
      <c r="BTV217" s="728"/>
      <c r="BTW217" s="728"/>
      <c r="BTX217" s="728"/>
      <c r="BTY217" s="728"/>
      <c r="BTZ217" s="729"/>
      <c r="BUA217" s="729"/>
      <c r="BUB217" s="729"/>
      <c r="BUC217" s="729"/>
      <c r="BUD217" s="729"/>
      <c r="BUE217" s="729"/>
      <c r="BUF217" s="729"/>
      <c r="BUG217" s="729"/>
      <c r="BUH217" s="729"/>
      <c r="BUI217" s="729"/>
      <c r="BUJ217" s="729"/>
      <c r="BUK217" s="729"/>
      <c r="BUL217" s="729"/>
      <c r="BUM217" s="729"/>
      <c r="BUN217" s="729"/>
      <c r="BUO217" s="729"/>
      <c r="BUP217" s="729"/>
      <c r="BUQ217" s="729"/>
      <c r="BUR217" s="729"/>
      <c r="BUS217" s="729"/>
      <c r="BUT217" s="729"/>
      <c r="BUU217" s="729"/>
      <c r="BUV217" s="729"/>
      <c r="BUW217" s="729"/>
      <c r="BUX217" s="729"/>
      <c r="BUY217" s="729"/>
      <c r="BUZ217" s="729"/>
      <c r="BVA217" s="729"/>
      <c r="BVB217" s="729"/>
      <c r="BVC217" s="729"/>
      <c r="BVD217" s="729"/>
      <c r="BVE217" s="729"/>
      <c r="BVF217" s="729"/>
      <c r="BVG217" s="729"/>
      <c r="BVH217" s="730"/>
      <c r="BVI217" s="730"/>
      <c r="BVJ217" s="730"/>
      <c r="BVK217" s="730"/>
      <c r="BVL217" s="730"/>
      <c r="BVM217" s="730"/>
      <c r="BVN217" s="730"/>
      <c r="BVO217" s="730"/>
      <c r="BVP217" s="730"/>
      <c r="BVQ217" s="730"/>
      <c r="BVR217" s="730"/>
      <c r="BVS217" s="730"/>
      <c r="BVT217" s="730"/>
      <c r="BVU217" s="730"/>
      <c r="BVV217" s="730"/>
      <c r="BVW217" s="730"/>
      <c r="BVX217" s="730"/>
      <c r="BVY217" s="730"/>
      <c r="BVZ217" s="730"/>
      <c r="BWA217" s="730"/>
      <c r="BWB217" s="730"/>
      <c r="BWC217" s="730"/>
      <c r="BWD217" s="730"/>
      <c r="BWE217" s="730"/>
      <c r="BWF217" s="730"/>
      <c r="BWG217" s="730"/>
      <c r="BWH217" s="730"/>
      <c r="BWI217" s="730"/>
      <c r="BWJ217" s="730"/>
      <c r="BWK217" s="730"/>
      <c r="BWL217" s="730"/>
      <c r="BWM217" s="730"/>
      <c r="BWN217" s="730"/>
      <c r="BWO217" s="730"/>
      <c r="BWP217" s="730"/>
      <c r="BWQ217" s="730"/>
      <c r="BWR217" s="730"/>
      <c r="BWS217" s="730"/>
      <c r="BWT217" s="730"/>
      <c r="BWU217" s="730"/>
      <c r="BWV217" s="730"/>
      <c r="BWW217" s="730"/>
      <c r="BWX217" s="730"/>
      <c r="BWY217" s="730"/>
      <c r="BWZ217" s="730"/>
      <c r="BXA217" s="730"/>
      <c r="BXB217" s="730"/>
      <c r="BXC217" s="730"/>
      <c r="BXD217" s="727"/>
      <c r="BXE217" s="727"/>
      <c r="BXF217" s="727"/>
      <c r="BXG217" s="727"/>
      <c r="BXH217" s="727"/>
      <c r="BXI217" s="727"/>
      <c r="BXJ217" s="727"/>
      <c r="BXK217" s="727"/>
      <c r="BXL217" s="727"/>
      <c r="BXM217" s="727"/>
      <c r="BXN217" s="727"/>
      <c r="BXO217" s="727"/>
      <c r="BXP217" s="727"/>
      <c r="BXQ217" s="727"/>
      <c r="BXR217" s="727"/>
      <c r="BXS217" s="727"/>
      <c r="BXT217" s="728"/>
      <c r="BXU217" s="728"/>
      <c r="BXV217" s="728"/>
      <c r="BXW217" s="728"/>
      <c r="BXX217" s="728"/>
      <c r="BXY217" s="728"/>
      <c r="BXZ217" s="728"/>
      <c r="BYA217" s="729"/>
      <c r="BYB217" s="729"/>
      <c r="BYC217" s="729"/>
      <c r="BYD217" s="729"/>
      <c r="BYE217" s="729"/>
      <c r="BYF217" s="729"/>
      <c r="BYG217" s="729"/>
      <c r="BYH217" s="729"/>
      <c r="BYI217" s="729"/>
      <c r="BYJ217" s="729"/>
      <c r="BYK217" s="729"/>
      <c r="BYL217" s="729"/>
      <c r="BYM217" s="729"/>
      <c r="BYN217" s="729"/>
      <c r="BYO217" s="729"/>
      <c r="BYP217" s="729"/>
      <c r="BYQ217" s="729"/>
      <c r="BYR217" s="729"/>
      <c r="BYS217" s="729"/>
      <c r="BYT217" s="729"/>
      <c r="BYU217" s="729"/>
      <c r="BYV217" s="729"/>
      <c r="BYW217" s="729"/>
      <c r="BYX217" s="729"/>
      <c r="BYY217" s="729"/>
      <c r="BYZ217" s="729"/>
      <c r="BZA217" s="729"/>
      <c r="BZB217" s="729"/>
      <c r="BZC217" s="729"/>
      <c r="BZD217" s="729"/>
      <c r="BZE217" s="729"/>
      <c r="BZF217" s="729"/>
      <c r="BZG217" s="729"/>
      <c r="BZH217" s="729"/>
      <c r="BZI217" s="730"/>
      <c r="BZJ217" s="730"/>
      <c r="BZK217" s="730"/>
      <c r="BZL217" s="730"/>
      <c r="BZM217" s="730"/>
      <c r="BZN217" s="730"/>
      <c r="BZO217" s="730"/>
      <c r="BZP217" s="730"/>
      <c r="BZQ217" s="730"/>
      <c r="BZR217" s="730"/>
      <c r="BZS217" s="730"/>
      <c r="BZT217" s="730"/>
      <c r="BZU217" s="730"/>
      <c r="BZV217" s="730"/>
      <c r="BZW217" s="730"/>
      <c r="BZX217" s="730"/>
      <c r="BZY217" s="730"/>
      <c r="BZZ217" s="730"/>
      <c r="CAA217" s="730"/>
      <c r="CAB217" s="730"/>
      <c r="CAC217" s="730"/>
      <c r="CAD217" s="730"/>
      <c r="CAE217" s="730"/>
      <c r="CAF217" s="730"/>
      <c r="CAG217" s="730"/>
      <c r="CAH217" s="730"/>
      <c r="CAI217" s="730"/>
      <c r="CAJ217" s="730"/>
      <c r="CAK217" s="730"/>
      <c r="CAL217" s="730"/>
      <c r="CAM217" s="730"/>
      <c r="CAN217" s="730"/>
      <c r="CAO217" s="730"/>
      <c r="CAP217" s="730"/>
      <c r="CAQ217" s="730"/>
      <c r="CAR217" s="730"/>
      <c r="CAS217" s="730"/>
      <c r="CAT217" s="730"/>
      <c r="CAU217" s="730"/>
      <c r="CAV217" s="730"/>
      <c r="CAW217" s="730"/>
      <c r="CAX217" s="730"/>
      <c r="CAY217" s="730"/>
      <c r="CAZ217" s="730"/>
      <c r="CBA217" s="730"/>
      <c r="CBB217" s="730"/>
      <c r="CBC217" s="730"/>
      <c r="CBD217" s="730"/>
      <c r="CBE217" s="727"/>
      <c r="CBF217" s="727"/>
      <c r="CBG217" s="727"/>
      <c r="CBH217" s="727"/>
      <c r="CBI217" s="727"/>
      <c r="CBJ217" s="727"/>
      <c r="CBK217" s="727"/>
      <c r="CBL217" s="727"/>
      <c r="CBM217" s="727"/>
      <c r="CBN217" s="727"/>
      <c r="CBO217" s="727"/>
      <c r="CBP217" s="727"/>
      <c r="CBQ217" s="727"/>
      <c r="CBR217" s="727"/>
      <c r="CBS217" s="727"/>
      <c r="CBT217" s="727"/>
      <c r="CBU217" s="728"/>
      <c r="CBV217" s="728"/>
      <c r="CBW217" s="728"/>
      <c r="CBX217" s="728"/>
      <c r="CBY217" s="728"/>
      <c r="CBZ217" s="728"/>
      <c r="CCA217" s="728"/>
      <c r="CCB217" s="729"/>
      <c r="CCC217" s="729"/>
      <c r="CCD217" s="729"/>
      <c r="CCE217" s="729"/>
      <c r="CCF217" s="729"/>
      <c r="CCG217" s="729"/>
      <c r="CCH217" s="729"/>
      <c r="CCI217" s="729"/>
      <c r="CCJ217" s="729"/>
      <c r="CCK217" s="729"/>
      <c r="CCL217" s="729"/>
      <c r="CCM217" s="729"/>
      <c r="CCN217" s="729"/>
      <c r="CCO217" s="729"/>
      <c r="CCP217" s="729"/>
      <c r="CCQ217" s="729"/>
      <c r="CCR217" s="729"/>
      <c r="CCS217" s="729"/>
      <c r="CCT217" s="729"/>
      <c r="CCU217" s="729"/>
      <c r="CCV217" s="729"/>
      <c r="CCW217" s="729"/>
      <c r="CCX217" s="729"/>
      <c r="CCY217" s="729"/>
      <c r="CCZ217" s="729"/>
      <c r="CDA217" s="729"/>
      <c r="CDB217" s="729"/>
      <c r="CDC217" s="729"/>
      <c r="CDD217" s="729"/>
      <c r="CDE217" s="729"/>
      <c r="CDF217" s="729"/>
      <c r="CDG217" s="729"/>
      <c r="CDH217" s="729"/>
      <c r="CDI217" s="729"/>
      <c r="CDJ217" s="730"/>
      <c r="CDK217" s="730"/>
      <c r="CDL217" s="730"/>
      <c r="CDM217" s="730"/>
      <c r="CDN217" s="730"/>
      <c r="CDO217" s="730"/>
      <c r="CDP217" s="730"/>
      <c r="CDQ217" s="730"/>
      <c r="CDR217" s="730"/>
      <c r="CDS217" s="730"/>
      <c r="CDT217" s="730"/>
      <c r="CDU217" s="730"/>
      <c r="CDV217" s="730"/>
      <c r="CDW217" s="730"/>
      <c r="CDX217" s="730"/>
      <c r="CDY217" s="730"/>
      <c r="CDZ217" s="730"/>
      <c r="CEA217" s="730"/>
      <c r="CEB217" s="730"/>
      <c r="CEC217" s="730"/>
      <c r="CED217" s="730"/>
      <c r="CEE217" s="730"/>
      <c r="CEF217" s="730"/>
      <c r="CEG217" s="730"/>
      <c r="CEH217" s="730"/>
      <c r="CEI217" s="730"/>
      <c r="CEJ217" s="730"/>
      <c r="CEK217" s="730"/>
      <c r="CEL217" s="730"/>
      <c r="CEM217" s="730"/>
      <c r="CEN217" s="730"/>
      <c r="CEO217" s="730"/>
      <c r="CEP217" s="730"/>
      <c r="CEQ217" s="730"/>
      <c r="CER217" s="730"/>
      <c r="CES217" s="730"/>
      <c r="CET217" s="730"/>
      <c r="CEU217" s="730"/>
      <c r="CEV217" s="730"/>
      <c r="CEW217" s="730"/>
      <c r="CEX217" s="730"/>
      <c r="CEY217" s="730"/>
      <c r="CEZ217" s="730"/>
      <c r="CFA217" s="730"/>
      <c r="CFB217" s="730"/>
      <c r="CFC217" s="730"/>
      <c r="CFD217" s="730"/>
      <c r="CFE217" s="730"/>
      <c r="CFF217" s="727"/>
      <c r="CFG217" s="727"/>
      <c r="CFH217" s="727"/>
      <c r="CFI217" s="727"/>
      <c r="CFJ217" s="727"/>
      <c r="CFK217" s="727"/>
      <c r="CFL217" s="727"/>
      <c r="CFM217" s="727"/>
      <c r="CFN217" s="727"/>
      <c r="CFO217" s="727"/>
      <c r="CFP217" s="727"/>
      <c r="CFQ217" s="727"/>
      <c r="CFR217" s="727"/>
      <c r="CFS217" s="727"/>
      <c r="CFT217" s="727"/>
      <c r="CFU217" s="727"/>
      <c r="CFV217" s="728"/>
      <c r="CFW217" s="728"/>
      <c r="CFX217" s="728"/>
      <c r="CFY217" s="728"/>
      <c r="CFZ217" s="728"/>
      <c r="CGA217" s="728"/>
      <c r="CGB217" s="728"/>
      <c r="CGC217" s="729"/>
      <c r="CGD217" s="729"/>
      <c r="CGE217" s="729"/>
      <c r="CGF217" s="729"/>
      <c r="CGG217" s="729"/>
      <c r="CGH217" s="729"/>
      <c r="CGI217" s="729"/>
      <c r="CGJ217" s="729"/>
      <c r="CGK217" s="729"/>
      <c r="CGL217" s="729"/>
      <c r="CGM217" s="729"/>
      <c r="CGN217" s="729"/>
      <c r="CGO217" s="729"/>
      <c r="CGP217" s="729"/>
      <c r="CGQ217" s="729"/>
      <c r="CGR217" s="729"/>
      <c r="CGS217" s="729"/>
      <c r="CGT217" s="729"/>
      <c r="CGU217" s="729"/>
      <c r="CGV217" s="729"/>
      <c r="CGW217" s="729"/>
      <c r="CGX217" s="729"/>
      <c r="CGY217" s="729"/>
      <c r="CGZ217" s="729"/>
      <c r="CHA217" s="729"/>
      <c r="CHB217" s="729"/>
      <c r="CHC217" s="729"/>
      <c r="CHD217" s="729"/>
      <c r="CHE217" s="729"/>
      <c r="CHF217" s="729"/>
      <c r="CHG217" s="729"/>
      <c r="CHH217" s="729"/>
      <c r="CHI217" s="729"/>
      <c r="CHJ217" s="729"/>
      <c r="CHK217" s="730"/>
      <c r="CHL217" s="730"/>
      <c r="CHM217" s="730"/>
      <c r="CHN217" s="730"/>
      <c r="CHO217" s="730"/>
      <c r="CHP217" s="730"/>
      <c r="CHQ217" s="730"/>
      <c r="CHR217" s="730"/>
      <c r="CHS217" s="730"/>
      <c r="CHT217" s="730"/>
      <c r="CHU217" s="730"/>
      <c r="CHV217" s="730"/>
      <c r="CHW217" s="730"/>
      <c r="CHX217" s="730"/>
      <c r="CHY217" s="730"/>
      <c r="CHZ217" s="730"/>
      <c r="CIA217" s="730"/>
      <c r="CIB217" s="730"/>
      <c r="CIC217" s="730"/>
      <c r="CID217" s="730"/>
      <c r="CIE217" s="730"/>
      <c r="CIF217" s="730"/>
      <c r="CIG217" s="730"/>
      <c r="CIH217" s="730"/>
      <c r="CII217" s="730"/>
      <c r="CIJ217" s="730"/>
      <c r="CIK217" s="730"/>
      <c r="CIL217" s="730"/>
      <c r="CIM217" s="730"/>
      <c r="CIN217" s="730"/>
      <c r="CIO217" s="730"/>
      <c r="CIP217" s="730"/>
      <c r="CIQ217" s="730"/>
      <c r="CIR217" s="730"/>
      <c r="CIS217" s="730"/>
      <c r="CIT217" s="730"/>
      <c r="CIU217" s="730"/>
      <c r="CIV217" s="730"/>
      <c r="CIW217" s="730"/>
      <c r="CIX217" s="730"/>
      <c r="CIY217" s="730"/>
      <c r="CIZ217" s="730"/>
      <c r="CJA217" s="730"/>
      <c r="CJB217" s="730"/>
      <c r="CJC217" s="730"/>
      <c r="CJD217" s="730"/>
      <c r="CJE217" s="730"/>
      <c r="CJF217" s="730"/>
      <c r="CJG217" s="727"/>
      <c r="CJH217" s="727"/>
      <c r="CJI217" s="727"/>
      <c r="CJJ217" s="727"/>
      <c r="CJK217" s="727"/>
      <c r="CJL217" s="727"/>
      <c r="CJM217" s="727"/>
      <c r="CJN217" s="727"/>
      <c r="CJO217" s="727"/>
      <c r="CJP217" s="727"/>
      <c r="CJQ217" s="727"/>
      <c r="CJR217" s="727"/>
      <c r="CJS217" s="727"/>
      <c r="CJT217" s="727"/>
      <c r="CJU217" s="727"/>
      <c r="CJV217" s="727"/>
      <c r="CJW217" s="728"/>
      <c r="CJX217" s="728"/>
      <c r="CJY217" s="728"/>
      <c r="CJZ217" s="728"/>
      <c r="CKA217" s="728"/>
      <c r="CKB217" s="728"/>
      <c r="CKC217" s="728"/>
      <c r="CKD217" s="729"/>
      <c r="CKE217" s="729"/>
      <c r="CKF217" s="729"/>
      <c r="CKG217" s="729"/>
      <c r="CKH217" s="729"/>
      <c r="CKI217" s="729"/>
      <c r="CKJ217" s="729"/>
      <c r="CKK217" s="729"/>
      <c r="CKL217" s="729"/>
      <c r="CKM217" s="729"/>
      <c r="CKN217" s="729"/>
      <c r="CKO217" s="729"/>
      <c r="CKP217" s="729"/>
      <c r="CKQ217" s="729"/>
      <c r="CKR217" s="729"/>
      <c r="CKS217" s="729"/>
      <c r="CKT217" s="729"/>
      <c r="CKU217" s="729"/>
      <c r="CKV217" s="729"/>
      <c r="CKW217" s="729"/>
      <c r="CKX217" s="729"/>
      <c r="CKY217" s="729"/>
      <c r="CKZ217" s="729"/>
      <c r="CLA217" s="729"/>
      <c r="CLB217" s="729"/>
      <c r="CLC217" s="729"/>
      <c r="CLD217" s="729"/>
      <c r="CLE217" s="729"/>
      <c r="CLF217" s="729"/>
      <c r="CLG217" s="729"/>
      <c r="CLH217" s="729"/>
      <c r="CLI217" s="729"/>
      <c r="CLJ217" s="729"/>
      <c r="CLK217" s="729"/>
      <c r="CLL217" s="730"/>
      <c r="CLM217" s="730"/>
      <c r="CLN217" s="730"/>
      <c r="CLO217" s="730"/>
      <c r="CLP217" s="730"/>
      <c r="CLQ217" s="730"/>
      <c r="CLR217" s="730"/>
      <c r="CLS217" s="730"/>
      <c r="CLT217" s="730"/>
      <c r="CLU217" s="730"/>
      <c r="CLV217" s="730"/>
      <c r="CLW217" s="730"/>
      <c r="CLX217" s="730"/>
      <c r="CLY217" s="730"/>
      <c r="CLZ217" s="730"/>
      <c r="CMA217" s="730"/>
      <c r="CMB217" s="730"/>
      <c r="CMC217" s="730"/>
      <c r="CMD217" s="730"/>
      <c r="CME217" s="730"/>
      <c r="CMF217" s="730"/>
      <c r="CMG217" s="730"/>
      <c r="CMH217" s="730"/>
      <c r="CMI217" s="730"/>
      <c r="CMJ217" s="730"/>
      <c r="CMK217" s="730"/>
      <c r="CML217" s="730"/>
      <c r="CMM217" s="730"/>
      <c r="CMN217" s="730"/>
      <c r="CMO217" s="730"/>
      <c r="CMP217" s="730"/>
      <c r="CMQ217" s="730"/>
      <c r="CMR217" s="730"/>
      <c r="CMS217" s="730"/>
      <c r="CMT217" s="730"/>
      <c r="CMU217" s="730"/>
      <c r="CMV217" s="730"/>
      <c r="CMW217" s="730"/>
      <c r="CMX217" s="730"/>
      <c r="CMY217" s="730"/>
      <c r="CMZ217" s="730"/>
      <c r="CNA217" s="730"/>
      <c r="CNB217" s="730"/>
      <c r="CNC217" s="730"/>
      <c r="CND217" s="730"/>
      <c r="CNE217" s="730"/>
      <c r="CNF217" s="730"/>
      <c r="CNG217" s="730"/>
      <c r="CNH217" s="727"/>
      <c r="CNI217" s="727"/>
      <c r="CNJ217" s="727"/>
      <c r="CNK217" s="727"/>
      <c r="CNL217" s="727"/>
      <c r="CNM217" s="727"/>
      <c r="CNN217" s="727"/>
      <c r="CNO217" s="727"/>
      <c r="CNP217" s="727"/>
      <c r="CNQ217" s="727"/>
      <c r="CNR217" s="727"/>
      <c r="CNS217" s="727"/>
      <c r="CNT217" s="727"/>
      <c r="CNU217" s="727"/>
      <c r="CNV217" s="727"/>
      <c r="CNW217" s="727"/>
      <c r="CNX217" s="728"/>
      <c r="CNY217" s="728"/>
      <c r="CNZ217" s="728"/>
      <c r="COA217" s="728"/>
      <c r="COB217" s="728"/>
      <c r="COC217" s="728"/>
      <c r="COD217" s="728"/>
      <c r="COE217" s="729"/>
      <c r="COF217" s="729"/>
      <c r="COG217" s="729"/>
      <c r="COH217" s="729"/>
      <c r="COI217" s="729"/>
      <c r="COJ217" s="729"/>
      <c r="COK217" s="729"/>
      <c r="COL217" s="729"/>
      <c r="COM217" s="729"/>
      <c r="CON217" s="729"/>
      <c r="COO217" s="729"/>
      <c r="COP217" s="729"/>
      <c r="COQ217" s="729"/>
      <c r="COR217" s="729"/>
      <c r="COS217" s="729"/>
      <c r="COT217" s="729"/>
      <c r="COU217" s="729"/>
      <c r="COV217" s="729"/>
      <c r="COW217" s="729"/>
      <c r="COX217" s="729"/>
      <c r="COY217" s="729"/>
      <c r="COZ217" s="729"/>
      <c r="CPA217" s="729"/>
      <c r="CPB217" s="729"/>
      <c r="CPC217" s="729"/>
      <c r="CPD217" s="729"/>
      <c r="CPE217" s="729"/>
      <c r="CPF217" s="729"/>
      <c r="CPG217" s="729"/>
      <c r="CPH217" s="729"/>
      <c r="CPI217" s="729"/>
      <c r="CPJ217" s="729"/>
      <c r="CPK217" s="729"/>
      <c r="CPL217" s="729"/>
      <c r="CPM217" s="730"/>
      <c r="CPN217" s="730"/>
      <c r="CPO217" s="730"/>
      <c r="CPP217" s="730"/>
      <c r="CPQ217" s="730"/>
      <c r="CPR217" s="730"/>
      <c r="CPS217" s="730"/>
      <c r="CPT217" s="730"/>
      <c r="CPU217" s="730"/>
      <c r="CPV217" s="730"/>
      <c r="CPW217" s="730"/>
      <c r="CPX217" s="730"/>
      <c r="CPY217" s="730"/>
      <c r="CPZ217" s="730"/>
      <c r="CQA217" s="730"/>
      <c r="CQB217" s="730"/>
      <c r="CQC217" s="730"/>
      <c r="CQD217" s="730"/>
      <c r="CQE217" s="730"/>
      <c r="CQF217" s="730"/>
      <c r="CQG217" s="730"/>
      <c r="CQH217" s="730"/>
      <c r="CQI217" s="730"/>
      <c r="CQJ217" s="730"/>
      <c r="CQK217" s="730"/>
      <c r="CQL217" s="730"/>
      <c r="CQM217" s="730"/>
      <c r="CQN217" s="730"/>
      <c r="CQO217" s="730"/>
      <c r="CQP217" s="730"/>
      <c r="CQQ217" s="730"/>
      <c r="CQR217" s="730"/>
      <c r="CQS217" s="730"/>
      <c r="CQT217" s="730"/>
      <c r="CQU217" s="730"/>
      <c r="CQV217" s="730"/>
      <c r="CQW217" s="730"/>
      <c r="CQX217" s="730"/>
      <c r="CQY217" s="730"/>
      <c r="CQZ217" s="730"/>
      <c r="CRA217" s="730"/>
      <c r="CRB217" s="730"/>
      <c r="CRC217" s="730"/>
      <c r="CRD217" s="730"/>
      <c r="CRE217" s="730"/>
      <c r="CRF217" s="730"/>
      <c r="CRG217" s="730"/>
      <c r="CRH217" s="730"/>
      <c r="CRI217" s="727"/>
      <c r="CRJ217" s="727"/>
      <c r="CRK217" s="727"/>
      <c r="CRL217" s="727"/>
      <c r="CRM217" s="727"/>
      <c r="CRN217" s="727"/>
      <c r="CRO217" s="727"/>
      <c r="CRP217" s="727"/>
      <c r="CRQ217" s="727"/>
      <c r="CRR217" s="727"/>
      <c r="CRS217" s="727"/>
      <c r="CRT217" s="727"/>
      <c r="CRU217" s="727"/>
      <c r="CRV217" s="727"/>
      <c r="CRW217" s="727"/>
      <c r="CRX217" s="727"/>
      <c r="CRY217" s="728"/>
      <c r="CRZ217" s="728"/>
      <c r="CSA217" s="728"/>
      <c r="CSB217" s="728"/>
      <c r="CSC217" s="728"/>
      <c r="CSD217" s="728"/>
      <c r="CSE217" s="728"/>
      <c r="CSF217" s="729"/>
      <c r="CSG217" s="729"/>
      <c r="CSH217" s="729"/>
      <c r="CSI217" s="729"/>
      <c r="CSJ217" s="729"/>
      <c r="CSK217" s="729"/>
      <c r="CSL217" s="729"/>
      <c r="CSM217" s="729"/>
      <c r="CSN217" s="729"/>
      <c r="CSO217" s="729"/>
      <c r="CSP217" s="729"/>
      <c r="CSQ217" s="729"/>
      <c r="CSR217" s="729"/>
      <c r="CSS217" s="729"/>
      <c r="CST217" s="729"/>
      <c r="CSU217" s="729"/>
      <c r="CSV217" s="729"/>
      <c r="CSW217" s="729"/>
      <c r="CSX217" s="729"/>
      <c r="CSY217" s="729"/>
      <c r="CSZ217" s="729"/>
      <c r="CTA217" s="729"/>
      <c r="CTB217" s="729"/>
      <c r="CTC217" s="729"/>
      <c r="CTD217" s="729"/>
      <c r="CTE217" s="729"/>
      <c r="CTF217" s="729"/>
      <c r="CTG217" s="729"/>
      <c r="CTH217" s="729"/>
      <c r="CTI217" s="729"/>
      <c r="CTJ217" s="729"/>
      <c r="CTK217" s="729"/>
      <c r="CTL217" s="729"/>
      <c r="CTM217" s="729"/>
      <c r="CTN217" s="730"/>
      <c r="CTO217" s="730"/>
      <c r="CTP217" s="730"/>
      <c r="CTQ217" s="730"/>
      <c r="CTR217" s="730"/>
      <c r="CTS217" s="730"/>
      <c r="CTT217" s="730"/>
      <c r="CTU217" s="730"/>
      <c r="CTV217" s="730"/>
      <c r="CTW217" s="730"/>
      <c r="CTX217" s="730"/>
      <c r="CTY217" s="730"/>
      <c r="CTZ217" s="730"/>
      <c r="CUA217" s="730"/>
      <c r="CUB217" s="730"/>
      <c r="CUC217" s="730"/>
      <c r="CUD217" s="730"/>
      <c r="CUE217" s="730"/>
      <c r="CUF217" s="730"/>
      <c r="CUG217" s="730"/>
      <c r="CUH217" s="730"/>
      <c r="CUI217" s="730"/>
      <c r="CUJ217" s="730"/>
      <c r="CUK217" s="730"/>
      <c r="CUL217" s="730"/>
      <c r="CUM217" s="730"/>
      <c r="CUN217" s="730"/>
      <c r="CUO217" s="730"/>
      <c r="CUP217" s="730"/>
      <c r="CUQ217" s="730"/>
      <c r="CUR217" s="730"/>
      <c r="CUS217" s="730"/>
      <c r="CUT217" s="730"/>
      <c r="CUU217" s="730"/>
      <c r="CUV217" s="730"/>
      <c r="CUW217" s="730"/>
      <c r="CUX217" s="730"/>
      <c r="CUY217" s="730"/>
      <c r="CUZ217" s="730"/>
      <c r="CVA217" s="730"/>
      <c r="CVB217" s="730"/>
      <c r="CVC217" s="730"/>
      <c r="CVD217" s="730"/>
      <c r="CVE217" s="730"/>
      <c r="CVF217" s="730"/>
      <c r="CVG217" s="730"/>
      <c r="CVH217" s="730"/>
      <c r="CVI217" s="730"/>
      <c r="CVJ217" s="727"/>
      <c r="CVK217" s="727"/>
      <c r="CVL217" s="727"/>
      <c r="CVM217" s="727"/>
      <c r="CVN217" s="727"/>
      <c r="CVO217" s="727"/>
      <c r="CVP217" s="727"/>
      <c r="CVQ217" s="727"/>
      <c r="CVR217" s="727"/>
      <c r="CVS217" s="727"/>
      <c r="CVT217" s="727"/>
      <c r="CVU217" s="727"/>
      <c r="CVV217" s="727"/>
      <c r="CVW217" s="727"/>
      <c r="CVX217" s="727"/>
      <c r="CVY217" s="727"/>
      <c r="CVZ217" s="728"/>
      <c r="CWA217" s="728"/>
      <c r="CWB217" s="728"/>
      <c r="CWC217" s="728"/>
      <c r="CWD217" s="728"/>
      <c r="CWE217" s="728"/>
      <c r="CWF217" s="728"/>
      <c r="CWG217" s="729"/>
      <c r="CWH217" s="729"/>
      <c r="CWI217" s="729"/>
      <c r="CWJ217" s="729"/>
      <c r="CWK217" s="729"/>
      <c r="CWL217" s="729"/>
      <c r="CWM217" s="729"/>
      <c r="CWN217" s="729"/>
      <c r="CWO217" s="729"/>
      <c r="CWP217" s="729"/>
      <c r="CWQ217" s="729"/>
      <c r="CWR217" s="729"/>
      <c r="CWS217" s="729"/>
      <c r="CWT217" s="729"/>
      <c r="CWU217" s="729"/>
      <c r="CWV217" s="729"/>
      <c r="CWW217" s="729"/>
      <c r="CWX217" s="729"/>
      <c r="CWY217" s="729"/>
      <c r="CWZ217" s="729"/>
      <c r="CXA217" s="729"/>
      <c r="CXB217" s="729"/>
      <c r="CXC217" s="729"/>
      <c r="CXD217" s="729"/>
      <c r="CXE217" s="729"/>
      <c r="CXF217" s="729"/>
      <c r="CXG217" s="729"/>
      <c r="CXH217" s="729"/>
      <c r="CXI217" s="729"/>
      <c r="CXJ217" s="729"/>
      <c r="CXK217" s="729"/>
      <c r="CXL217" s="729"/>
      <c r="CXM217" s="729"/>
      <c r="CXN217" s="729"/>
      <c r="CXO217" s="730"/>
      <c r="CXP217" s="730"/>
      <c r="CXQ217" s="730"/>
      <c r="CXR217" s="730"/>
      <c r="CXS217" s="730"/>
      <c r="CXT217" s="730"/>
      <c r="CXU217" s="730"/>
      <c r="CXV217" s="730"/>
      <c r="CXW217" s="730"/>
      <c r="CXX217" s="730"/>
      <c r="CXY217" s="730"/>
      <c r="CXZ217" s="730"/>
      <c r="CYA217" s="730"/>
      <c r="CYB217" s="730"/>
      <c r="CYC217" s="730"/>
      <c r="CYD217" s="730"/>
      <c r="CYE217" s="730"/>
      <c r="CYF217" s="730"/>
      <c r="CYG217" s="730"/>
      <c r="CYH217" s="730"/>
      <c r="CYI217" s="730"/>
      <c r="CYJ217" s="730"/>
      <c r="CYK217" s="730"/>
      <c r="CYL217" s="730"/>
      <c r="CYM217" s="730"/>
      <c r="CYN217" s="730"/>
      <c r="CYO217" s="730"/>
      <c r="CYP217" s="730"/>
      <c r="CYQ217" s="730"/>
      <c r="CYR217" s="730"/>
      <c r="CYS217" s="730"/>
      <c r="CYT217" s="730"/>
      <c r="CYU217" s="730"/>
      <c r="CYV217" s="730"/>
      <c r="CYW217" s="730"/>
      <c r="CYX217" s="730"/>
      <c r="CYY217" s="730"/>
      <c r="CYZ217" s="730"/>
      <c r="CZA217" s="730"/>
      <c r="CZB217" s="730"/>
      <c r="CZC217" s="730"/>
      <c r="CZD217" s="730"/>
      <c r="CZE217" s="730"/>
      <c r="CZF217" s="730"/>
      <c r="CZG217" s="730"/>
      <c r="CZH217" s="730"/>
      <c r="CZI217" s="730"/>
      <c r="CZJ217" s="730"/>
      <c r="CZK217" s="727"/>
      <c r="CZL217" s="727"/>
      <c r="CZM217" s="727"/>
      <c r="CZN217" s="727"/>
      <c r="CZO217" s="727"/>
      <c r="CZP217" s="727"/>
      <c r="CZQ217" s="727"/>
      <c r="CZR217" s="727"/>
      <c r="CZS217" s="727"/>
      <c r="CZT217" s="727"/>
      <c r="CZU217" s="727"/>
      <c r="CZV217" s="727"/>
      <c r="CZW217" s="727"/>
      <c r="CZX217" s="727"/>
      <c r="CZY217" s="727"/>
      <c r="CZZ217" s="727"/>
      <c r="DAA217" s="728"/>
      <c r="DAB217" s="728"/>
      <c r="DAC217" s="728"/>
      <c r="DAD217" s="728"/>
      <c r="DAE217" s="728"/>
      <c r="DAF217" s="728"/>
      <c r="DAG217" s="728"/>
      <c r="DAH217" s="729"/>
      <c r="DAI217" s="729"/>
      <c r="DAJ217" s="729"/>
      <c r="DAK217" s="729"/>
      <c r="DAL217" s="729"/>
      <c r="DAM217" s="729"/>
      <c r="DAN217" s="729"/>
      <c r="DAO217" s="729"/>
      <c r="DAP217" s="729"/>
      <c r="DAQ217" s="729"/>
      <c r="DAR217" s="729"/>
      <c r="DAS217" s="729"/>
      <c r="DAT217" s="729"/>
      <c r="DAU217" s="729"/>
      <c r="DAV217" s="729"/>
      <c r="DAW217" s="729"/>
      <c r="DAX217" s="729"/>
      <c r="DAY217" s="729"/>
      <c r="DAZ217" s="729"/>
      <c r="DBA217" s="729"/>
      <c r="DBB217" s="729"/>
      <c r="DBC217" s="729"/>
      <c r="DBD217" s="729"/>
      <c r="DBE217" s="729"/>
      <c r="DBF217" s="729"/>
      <c r="DBG217" s="729"/>
      <c r="DBH217" s="729"/>
      <c r="DBI217" s="729"/>
      <c r="DBJ217" s="729"/>
      <c r="DBK217" s="729"/>
      <c r="DBL217" s="729"/>
      <c r="DBM217" s="729"/>
      <c r="DBN217" s="729"/>
      <c r="DBO217" s="729"/>
      <c r="DBP217" s="730"/>
      <c r="DBQ217" s="730"/>
      <c r="DBR217" s="730"/>
      <c r="DBS217" s="730"/>
      <c r="DBT217" s="730"/>
      <c r="DBU217" s="730"/>
      <c r="DBV217" s="730"/>
      <c r="DBW217" s="730"/>
      <c r="DBX217" s="730"/>
      <c r="DBY217" s="730"/>
      <c r="DBZ217" s="730"/>
      <c r="DCA217" s="730"/>
      <c r="DCB217" s="730"/>
      <c r="DCC217" s="730"/>
      <c r="DCD217" s="730"/>
      <c r="DCE217" s="730"/>
      <c r="DCF217" s="730"/>
      <c r="DCG217" s="730"/>
      <c r="DCH217" s="730"/>
      <c r="DCI217" s="730"/>
      <c r="DCJ217" s="730"/>
      <c r="DCK217" s="730"/>
      <c r="DCL217" s="730"/>
      <c r="DCM217" s="730"/>
      <c r="DCN217" s="730"/>
      <c r="DCO217" s="730"/>
      <c r="DCP217" s="730"/>
      <c r="DCQ217" s="730"/>
      <c r="DCR217" s="730"/>
      <c r="DCS217" s="730"/>
      <c r="DCT217" s="730"/>
      <c r="DCU217" s="730"/>
      <c r="DCV217" s="730"/>
      <c r="DCW217" s="730"/>
      <c r="DCX217" s="730"/>
      <c r="DCY217" s="730"/>
      <c r="DCZ217" s="730"/>
      <c r="DDA217" s="730"/>
      <c r="DDB217" s="730"/>
      <c r="DDC217" s="730"/>
      <c r="DDD217" s="730"/>
      <c r="DDE217" s="730"/>
      <c r="DDF217" s="730"/>
      <c r="DDG217" s="730"/>
      <c r="DDH217" s="730"/>
      <c r="DDI217" s="730"/>
      <c r="DDJ217" s="730"/>
      <c r="DDK217" s="730"/>
      <c r="DDL217" s="727"/>
      <c r="DDM217" s="727"/>
      <c r="DDN217" s="727"/>
      <c r="DDO217" s="727"/>
      <c r="DDP217" s="727"/>
      <c r="DDQ217" s="727"/>
      <c r="DDR217" s="727"/>
      <c r="DDS217" s="727"/>
      <c r="DDT217" s="727"/>
      <c r="DDU217" s="727"/>
      <c r="DDV217" s="727"/>
      <c r="DDW217" s="727"/>
      <c r="DDX217" s="727"/>
      <c r="DDY217" s="727"/>
      <c r="DDZ217" s="727"/>
      <c r="DEA217" s="727"/>
      <c r="DEB217" s="728"/>
      <c r="DEC217" s="728"/>
      <c r="DED217" s="728"/>
      <c r="DEE217" s="728"/>
      <c r="DEF217" s="728"/>
      <c r="DEG217" s="728"/>
      <c r="DEH217" s="728"/>
      <c r="DEI217" s="729"/>
      <c r="DEJ217" s="729"/>
      <c r="DEK217" s="729"/>
      <c r="DEL217" s="729"/>
      <c r="DEM217" s="729"/>
      <c r="DEN217" s="729"/>
      <c r="DEO217" s="729"/>
      <c r="DEP217" s="729"/>
      <c r="DEQ217" s="729"/>
      <c r="DER217" s="729"/>
      <c r="DES217" s="729"/>
      <c r="DET217" s="729"/>
      <c r="DEU217" s="729"/>
      <c r="DEV217" s="729"/>
      <c r="DEW217" s="729"/>
      <c r="DEX217" s="729"/>
      <c r="DEY217" s="729"/>
      <c r="DEZ217" s="729"/>
      <c r="DFA217" s="729"/>
      <c r="DFB217" s="729"/>
      <c r="DFC217" s="729"/>
      <c r="DFD217" s="729"/>
      <c r="DFE217" s="729"/>
      <c r="DFF217" s="729"/>
      <c r="DFG217" s="729"/>
      <c r="DFH217" s="729"/>
      <c r="DFI217" s="729"/>
      <c r="DFJ217" s="729"/>
      <c r="DFK217" s="729"/>
      <c r="DFL217" s="729"/>
      <c r="DFM217" s="729"/>
      <c r="DFN217" s="729"/>
      <c r="DFO217" s="729"/>
      <c r="DFP217" s="729"/>
      <c r="DFQ217" s="730"/>
      <c r="DFR217" s="730"/>
      <c r="DFS217" s="730"/>
      <c r="DFT217" s="730"/>
      <c r="DFU217" s="730"/>
      <c r="DFV217" s="730"/>
      <c r="DFW217" s="730"/>
      <c r="DFX217" s="730"/>
      <c r="DFY217" s="730"/>
      <c r="DFZ217" s="730"/>
      <c r="DGA217" s="730"/>
      <c r="DGB217" s="730"/>
      <c r="DGC217" s="730"/>
      <c r="DGD217" s="730"/>
      <c r="DGE217" s="730"/>
      <c r="DGF217" s="730"/>
      <c r="DGG217" s="730"/>
      <c r="DGH217" s="730"/>
      <c r="DGI217" s="730"/>
      <c r="DGJ217" s="730"/>
      <c r="DGK217" s="730"/>
      <c r="DGL217" s="730"/>
      <c r="DGM217" s="730"/>
      <c r="DGN217" s="730"/>
      <c r="DGO217" s="730"/>
      <c r="DGP217" s="730"/>
      <c r="DGQ217" s="730"/>
      <c r="DGR217" s="730"/>
      <c r="DGS217" s="730"/>
      <c r="DGT217" s="730"/>
      <c r="DGU217" s="730"/>
      <c r="DGV217" s="730"/>
      <c r="DGW217" s="730"/>
      <c r="DGX217" s="730"/>
      <c r="DGY217" s="730"/>
      <c r="DGZ217" s="730"/>
      <c r="DHA217" s="730"/>
      <c r="DHB217" s="730"/>
      <c r="DHC217" s="730"/>
      <c r="DHD217" s="730"/>
      <c r="DHE217" s="730"/>
      <c r="DHF217" s="730"/>
      <c r="DHG217" s="730"/>
      <c r="DHH217" s="730"/>
      <c r="DHI217" s="730"/>
      <c r="DHJ217" s="730"/>
      <c r="DHK217" s="730"/>
      <c r="DHL217" s="730"/>
      <c r="DHM217" s="727"/>
      <c r="DHN217" s="727"/>
      <c r="DHO217" s="727"/>
      <c r="DHP217" s="727"/>
      <c r="DHQ217" s="727"/>
      <c r="DHR217" s="727"/>
      <c r="DHS217" s="727"/>
      <c r="DHT217" s="727"/>
      <c r="DHU217" s="727"/>
      <c r="DHV217" s="727"/>
      <c r="DHW217" s="727"/>
      <c r="DHX217" s="727"/>
      <c r="DHY217" s="727"/>
      <c r="DHZ217" s="727"/>
      <c r="DIA217" s="727"/>
      <c r="DIB217" s="727"/>
      <c r="DIC217" s="728"/>
      <c r="DID217" s="728"/>
      <c r="DIE217" s="728"/>
      <c r="DIF217" s="728"/>
      <c r="DIG217" s="728"/>
      <c r="DIH217" s="728"/>
      <c r="DII217" s="728"/>
      <c r="DIJ217" s="729"/>
      <c r="DIK217" s="729"/>
      <c r="DIL217" s="729"/>
      <c r="DIM217" s="729"/>
      <c r="DIN217" s="729"/>
      <c r="DIO217" s="729"/>
      <c r="DIP217" s="729"/>
      <c r="DIQ217" s="729"/>
      <c r="DIR217" s="729"/>
      <c r="DIS217" s="729"/>
      <c r="DIT217" s="729"/>
      <c r="DIU217" s="729"/>
      <c r="DIV217" s="729"/>
      <c r="DIW217" s="729"/>
      <c r="DIX217" s="729"/>
      <c r="DIY217" s="729"/>
      <c r="DIZ217" s="729"/>
      <c r="DJA217" s="729"/>
      <c r="DJB217" s="729"/>
      <c r="DJC217" s="729"/>
      <c r="DJD217" s="729"/>
      <c r="DJE217" s="729"/>
      <c r="DJF217" s="729"/>
      <c r="DJG217" s="729"/>
      <c r="DJH217" s="729"/>
      <c r="DJI217" s="729"/>
      <c r="DJJ217" s="729"/>
      <c r="DJK217" s="729"/>
      <c r="DJL217" s="729"/>
      <c r="DJM217" s="729"/>
      <c r="DJN217" s="729"/>
      <c r="DJO217" s="729"/>
      <c r="DJP217" s="729"/>
      <c r="DJQ217" s="729"/>
      <c r="DJR217" s="730"/>
      <c r="DJS217" s="730"/>
      <c r="DJT217" s="730"/>
      <c r="DJU217" s="730"/>
      <c r="DJV217" s="730"/>
      <c r="DJW217" s="730"/>
      <c r="DJX217" s="730"/>
      <c r="DJY217" s="730"/>
      <c r="DJZ217" s="730"/>
      <c r="DKA217" s="730"/>
      <c r="DKB217" s="730"/>
      <c r="DKC217" s="730"/>
      <c r="DKD217" s="730"/>
      <c r="DKE217" s="730"/>
      <c r="DKF217" s="730"/>
      <c r="DKG217" s="730"/>
      <c r="DKH217" s="730"/>
      <c r="DKI217" s="730"/>
      <c r="DKJ217" s="730"/>
      <c r="DKK217" s="730"/>
      <c r="DKL217" s="730"/>
      <c r="DKM217" s="730"/>
      <c r="DKN217" s="730"/>
      <c r="DKO217" s="730"/>
      <c r="DKP217" s="730"/>
      <c r="DKQ217" s="730"/>
      <c r="DKR217" s="730"/>
      <c r="DKS217" s="730"/>
      <c r="DKT217" s="730"/>
      <c r="DKU217" s="730"/>
      <c r="DKV217" s="730"/>
      <c r="DKW217" s="730"/>
      <c r="DKX217" s="730"/>
      <c r="DKY217" s="730"/>
      <c r="DKZ217" s="730"/>
      <c r="DLA217" s="730"/>
      <c r="DLB217" s="730"/>
      <c r="DLC217" s="730"/>
      <c r="DLD217" s="730"/>
      <c r="DLE217" s="730"/>
      <c r="DLF217" s="730"/>
      <c r="DLG217" s="730"/>
      <c r="DLH217" s="730"/>
      <c r="DLI217" s="730"/>
      <c r="DLJ217" s="730"/>
      <c r="DLK217" s="730"/>
      <c r="DLL217" s="730"/>
      <c r="DLM217" s="730"/>
      <c r="DLN217" s="727"/>
      <c r="DLO217" s="727"/>
      <c r="DLP217" s="727"/>
      <c r="DLQ217" s="727"/>
      <c r="DLR217" s="727"/>
      <c r="DLS217" s="727"/>
      <c r="DLT217" s="727"/>
      <c r="DLU217" s="727"/>
      <c r="DLV217" s="727"/>
      <c r="DLW217" s="727"/>
      <c r="DLX217" s="727"/>
      <c r="DLY217" s="727"/>
      <c r="DLZ217" s="727"/>
      <c r="DMA217" s="727"/>
      <c r="DMB217" s="727"/>
      <c r="DMC217" s="727"/>
      <c r="DMD217" s="728"/>
      <c r="DME217" s="728"/>
      <c r="DMF217" s="728"/>
      <c r="DMG217" s="728"/>
      <c r="DMH217" s="728"/>
      <c r="DMI217" s="728"/>
      <c r="DMJ217" s="728"/>
      <c r="DMK217" s="729"/>
      <c r="DML217" s="729"/>
      <c r="DMM217" s="729"/>
      <c r="DMN217" s="729"/>
      <c r="DMO217" s="729"/>
      <c r="DMP217" s="729"/>
      <c r="DMQ217" s="729"/>
      <c r="DMR217" s="729"/>
      <c r="DMS217" s="729"/>
      <c r="DMT217" s="729"/>
      <c r="DMU217" s="729"/>
      <c r="DMV217" s="729"/>
      <c r="DMW217" s="729"/>
      <c r="DMX217" s="729"/>
      <c r="DMY217" s="729"/>
      <c r="DMZ217" s="729"/>
      <c r="DNA217" s="729"/>
      <c r="DNB217" s="729"/>
      <c r="DNC217" s="729"/>
      <c r="DND217" s="729"/>
      <c r="DNE217" s="729"/>
      <c r="DNF217" s="729"/>
      <c r="DNG217" s="729"/>
      <c r="DNH217" s="729"/>
      <c r="DNI217" s="729"/>
      <c r="DNJ217" s="729"/>
      <c r="DNK217" s="729"/>
      <c r="DNL217" s="729"/>
      <c r="DNM217" s="729"/>
      <c r="DNN217" s="729"/>
      <c r="DNO217" s="729"/>
      <c r="DNP217" s="729"/>
      <c r="DNQ217" s="729"/>
      <c r="DNR217" s="729"/>
      <c r="DNS217" s="730"/>
      <c r="DNT217" s="730"/>
      <c r="DNU217" s="730"/>
      <c r="DNV217" s="730"/>
      <c r="DNW217" s="730"/>
      <c r="DNX217" s="730"/>
      <c r="DNY217" s="730"/>
      <c r="DNZ217" s="730"/>
      <c r="DOA217" s="730"/>
      <c r="DOB217" s="730"/>
      <c r="DOC217" s="730"/>
      <c r="DOD217" s="730"/>
      <c r="DOE217" s="730"/>
      <c r="DOF217" s="730"/>
      <c r="DOG217" s="730"/>
      <c r="DOH217" s="730"/>
      <c r="DOI217" s="730"/>
      <c r="DOJ217" s="730"/>
      <c r="DOK217" s="730"/>
      <c r="DOL217" s="730"/>
      <c r="DOM217" s="730"/>
      <c r="DON217" s="730"/>
      <c r="DOO217" s="730"/>
      <c r="DOP217" s="730"/>
      <c r="DOQ217" s="730"/>
      <c r="DOR217" s="730"/>
      <c r="DOS217" s="730"/>
      <c r="DOT217" s="730"/>
      <c r="DOU217" s="730"/>
      <c r="DOV217" s="730"/>
      <c r="DOW217" s="730"/>
      <c r="DOX217" s="730"/>
      <c r="DOY217" s="730"/>
      <c r="DOZ217" s="730"/>
      <c r="DPA217" s="730"/>
      <c r="DPB217" s="730"/>
      <c r="DPC217" s="730"/>
      <c r="DPD217" s="730"/>
      <c r="DPE217" s="730"/>
      <c r="DPF217" s="730"/>
      <c r="DPG217" s="730"/>
      <c r="DPH217" s="730"/>
      <c r="DPI217" s="730"/>
      <c r="DPJ217" s="730"/>
      <c r="DPK217" s="730"/>
      <c r="DPL217" s="730"/>
      <c r="DPM217" s="730"/>
      <c r="DPN217" s="730"/>
      <c r="DPO217" s="727"/>
      <c r="DPP217" s="727"/>
      <c r="DPQ217" s="727"/>
      <c r="DPR217" s="727"/>
      <c r="DPS217" s="727"/>
      <c r="DPT217" s="727"/>
      <c r="DPU217" s="727"/>
      <c r="DPV217" s="727"/>
      <c r="DPW217" s="727"/>
      <c r="DPX217" s="727"/>
      <c r="DPY217" s="727"/>
      <c r="DPZ217" s="727"/>
      <c r="DQA217" s="727"/>
      <c r="DQB217" s="727"/>
      <c r="DQC217" s="727"/>
      <c r="DQD217" s="727"/>
      <c r="DQE217" s="728"/>
      <c r="DQF217" s="728"/>
      <c r="DQG217" s="728"/>
      <c r="DQH217" s="728"/>
      <c r="DQI217" s="728"/>
      <c r="DQJ217" s="728"/>
      <c r="DQK217" s="728"/>
      <c r="DQL217" s="729"/>
      <c r="DQM217" s="729"/>
      <c r="DQN217" s="729"/>
      <c r="DQO217" s="729"/>
      <c r="DQP217" s="729"/>
      <c r="DQQ217" s="729"/>
      <c r="DQR217" s="729"/>
      <c r="DQS217" s="729"/>
      <c r="DQT217" s="729"/>
      <c r="DQU217" s="729"/>
      <c r="DQV217" s="729"/>
      <c r="DQW217" s="729"/>
      <c r="DQX217" s="729"/>
      <c r="DQY217" s="729"/>
      <c r="DQZ217" s="729"/>
      <c r="DRA217" s="729"/>
      <c r="DRB217" s="729"/>
      <c r="DRC217" s="729"/>
      <c r="DRD217" s="729"/>
      <c r="DRE217" s="729"/>
      <c r="DRF217" s="729"/>
      <c r="DRG217" s="729"/>
      <c r="DRH217" s="729"/>
      <c r="DRI217" s="729"/>
      <c r="DRJ217" s="729"/>
      <c r="DRK217" s="729"/>
      <c r="DRL217" s="729"/>
      <c r="DRM217" s="729"/>
      <c r="DRN217" s="729"/>
      <c r="DRO217" s="729"/>
      <c r="DRP217" s="729"/>
      <c r="DRQ217" s="729"/>
      <c r="DRR217" s="729"/>
      <c r="DRS217" s="729"/>
      <c r="DRT217" s="730"/>
      <c r="DRU217" s="730"/>
      <c r="DRV217" s="730"/>
      <c r="DRW217" s="730"/>
      <c r="DRX217" s="730"/>
      <c r="DRY217" s="730"/>
      <c r="DRZ217" s="730"/>
      <c r="DSA217" s="730"/>
      <c r="DSB217" s="730"/>
      <c r="DSC217" s="730"/>
      <c r="DSD217" s="730"/>
      <c r="DSE217" s="730"/>
      <c r="DSF217" s="730"/>
      <c r="DSG217" s="730"/>
      <c r="DSH217" s="730"/>
      <c r="DSI217" s="730"/>
      <c r="DSJ217" s="730"/>
      <c r="DSK217" s="730"/>
      <c r="DSL217" s="730"/>
      <c r="DSM217" s="730"/>
      <c r="DSN217" s="730"/>
      <c r="DSO217" s="730"/>
      <c r="DSP217" s="730"/>
      <c r="DSQ217" s="730"/>
      <c r="DSR217" s="730"/>
      <c r="DSS217" s="730"/>
      <c r="DST217" s="730"/>
      <c r="DSU217" s="730"/>
      <c r="DSV217" s="730"/>
      <c r="DSW217" s="730"/>
      <c r="DSX217" s="730"/>
      <c r="DSY217" s="730"/>
      <c r="DSZ217" s="730"/>
      <c r="DTA217" s="730"/>
      <c r="DTB217" s="730"/>
      <c r="DTC217" s="730"/>
      <c r="DTD217" s="730"/>
      <c r="DTE217" s="730"/>
      <c r="DTF217" s="730"/>
      <c r="DTG217" s="730"/>
      <c r="DTH217" s="730"/>
      <c r="DTI217" s="730"/>
      <c r="DTJ217" s="730"/>
      <c r="DTK217" s="730"/>
      <c r="DTL217" s="730"/>
      <c r="DTM217" s="730"/>
      <c r="DTN217" s="730"/>
      <c r="DTO217" s="730"/>
      <c r="DTP217" s="727"/>
      <c r="DTQ217" s="727"/>
      <c r="DTR217" s="727"/>
      <c r="DTS217" s="727"/>
      <c r="DTT217" s="727"/>
      <c r="DTU217" s="727"/>
      <c r="DTV217" s="727"/>
      <c r="DTW217" s="727"/>
      <c r="DTX217" s="727"/>
      <c r="DTY217" s="727"/>
      <c r="DTZ217" s="727"/>
      <c r="DUA217" s="727"/>
      <c r="DUB217" s="727"/>
      <c r="DUC217" s="727"/>
      <c r="DUD217" s="727"/>
      <c r="DUE217" s="727"/>
      <c r="DUF217" s="728"/>
      <c r="DUG217" s="728"/>
      <c r="DUH217" s="728"/>
      <c r="DUI217" s="728"/>
      <c r="DUJ217" s="728"/>
      <c r="DUK217" s="728"/>
      <c r="DUL217" s="728"/>
      <c r="DUM217" s="729"/>
      <c r="DUN217" s="729"/>
      <c r="DUO217" s="729"/>
      <c r="DUP217" s="729"/>
      <c r="DUQ217" s="729"/>
      <c r="DUR217" s="729"/>
      <c r="DUS217" s="729"/>
      <c r="DUT217" s="729"/>
      <c r="DUU217" s="729"/>
      <c r="DUV217" s="729"/>
      <c r="DUW217" s="729"/>
      <c r="DUX217" s="729"/>
      <c r="DUY217" s="729"/>
      <c r="DUZ217" s="729"/>
      <c r="DVA217" s="729"/>
      <c r="DVB217" s="729"/>
      <c r="DVC217" s="729"/>
      <c r="DVD217" s="729"/>
      <c r="DVE217" s="729"/>
      <c r="DVF217" s="729"/>
      <c r="DVG217" s="729"/>
      <c r="DVH217" s="729"/>
      <c r="DVI217" s="729"/>
      <c r="DVJ217" s="729"/>
      <c r="DVK217" s="729"/>
      <c r="DVL217" s="729"/>
      <c r="DVM217" s="729"/>
      <c r="DVN217" s="729"/>
      <c r="DVO217" s="729"/>
      <c r="DVP217" s="729"/>
      <c r="DVQ217" s="729"/>
      <c r="DVR217" s="729"/>
      <c r="DVS217" s="729"/>
      <c r="DVT217" s="729"/>
      <c r="DVU217" s="730"/>
      <c r="DVV217" s="730"/>
      <c r="DVW217" s="730"/>
      <c r="DVX217" s="730"/>
      <c r="DVY217" s="730"/>
      <c r="DVZ217" s="730"/>
      <c r="DWA217" s="730"/>
      <c r="DWB217" s="730"/>
      <c r="DWC217" s="730"/>
      <c r="DWD217" s="730"/>
      <c r="DWE217" s="730"/>
      <c r="DWF217" s="730"/>
      <c r="DWG217" s="730"/>
      <c r="DWH217" s="730"/>
      <c r="DWI217" s="730"/>
      <c r="DWJ217" s="730"/>
      <c r="DWK217" s="730"/>
      <c r="DWL217" s="730"/>
      <c r="DWM217" s="730"/>
      <c r="DWN217" s="730"/>
      <c r="DWO217" s="730"/>
      <c r="DWP217" s="730"/>
      <c r="DWQ217" s="730"/>
      <c r="DWR217" s="730"/>
      <c r="DWS217" s="730"/>
      <c r="DWT217" s="730"/>
      <c r="DWU217" s="730"/>
      <c r="DWV217" s="730"/>
      <c r="DWW217" s="730"/>
      <c r="DWX217" s="730"/>
      <c r="DWY217" s="730"/>
      <c r="DWZ217" s="730"/>
      <c r="DXA217" s="730"/>
      <c r="DXB217" s="730"/>
      <c r="DXC217" s="730"/>
      <c r="DXD217" s="730"/>
      <c r="DXE217" s="730"/>
      <c r="DXF217" s="730"/>
      <c r="DXG217" s="730"/>
      <c r="DXH217" s="730"/>
      <c r="DXI217" s="730"/>
      <c r="DXJ217" s="730"/>
      <c r="DXK217" s="730"/>
      <c r="DXL217" s="730"/>
      <c r="DXM217" s="730"/>
      <c r="DXN217" s="730"/>
      <c r="DXO217" s="730"/>
      <c r="DXP217" s="730"/>
      <c r="DXQ217" s="727"/>
      <c r="DXR217" s="727"/>
      <c r="DXS217" s="727"/>
      <c r="DXT217" s="727"/>
      <c r="DXU217" s="727"/>
      <c r="DXV217" s="727"/>
      <c r="DXW217" s="727"/>
      <c r="DXX217" s="727"/>
      <c r="DXY217" s="727"/>
      <c r="DXZ217" s="727"/>
      <c r="DYA217" s="727"/>
      <c r="DYB217" s="727"/>
      <c r="DYC217" s="727"/>
      <c r="DYD217" s="727"/>
      <c r="DYE217" s="727"/>
      <c r="DYF217" s="727"/>
      <c r="DYG217" s="728"/>
      <c r="DYH217" s="728"/>
      <c r="DYI217" s="728"/>
      <c r="DYJ217" s="728"/>
      <c r="DYK217" s="728"/>
      <c r="DYL217" s="728"/>
      <c r="DYM217" s="728"/>
      <c r="DYN217" s="729"/>
      <c r="DYO217" s="729"/>
      <c r="DYP217" s="729"/>
      <c r="DYQ217" s="729"/>
      <c r="DYR217" s="729"/>
      <c r="DYS217" s="729"/>
      <c r="DYT217" s="729"/>
      <c r="DYU217" s="729"/>
      <c r="DYV217" s="729"/>
      <c r="DYW217" s="729"/>
      <c r="DYX217" s="729"/>
      <c r="DYY217" s="729"/>
      <c r="DYZ217" s="729"/>
      <c r="DZA217" s="729"/>
      <c r="DZB217" s="729"/>
      <c r="DZC217" s="729"/>
      <c r="DZD217" s="729"/>
      <c r="DZE217" s="729"/>
      <c r="DZF217" s="729"/>
      <c r="DZG217" s="729"/>
      <c r="DZH217" s="729"/>
      <c r="DZI217" s="729"/>
      <c r="DZJ217" s="729"/>
      <c r="DZK217" s="729"/>
      <c r="DZL217" s="729"/>
      <c r="DZM217" s="729"/>
      <c r="DZN217" s="729"/>
      <c r="DZO217" s="729"/>
      <c r="DZP217" s="729"/>
      <c r="DZQ217" s="729"/>
      <c r="DZR217" s="729"/>
      <c r="DZS217" s="729"/>
      <c r="DZT217" s="729"/>
      <c r="DZU217" s="729"/>
      <c r="DZV217" s="730"/>
      <c r="DZW217" s="730"/>
      <c r="DZX217" s="730"/>
      <c r="DZY217" s="730"/>
      <c r="DZZ217" s="730"/>
      <c r="EAA217" s="730"/>
      <c r="EAB217" s="730"/>
      <c r="EAC217" s="730"/>
      <c r="EAD217" s="730"/>
      <c r="EAE217" s="730"/>
      <c r="EAF217" s="730"/>
      <c r="EAG217" s="730"/>
      <c r="EAH217" s="730"/>
      <c r="EAI217" s="730"/>
      <c r="EAJ217" s="730"/>
      <c r="EAK217" s="730"/>
      <c r="EAL217" s="730"/>
      <c r="EAM217" s="730"/>
      <c r="EAN217" s="730"/>
      <c r="EAO217" s="730"/>
      <c r="EAP217" s="730"/>
      <c r="EAQ217" s="730"/>
      <c r="EAR217" s="730"/>
      <c r="EAS217" s="730"/>
      <c r="EAT217" s="730"/>
      <c r="EAU217" s="730"/>
      <c r="EAV217" s="730"/>
      <c r="EAW217" s="730"/>
      <c r="EAX217" s="730"/>
      <c r="EAY217" s="730"/>
      <c r="EAZ217" s="730"/>
      <c r="EBA217" s="730"/>
      <c r="EBB217" s="730"/>
      <c r="EBC217" s="730"/>
      <c r="EBD217" s="730"/>
      <c r="EBE217" s="730"/>
      <c r="EBF217" s="730"/>
      <c r="EBG217" s="730"/>
      <c r="EBH217" s="730"/>
      <c r="EBI217" s="730"/>
      <c r="EBJ217" s="730"/>
      <c r="EBK217" s="730"/>
      <c r="EBL217" s="730"/>
      <c r="EBM217" s="730"/>
      <c r="EBN217" s="730"/>
      <c r="EBO217" s="730"/>
      <c r="EBP217" s="730"/>
      <c r="EBQ217" s="730"/>
      <c r="EBR217" s="727"/>
      <c r="EBS217" s="727"/>
      <c r="EBT217" s="727"/>
      <c r="EBU217" s="727"/>
      <c r="EBV217" s="727"/>
      <c r="EBW217" s="727"/>
      <c r="EBX217" s="727"/>
      <c r="EBY217" s="727"/>
      <c r="EBZ217" s="727"/>
      <c r="ECA217" s="727"/>
      <c r="ECB217" s="727"/>
      <c r="ECC217" s="727"/>
      <c r="ECD217" s="727"/>
      <c r="ECE217" s="727"/>
      <c r="ECF217" s="727"/>
      <c r="ECG217" s="727"/>
      <c r="ECH217" s="728"/>
      <c r="ECI217" s="728"/>
      <c r="ECJ217" s="728"/>
      <c r="ECK217" s="728"/>
      <c r="ECL217" s="728"/>
      <c r="ECM217" s="728"/>
      <c r="ECN217" s="728"/>
      <c r="ECO217" s="729"/>
      <c r="ECP217" s="729"/>
      <c r="ECQ217" s="729"/>
      <c r="ECR217" s="729"/>
      <c r="ECS217" s="729"/>
      <c r="ECT217" s="729"/>
      <c r="ECU217" s="729"/>
      <c r="ECV217" s="729"/>
      <c r="ECW217" s="729"/>
      <c r="ECX217" s="729"/>
      <c r="ECY217" s="729"/>
      <c r="ECZ217" s="729"/>
      <c r="EDA217" s="729"/>
      <c r="EDB217" s="729"/>
      <c r="EDC217" s="729"/>
      <c r="EDD217" s="729"/>
      <c r="EDE217" s="729"/>
      <c r="EDF217" s="729"/>
      <c r="EDG217" s="729"/>
      <c r="EDH217" s="729"/>
      <c r="EDI217" s="729"/>
      <c r="EDJ217" s="729"/>
      <c r="EDK217" s="729"/>
      <c r="EDL217" s="729"/>
      <c r="EDM217" s="729"/>
      <c r="EDN217" s="729"/>
      <c r="EDO217" s="729"/>
      <c r="EDP217" s="729"/>
      <c r="EDQ217" s="729"/>
      <c r="EDR217" s="729"/>
      <c r="EDS217" s="729"/>
      <c r="EDT217" s="729"/>
      <c r="EDU217" s="729"/>
      <c r="EDV217" s="729"/>
      <c r="EDW217" s="730"/>
      <c r="EDX217" s="730"/>
      <c r="EDY217" s="730"/>
      <c r="EDZ217" s="730"/>
      <c r="EEA217" s="730"/>
      <c r="EEB217" s="730"/>
      <c r="EEC217" s="730"/>
      <c r="EED217" s="730"/>
      <c r="EEE217" s="730"/>
      <c r="EEF217" s="730"/>
      <c r="EEG217" s="730"/>
      <c r="EEH217" s="730"/>
      <c r="EEI217" s="730"/>
      <c r="EEJ217" s="730"/>
      <c r="EEK217" s="730"/>
      <c r="EEL217" s="730"/>
      <c r="EEM217" s="730"/>
      <c r="EEN217" s="730"/>
      <c r="EEO217" s="730"/>
      <c r="EEP217" s="730"/>
      <c r="EEQ217" s="730"/>
      <c r="EER217" s="730"/>
      <c r="EES217" s="730"/>
      <c r="EET217" s="730"/>
      <c r="EEU217" s="730"/>
      <c r="EEV217" s="730"/>
      <c r="EEW217" s="730"/>
      <c r="EEX217" s="730"/>
      <c r="EEY217" s="730"/>
      <c r="EEZ217" s="730"/>
      <c r="EFA217" s="730"/>
      <c r="EFB217" s="730"/>
      <c r="EFC217" s="730"/>
      <c r="EFD217" s="730"/>
      <c r="EFE217" s="730"/>
      <c r="EFF217" s="730"/>
      <c r="EFG217" s="730"/>
      <c r="EFH217" s="730"/>
      <c r="EFI217" s="730"/>
      <c r="EFJ217" s="730"/>
      <c r="EFK217" s="730"/>
      <c r="EFL217" s="730"/>
      <c r="EFM217" s="730"/>
      <c r="EFN217" s="730"/>
      <c r="EFO217" s="730"/>
      <c r="EFP217" s="730"/>
      <c r="EFQ217" s="730"/>
      <c r="EFR217" s="730"/>
      <c r="EFS217" s="727"/>
      <c r="EFT217" s="727"/>
      <c r="EFU217" s="727"/>
      <c r="EFV217" s="727"/>
      <c r="EFW217" s="727"/>
      <c r="EFX217" s="727"/>
      <c r="EFY217" s="727"/>
      <c r="EFZ217" s="727"/>
      <c r="EGA217" s="727"/>
      <c r="EGB217" s="727"/>
      <c r="EGC217" s="727"/>
      <c r="EGD217" s="727"/>
      <c r="EGE217" s="727"/>
      <c r="EGF217" s="727"/>
      <c r="EGG217" s="727"/>
      <c r="EGH217" s="727"/>
      <c r="EGI217" s="728"/>
      <c r="EGJ217" s="728"/>
      <c r="EGK217" s="728"/>
      <c r="EGL217" s="728"/>
      <c r="EGM217" s="728"/>
      <c r="EGN217" s="728"/>
      <c r="EGO217" s="728"/>
      <c r="EGP217" s="729"/>
      <c r="EGQ217" s="729"/>
      <c r="EGR217" s="729"/>
      <c r="EGS217" s="729"/>
      <c r="EGT217" s="729"/>
      <c r="EGU217" s="729"/>
      <c r="EGV217" s="729"/>
      <c r="EGW217" s="729"/>
      <c r="EGX217" s="729"/>
      <c r="EGY217" s="729"/>
      <c r="EGZ217" s="729"/>
      <c r="EHA217" s="729"/>
      <c r="EHB217" s="729"/>
      <c r="EHC217" s="729"/>
      <c r="EHD217" s="729"/>
      <c r="EHE217" s="729"/>
      <c r="EHF217" s="729"/>
      <c r="EHG217" s="729"/>
      <c r="EHH217" s="729"/>
      <c r="EHI217" s="729"/>
      <c r="EHJ217" s="729"/>
      <c r="EHK217" s="729"/>
      <c r="EHL217" s="729"/>
      <c r="EHM217" s="729"/>
      <c r="EHN217" s="729"/>
      <c r="EHO217" s="729"/>
      <c r="EHP217" s="729"/>
      <c r="EHQ217" s="729"/>
      <c r="EHR217" s="729"/>
      <c r="EHS217" s="729"/>
      <c r="EHT217" s="729"/>
      <c r="EHU217" s="729"/>
      <c r="EHV217" s="729"/>
      <c r="EHW217" s="729"/>
      <c r="EHX217" s="730"/>
      <c r="EHY217" s="730"/>
      <c r="EHZ217" s="730"/>
      <c r="EIA217" s="730"/>
      <c r="EIB217" s="730"/>
      <c r="EIC217" s="730"/>
      <c r="EID217" s="730"/>
      <c r="EIE217" s="730"/>
      <c r="EIF217" s="730"/>
      <c r="EIG217" s="730"/>
      <c r="EIH217" s="730"/>
      <c r="EII217" s="730"/>
      <c r="EIJ217" s="730"/>
      <c r="EIK217" s="730"/>
      <c r="EIL217" s="730"/>
      <c r="EIM217" s="730"/>
      <c r="EIN217" s="730"/>
      <c r="EIO217" s="730"/>
      <c r="EIP217" s="730"/>
      <c r="EIQ217" s="730"/>
      <c r="EIR217" s="730"/>
      <c r="EIS217" s="730"/>
      <c r="EIT217" s="730"/>
      <c r="EIU217" s="730"/>
      <c r="EIV217" s="730"/>
      <c r="EIW217" s="730"/>
      <c r="EIX217" s="730"/>
      <c r="EIY217" s="730"/>
      <c r="EIZ217" s="730"/>
      <c r="EJA217" s="730"/>
      <c r="EJB217" s="730"/>
      <c r="EJC217" s="730"/>
      <c r="EJD217" s="730"/>
      <c r="EJE217" s="730"/>
      <c r="EJF217" s="730"/>
      <c r="EJG217" s="730"/>
      <c r="EJH217" s="730"/>
      <c r="EJI217" s="730"/>
      <c r="EJJ217" s="730"/>
      <c r="EJK217" s="730"/>
      <c r="EJL217" s="730"/>
      <c r="EJM217" s="730"/>
      <c r="EJN217" s="730"/>
      <c r="EJO217" s="730"/>
      <c r="EJP217" s="730"/>
      <c r="EJQ217" s="730"/>
      <c r="EJR217" s="730"/>
      <c r="EJS217" s="730"/>
      <c r="EJT217" s="727"/>
      <c r="EJU217" s="727"/>
      <c r="EJV217" s="727"/>
      <c r="EJW217" s="727"/>
      <c r="EJX217" s="727"/>
      <c r="EJY217" s="727"/>
      <c r="EJZ217" s="727"/>
      <c r="EKA217" s="727"/>
      <c r="EKB217" s="727"/>
      <c r="EKC217" s="727"/>
      <c r="EKD217" s="727"/>
      <c r="EKE217" s="727"/>
      <c r="EKF217" s="727"/>
      <c r="EKG217" s="727"/>
      <c r="EKH217" s="727"/>
      <c r="EKI217" s="727"/>
      <c r="EKJ217" s="728"/>
      <c r="EKK217" s="728"/>
      <c r="EKL217" s="728"/>
      <c r="EKM217" s="728"/>
      <c r="EKN217" s="728"/>
      <c r="EKO217" s="728"/>
      <c r="EKP217" s="728"/>
      <c r="EKQ217" s="729"/>
      <c r="EKR217" s="729"/>
      <c r="EKS217" s="729"/>
      <c r="EKT217" s="729"/>
      <c r="EKU217" s="729"/>
      <c r="EKV217" s="729"/>
      <c r="EKW217" s="729"/>
      <c r="EKX217" s="729"/>
      <c r="EKY217" s="729"/>
      <c r="EKZ217" s="729"/>
      <c r="ELA217" s="729"/>
      <c r="ELB217" s="729"/>
      <c r="ELC217" s="729"/>
      <c r="ELD217" s="729"/>
      <c r="ELE217" s="729"/>
      <c r="ELF217" s="729"/>
      <c r="ELG217" s="729"/>
      <c r="ELH217" s="729"/>
      <c r="ELI217" s="729"/>
      <c r="ELJ217" s="729"/>
      <c r="ELK217" s="729"/>
      <c r="ELL217" s="729"/>
      <c r="ELM217" s="729"/>
      <c r="ELN217" s="729"/>
      <c r="ELO217" s="729"/>
      <c r="ELP217" s="729"/>
      <c r="ELQ217" s="729"/>
      <c r="ELR217" s="729"/>
      <c r="ELS217" s="729"/>
      <c r="ELT217" s="729"/>
      <c r="ELU217" s="729"/>
      <c r="ELV217" s="729"/>
      <c r="ELW217" s="729"/>
      <c r="ELX217" s="729"/>
      <c r="ELY217" s="730"/>
      <c r="ELZ217" s="730"/>
      <c r="EMA217" s="730"/>
      <c r="EMB217" s="730"/>
      <c r="EMC217" s="730"/>
      <c r="EMD217" s="730"/>
      <c r="EME217" s="730"/>
      <c r="EMF217" s="730"/>
      <c r="EMG217" s="730"/>
      <c r="EMH217" s="730"/>
      <c r="EMI217" s="730"/>
      <c r="EMJ217" s="730"/>
      <c r="EMK217" s="730"/>
      <c r="EML217" s="730"/>
      <c r="EMM217" s="730"/>
      <c r="EMN217" s="730"/>
      <c r="EMO217" s="730"/>
      <c r="EMP217" s="730"/>
      <c r="EMQ217" s="730"/>
      <c r="EMR217" s="730"/>
      <c r="EMS217" s="730"/>
      <c r="EMT217" s="730"/>
      <c r="EMU217" s="730"/>
      <c r="EMV217" s="730"/>
      <c r="EMW217" s="730"/>
      <c r="EMX217" s="730"/>
      <c r="EMY217" s="730"/>
      <c r="EMZ217" s="730"/>
      <c r="ENA217" s="730"/>
      <c r="ENB217" s="730"/>
      <c r="ENC217" s="730"/>
      <c r="END217" s="730"/>
      <c r="ENE217" s="730"/>
      <c r="ENF217" s="730"/>
      <c r="ENG217" s="730"/>
      <c r="ENH217" s="730"/>
      <c r="ENI217" s="730"/>
      <c r="ENJ217" s="730"/>
      <c r="ENK217" s="730"/>
      <c r="ENL217" s="730"/>
      <c r="ENM217" s="730"/>
      <c r="ENN217" s="730"/>
      <c r="ENO217" s="730"/>
      <c r="ENP217" s="730"/>
      <c r="ENQ217" s="730"/>
      <c r="ENR217" s="730"/>
      <c r="ENS217" s="730"/>
      <c r="ENT217" s="730"/>
      <c r="ENU217" s="727"/>
      <c r="ENV217" s="727"/>
      <c r="ENW217" s="727"/>
      <c r="ENX217" s="727"/>
      <c r="ENY217" s="727"/>
      <c r="ENZ217" s="727"/>
      <c r="EOA217" s="727"/>
      <c r="EOB217" s="727"/>
      <c r="EOC217" s="727"/>
      <c r="EOD217" s="727"/>
      <c r="EOE217" s="727"/>
      <c r="EOF217" s="727"/>
      <c r="EOG217" s="727"/>
      <c r="EOH217" s="727"/>
      <c r="EOI217" s="727"/>
      <c r="EOJ217" s="727"/>
      <c r="EOK217" s="728"/>
      <c r="EOL217" s="728"/>
      <c r="EOM217" s="728"/>
      <c r="EON217" s="728"/>
      <c r="EOO217" s="728"/>
      <c r="EOP217" s="728"/>
      <c r="EOQ217" s="728"/>
      <c r="EOR217" s="729"/>
      <c r="EOS217" s="729"/>
      <c r="EOT217" s="729"/>
      <c r="EOU217" s="729"/>
      <c r="EOV217" s="729"/>
      <c r="EOW217" s="729"/>
      <c r="EOX217" s="729"/>
      <c r="EOY217" s="729"/>
      <c r="EOZ217" s="729"/>
      <c r="EPA217" s="729"/>
      <c r="EPB217" s="729"/>
      <c r="EPC217" s="729"/>
      <c r="EPD217" s="729"/>
      <c r="EPE217" s="729"/>
      <c r="EPF217" s="729"/>
      <c r="EPG217" s="729"/>
      <c r="EPH217" s="729"/>
      <c r="EPI217" s="729"/>
      <c r="EPJ217" s="729"/>
      <c r="EPK217" s="729"/>
      <c r="EPL217" s="729"/>
      <c r="EPM217" s="729"/>
      <c r="EPN217" s="729"/>
      <c r="EPO217" s="729"/>
      <c r="EPP217" s="729"/>
      <c r="EPQ217" s="729"/>
      <c r="EPR217" s="729"/>
      <c r="EPS217" s="729"/>
      <c r="EPT217" s="729"/>
      <c r="EPU217" s="729"/>
      <c r="EPV217" s="729"/>
      <c r="EPW217" s="729"/>
      <c r="EPX217" s="729"/>
      <c r="EPY217" s="729"/>
      <c r="EPZ217" s="730"/>
      <c r="EQA217" s="730"/>
      <c r="EQB217" s="730"/>
      <c r="EQC217" s="730"/>
      <c r="EQD217" s="730"/>
      <c r="EQE217" s="730"/>
      <c r="EQF217" s="730"/>
      <c r="EQG217" s="730"/>
      <c r="EQH217" s="730"/>
      <c r="EQI217" s="730"/>
      <c r="EQJ217" s="730"/>
      <c r="EQK217" s="730"/>
      <c r="EQL217" s="730"/>
      <c r="EQM217" s="730"/>
      <c r="EQN217" s="730"/>
      <c r="EQO217" s="730"/>
      <c r="EQP217" s="730"/>
      <c r="EQQ217" s="730"/>
      <c r="EQR217" s="730"/>
      <c r="EQS217" s="730"/>
      <c r="EQT217" s="730"/>
      <c r="EQU217" s="730"/>
      <c r="EQV217" s="730"/>
      <c r="EQW217" s="730"/>
      <c r="EQX217" s="730"/>
      <c r="EQY217" s="730"/>
      <c r="EQZ217" s="730"/>
      <c r="ERA217" s="730"/>
      <c r="ERB217" s="730"/>
      <c r="ERC217" s="730"/>
      <c r="ERD217" s="730"/>
      <c r="ERE217" s="730"/>
      <c r="ERF217" s="730"/>
      <c r="ERG217" s="730"/>
      <c r="ERH217" s="730"/>
      <c r="ERI217" s="730"/>
      <c r="ERJ217" s="730"/>
      <c r="ERK217" s="730"/>
      <c r="ERL217" s="730"/>
      <c r="ERM217" s="730"/>
      <c r="ERN217" s="730"/>
      <c r="ERO217" s="730"/>
      <c r="ERP217" s="730"/>
      <c r="ERQ217" s="730"/>
      <c r="ERR217" s="730"/>
      <c r="ERS217" s="730"/>
      <c r="ERT217" s="730"/>
      <c r="ERU217" s="730"/>
      <c r="ERV217" s="727"/>
      <c r="ERW217" s="727"/>
      <c r="ERX217" s="727"/>
      <c r="ERY217" s="727"/>
      <c r="ERZ217" s="727"/>
      <c r="ESA217" s="727"/>
      <c r="ESB217" s="727"/>
      <c r="ESC217" s="727"/>
      <c r="ESD217" s="727"/>
      <c r="ESE217" s="727"/>
      <c r="ESF217" s="727"/>
      <c r="ESG217" s="727"/>
      <c r="ESH217" s="727"/>
      <c r="ESI217" s="727"/>
      <c r="ESJ217" s="727"/>
      <c r="ESK217" s="727"/>
      <c r="ESL217" s="728"/>
      <c r="ESM217" s="728"/>
      <c r="ESN217" s="728"/>
      <c r="ESO217" s="728"/>
      <c r="ESP217" s="728"/>
      <c r="ESQ217" s="728"/>
      <c r="ESR217" s="728"/>
      <c r="ESS217" s="729"/>
      <c r="EST217" s="729"/>
      <c r="ESU217" s="729"/>
      <c r="ESV217" s="729"/>
      <c r="ESW217" s="729"/>
      <c r="ESX217" s="729"/>
      <c r="ESY217" s="729"/>
      <c r="ESZ217" s="729"/>
      <c r="ETA217" s="729"/>
      <c r="ETB217" s="729"/>
      <c r="ETC217" s="729"/>
      <c r="ETD217" s="729"/>
      <c r="ETE217" s="729"/>
      <c r="ETF217" s="729"/>
      <c r="ETG217" s="729"/>
      <c r="ETH217" s="729"/>
      <c r="ETI217" s="729"/>
      <c r="ETJ217" s="729"/>
      <c r="ETK217" s="729"/>
      <c r="ETL217" s="729"/>
      <c r="ETM217" s="729"/>
      <c r="ETN217" s="729"/>
      <c r="ETO217" s="729"/>
      <c r="ETP217" s="729"/>
      <c r="ETQ217" s="729"/>
      <c r="ETR217" s="729"/>
      <c r="ETS217" s="729"/>
      <c r="ETT217" s="729"/>
      <c r="ETU217" s="729"/>
      <c r="ETV217" s="729"/>
      <c r="ETW217" s="729"/>
      <c r="ETX217" s="729"/>
      <c r="ETY217" s="729"/>
      <c r="ETZ217" s="729"/>
      <c r="EUA217" s="730"/>
      <c r="EUB217" s="730"/>
      <c r="EUC217" s="730"/>
      <c r="EUD217" s="730"/>
      <c r="EUE217" s="730"/>
      <c r="EUF217" s="730"/>
      <c r="EUG217" s="730"/>
      <c r="EUH217" s="730"/>
      <c r="EUI217" s="730"/>
      <c r="EUJ217" s="730"/>
      <c r="EUK217" s="730"/>
      <c r="EUL217" s="730"/>
      <c r="EUM217" s="730"/>
      <c r="EUN217" s="730"/>
      <c r="EUO217" s="730"/>
      <c r="EUP217" s="730"/>
      <c r="EUQ217" s="730"/>
      <c r="EUR217" s="730"/>
      <c r="EUS217" s="730"/>
      <c r="EUT217" s="730"/>
      <c r="EUU217" s="730"/>
      <c r="EUV217" s="730"/>
      <c r="EUW217" s="730"/>
      <c r="EUX217" s="730"/>
      <c r="EUY217" s="730"/>
      <c r="EUZ217" s="730"/>
      <c r="EVA217" s="730"/>
      <c r="EVB217" s="730"/>
      <c r="EVC217" s="730"/>
      <c r="EVD217" s="730"/>
      <c r="EVE217" s="730"/>
      <c r="EVF217" s="730"/>
      <c r="EVG217" s="730"/>
      <c r="EVH217" s="730"/>
      <c r="EVI217" s="730"/>
      <c r="EVJ217" s="730"/>
      <c r="EVK217" s="730"/>
      <c r="EVL217" s="730"/>
      <c r="EVM217" s="730"/>
      <c r="EVN217" s="730"/>
      <c r="EVO217" s="730"/>
      <c r="EVP217" s="730"/>
      <c r="EVQ217" s="730"/>
      <c r="EVR217" s="730"/>
      <c r="EVS217" s="730"/>
      <c r="EVT217" s="730"/>
      <c r="EVU217" s="730"/>
      <c r="EVV217" s="730"/>
      <c r="EVW217" s="727"/>
      <c r="EVX217" s="727"/>
      <c r="EVY217" s="727"/>
      <c r="EVZ217" s="727"/>
      <c r="EWA217" s="727"/>
      <c r="EWB217" s="727"/>
      <c r="EWC217" s="727"/>
      <c r="EWD217" s="727"/>
      <c r="EWE217" s="727"/>
      <c r="EWF217" s="727"/>
      <c r="EWG217" s="727"/>
      <c r="EWH217" s="727"/>
      <c r="EWI217" s="727"/>
      <c r="EWJ217" s="727"/>
      <c r="EWK217" s="727"/>
      <c r="EWL217" s="727"/>
      <c r="EWM217" s="728"/>
      <c r="EWN217" s="728"/>
      <c r="EWO217" s="728"/>
      <c r="EWP217" s="728"/>
      <c r="EWQ217" s="728"/>
      <c r="EWR217" s="728"/>
      <c r="EWS217" s="728"/>
      <c r="EWT217" s="729"/>
      <c r="EWU217" s="729"/>
      <c r="EWV217" s="729"/>
      <c r="EWW217" s="729"/>
      <c r="EWX217" s="729"/>
      <c r="EWY217" s="729"/>
      <c r="EWZ217" s="729"/>
      <c r="EXA217" s="729"/>
      <c r="EXB217" s="729"/>
      <c r="EXC217" s="729"/>
      <c r="EXD217" s="729"/>
      <c r="EXE217" s="729"/>
      <c r="EXF217" s="729"/>
      <c r="EXG217" s="729"/>
      <c r="EXH217" s="729"/>
      <c r="EXI217" s="729"/>
      <c r="EXJ217" s="729"/>
      <c r="EXK217" s="729"/>
      <c r="EXL217" s="729"/>
      <c r="EXM217" s="729"/>
      <c r="EXN217" s="729"/>
      <c r="EXO217" s="729"/>
      <c r="EXP217" s="729"/>
      <c r="EXQ217" s="729"/>
      <c r="EXR217" s="729"/>
      <c r="EXS217" s="729"/>
      <c r="EXT217" s="729"/>
      <c r="EXU217" s="729"/>
      <c r="EXV217" s="729"/>
      <c r="EXW217" s="729"/>
      <c r="EXX217" s="729"/>
      <c r="EXY217" s="729"/>
      <c r="EXZ217" s="729"/>
      <c r="EYA217" s="729"/>
      <c r="EYB217" s="730"/>
      <c r="EYC217" s="730"/>
      <c r="EYD217" s="730"/>
      <c r="EYE217" s="730"/>
      <c r="EYF217" s="730"/>
      <c r="EYG217" s="730"/>
      <c r="EYH217" s="730"/>
      <c r="EYI217" s="730"/>
      <c r="EYJ217" s="730"/>
      <c r="EYK217" s="730"/>
      <c r="EYL217" s="730"/>
      <c r="EYM217" s="730"/>
      <c r="EYN217" s="730"/>
      <c r="EYO217" s="730"/>
      <c r="EYP217" s="730"/>
      <c r="EYQ217" s="730"/>
      <c r="EYR217" s="730"/>
      <c r="EYS217" s="730"/>
      <c r="EYT217" s="730"/>
      <c r="EYU217" s="730"/>
      <c r="EYV217" s="730"/>
      <c r="EYW217" s="730"/>
      <c r="EYX217" s="730"/>
      <c r="EYY217" s="730"/>
      <c r="EYZ217" s="730"/>
      <c r="EZA217" s="730"/>
      <c r="EZB217" s="730"/>
      <c r="EZC217" s="730"/>
      <c r="EZD217" s="730"/>
      <c r="EZE217" s="730"/>
      <c r="EZF217" s="730"/>
      <c r="EZG217" s="730"/>
      <c r="EZH217" s="730"/>
      <c r="EZI217" s="730"/>
      <c r="EZJ217" s="730"/>
      <c r="EZK217" s="730"/>
      <c r="EZL217" s="730"/>
      <c r="EZM217" s="730"/>
      <c r="EZN217" s="730"/>
      <c r="EZO217" s="730"/>
      <c r="EZP217" s="730"/>
      <c r="EZQ217" s="730"/>
      <c r="EZR217" s="730"/>
      <c r="EZS217" s="730"/>
      <c r="EZT217" s="730"/>
      <c r="EZU217" s="730"/>
      <c r="EZV217" s="730"/>
      <c r="EZW217" s="730"/>
      <c r="EZX217" s="727"/>
      <c r="EZY217" s="727"/>
      <c r="EZZ217" s="727"/>
      <c r="FAA217" s="727"/>
      <c r="FAB217" s="727"/>
      <c r="FAC217" s="727"/>
      <c r="FAD217" s="727"/>
      <c r="FAE217" s="727"/>
      <c r="FAF217" s="727"/>
      <c r="FAG217" s="727"/>
      <c r="FAH217" s="727"/>
      <c r="FAI217" s="727"/>
      <c r="FAJ217" s="727"/>
      <c r="FAK217" s="727"/>
      <c r="FAL217" s="727"/>
      <c r="FAM217" s="727"/>
      <c r="FAN217" s="728"/>
      <c r="FAO217" s="728"/>
      <c r="FAP217" s="728"/>
      <c r="FAQ217" s="728"/>
      <c r="FAR217" s="728"/>
      <c r="FAS217" s="728"/>
      <c r="FAT217" s="728"/>
      <c r="FAU217" s="729"/>
      <c r="FAV217" s="729"/>
      <c r="FAW217" s="729"/>
      <c r="FAX217" s="729"/>
      <c r="FAY217" s="729"/>
      <c r="FAZ217" s="729"/>
      <c r="FBA217" s="729"/>
      <c r="FBB217" s="729"/>
      <c r="FBC217" s="729"/>
      <c r="FBD217" s="729"/>
      <c r="FBE217" s="729"/>
      <c r="FBF217" s="729"/>
      <c r="FBG217" s="729"/>
      <c r="FBH217" s="729"/>
      <c r="FBI217" s="729"/>
      <c r="FBJ217" s="729"/>
      <c r="FBK217" s="729"/>
      <c r="FBL217" s="729"/>
      <c r="FBM217" s="729"/>
      <c r="FBN217" s="729"/>
      <c r="FBO217" s="729"/>
      <c r="FBP217" s="729"/>
      <c r="FBQ217" s="729"/>
      <c r="FBR217" s="729"/>
      <c r="FBS217" s="729"/>
      <c r="FBT217" s="729"/>
      <c r="FBU217" s="729"/>
      <c r="FBV217" s="729"/>
      <c r="FBW217" s="729"/>
      <c r="FBX217" s="729"/>
      <c r="FBY217" s="729"/>
      <c r="FBZ217" s="729"/>
      <c r="FCA217" s="729"/>
      <c r="FCB217" s="729"/>
      <c r="FCC217" s="730"/>
      <c r="FCD217" s="730"/>
      <c r="FCE217" s="730"/>
      <c r="FCF217" s="730"/>
      <c r="FCG217" s="730"/>
      <c r="FCH217" s="730"/>
      <c r="FCI217" s="730"/>
      <c r="FCJ217" s="730"/>
      <c r="FCK217" s="730"/>
      <c r="FCL217" s="730"/>
      <c r="FCM217" s="730"/>
      <c r="FCN217" s="730"/>
      <c r="FCO217" s="730"/>
      <c r="FCP217" s="730"/>
      <c r="FCQ217" s="730"/>
      <c r="FCR217" s="730"/>
      <c r="FCS217" s="730"/>
      <c r="FCT217" s="730"/>
      <c r="FCU217" s="730"/>
      <c r="FCV217" s="730"/>
      <c r="FCW217" s="730"/>
      <c r="FCX217" s="730"/>
      <c r="FCY217" s="730"/>
      <c r="FCZ217" s="730"/>
      <c r="FDA217" s="730"/>
      <c r="FDB217" s="730"/>
      <c r="FDC217" s="730"/>
      <c r="FDD217" s="730"/>
      <c r="FDE217" s="730"/>
      <c r="FDF217" s="730"/>
      <c r="FDG217" s="730"/>
      <c r="FDH217" s="730"/>
      <c r="FDI217" s="730"/>
      <c r="FDJ217" s="730"/>
      <c r="FDK217" s="730"/>
      <c r="FDL217" s="730"/>
      <c r="FDM217" s="730"/>
      <c r="FDN217" s="730"/>
      <c r="FDO217" s="730"/>
      <c r="FDP217" s="730"/>
      <c r="FDQ217" s="730"/>
      <c r="FDR217" s="730"/>
      <c r="FDS217" s="730"/>
      <c r="FDT217" s="730"/>
      <c r="FDU217" s="730"/>
      <c r="FDV217" s="730"/>
      <c r="FDW217" s="730"/>
      <c r="FDX217" s="730"/>
      <c r="FDY217" s="727"/>
      <c r="FDZ217" s="727"/>
      <c r="FEA217" s="727"/>
      <c r="FEB217" s="727"/>
      <c r="FEC217" s="727"/>
      <c r="FED217" s="727"/>
      <c r="FEE217" s="727"/>
      <c r="FEF217" s="727"/>
      <c r="FEG217" s="727"/>
      <c r="FEH217" s="727"/>
      <c r="FEI217" s="727"/>
      <c r="FEJ217" s="727"/>
      <c r="FEK217" s="727"/>
      <c r="FEL217" s="727"/>
      <c r="FEM217" s="727"/>
      <c r="FEN217" s="727"/>
      <c r="FEO217" s="728"/>
      <c r="FEP217" s="728"/>
      <c r="FEQ217" s="728"/>
      <c r="FER217" s="728"/>
      <c r="FES217" s="728"/>
      <c r="FET217" s="728"/>
      <c r="FEU217" s="728"/>
      <c r="FEV217" s="729"/>
      <c r="FEW217" s="729"/>
      <c r="FEX217" s="729"/>
      <c r="FEY217" s="729"/>
      <c r="FEZ217" s="729"/>
      <c r="FFA217" s="729"/>
      <c r="FFB217" s="729"/>
      <c r="FFC217" s="729"/>
      <c r="FFD217" s="729"/>
      <c r="FFE217" s="729"/>
      <c r="FFF217" s="729"/>
      <c r="FFG217" s="729"/>
      <c r="FFH217" s="729"/>
      <c r="FFI217" s="729"/>
      <c r="FFJ217" s="729"/>
      <c r="FFK217" s="729"/>
      <c r="FFL217" s="729"/>
      <c r="FFM217" s="729"/>
      <c r="FFN217" s="729"/>
      <c r="FFO217" s="729"/>
      <c r="FFP217" s="729"/>
      <c r="FFQ217" s="729"/>
      <c r="FFR217" s="729"/>
      <c r="FFS217" s="729"/>
      <c r="FFT217" s="729"/>
      <c r="FFU217" s="729"/>
      <c r="FFV217" s="729"/>
      <c r="FFW217" s="729"/>
      <c r="FFX217" s="729"/>
      <c r="FFY217" s="729"/>
      <c r="FFZ217" s="729"/>
      <c r="FGA217" s="729"/>
      <c r="FGB217" s="729"/>
      <c r="FGC217" s="729"/>
      <c r="FGD217" s="730"/>
      <c r="FGE217" s="730"/>
      <c r="FGF217" s="730"/>
      <c r="FGG217" s="730"/>
      <c r="FGH217" s="730"/>
      <c r="FGI217" s="730"/>
      <c r="FGJ217" s="730"/>
      <c r="FGK217" s="730"/>
      <c r="FGL217" s="730"/>
      <c r="FGM217" s="730"/>
      <c r="FGN217" s="730"/>
      <c r="FGO217" s="730"/>
      <c r="FGP217" s="730"/>
      <c r="FGQ217" s="730"/>
      <c r="FGR217" s="730"/>
      <c r="FGS217" s="730"/>
      <c r="FGT217" s="730"/>
      <c r="FGU217" s="730"/>
      <c r="FGV217" s="730"/>
      <c r="FGW217" s="730"/>
      <c r="FGX217" s="730"/>
      <c r="FGY217" s="730"/>
      <c r="FGZ217" s="730"/>
      <c r="FHA217" s="730"/>
      <c r="FHB217" s="730"/>
      <c r="FHC217" s="730"/>
      <c r="FHD217" s="730"/>
      <c r="FHE217" s="730"/>
      <c r="FHF217" s="730"/>
      <c r="FHG217" s="730"/>
      <c r="FHH217" s="730"/>
      <c r="FHI217" s="730"/>
      <c r="FHJ217" s="730"/>
      <c r="FHK217" s="730"/>
      <c r="FHL217" s="730"/>
      <c r="FHM217" s="730"/>
      <c r="FHN217" s="730"/>
      <c r="FHO217" s="730"/>
      <c r="FHP217" s="730"/>
      <c r="FHQ217" s="730"/>
      <c r="FHR217" s="730"/>
      <c r="FHS217" s="730"/>
      <c r="FHT217" s="730"/>
      <c r="FHU217" s="730"/>
      <c r="FHV217" s="730"/>
      <c r="FHW217" s="730"/>
      <c r="FHX217" s="730"/>
      <c r="FHY217" s="730"/>
      <c r="FHZ217" s="727"/>
      <c r="FIA217" s="727"/>
      <c r="FIB217" s="727"/>
      <c r="FIC217" s="727"/>
      <c r="FID217" s="727"/>
      <c r="FIE217" s="727"/>
      <c r="FIF217" s="727"/>
      <c r="FIG217" s="727"/>
      <c r="FIH217" s="727"/>
      <c r="FII217" s="727"/>
      <c r="FIJ217" s="727"/>
      <c r="FIK217" s="727"/>
      <c r="FIL217" s="727"/>
      <c r="FIM217" s="727"/>
      <c r="FIN217" s="727"/>
      <c r="FIO217" s="727"/>
      <c r="FIP217" s="728"/>
      <c r="FIQ217" s="728"/>
      <c r="FIR217" s="728"/>
      <c r="FIS217" s="728"/>
      <c r="FIT217" s="728"/>
      <c r="FIU217" s="728"/>
      <c r="FIV217" s="728"/>
      <c r="FIW217" s="729"/>
      <c r="FIX217" s="729"/>
      <c r="FIY217" s="729"/>
      <c r="FIZ217" s="729"/>
      <c r="FJA217" s="729"/>
      <c r="FJB217" s="729"/>
      <c r="FJC217" s="729"/>
      <c r="FJD217" s="729"/>
      <c r="FJE217" s="729"/>
      <c r="FJF217" s="729"/>
      <c r="FJG217" s="729"/>
      <c r="FJH217" s="729"/>
      <c r="FJI217" s="729"/>
      <c r="FJJ217" s="729"/>
      <c r="FJK217" s="729"/>
      <c r="FJL217" s="729"/>
      <c r="FJM217" s="729"/>
      <c r="FJN217" s="729"/>
      <c r="FJO217" s="729"/>
      <c r="FJP217" s="729"/>
      <c r="FJQ217" s="729"/>
      <c r="FJR217" s="729"/>
      <c r="FJS217" s="729"/>
      <c r="FJT217" s="729"/>
      <c r="FJU217" s="729"/>
      <c r="FJV217" s="729"/>
      <c r="FJW217" s="729"/>
      <c r="FJX217" s="729"/>
      <c r="FJY217" s="729"/>
      <c r="FJZ217" s="729"/>
      <c r="FKA217" s="729"/>
      <c r="FKB217" s="729"/>
      <c r="FKC217" s="729"/>
      <c r="FKD217" s="729"/>
      <c r="FKE217" s="730"/>
      <c r="FKF217" s="730"/>
      <c r="FKG217" s="730"/>
      <c r="FKH217" s="730"/>
      <c r="FKI217" s="730"/>
      <c r="FKJ217" s="730"/>
      <c r="FKK217" s="730"/>
      <c r="FKL217" s="730"/>
      <c r="FKM217" s="730"/>
      <c r="FKN217" s="730"/>
      <c r="FKO217" s="730"/>
      <c r="FKP217" s="730"/>
      <c r="FKQ217" s="730"/>
      <c r="FKR217" s="730"/>
      <c r="FKS217" s="730"/>
      <c r="FKT217" s="730"/>
      <c r="FKU217" s="730"/>
      <c r="FKV217" s="730"/>
      <c r="FKW217" s="730"/>
      <c r="FKX217" s="730"/>
      <c r="FKY217" s="730"/>
      <c r="FKZ217" s="730"/>
      <c r="FLA217" s="730"/>
      <c r="FLB217" s="730"/>
      <c r="FLC217" s="730"/>
      <c r="FLD217" s="730"/>
      <c r="FLE217" s="730"/>
      <c r="FLF217" s="730"/>
      <c r="FLG217" s="730"/>
      <c r="FLH217" s="730"/>
      <c r="FLI217" s="730"/>
      <c r="FLJ217" s="730"/>
      <c r="FLK217" s="730"/>
      <c r="FLL217" s="730"/>
      <c r="FLM217" s="730"/>
      <c r="FLN217" s="730"/>
      <c r="FLO217" s="730"/>
      <c r="FLP217" s="730"/>
      <c r="FLQ217" s="730"/>
      <c r="FLR217" s="730"/>
      <c r="FLS217" s="730"/>
      <c r="FLT217" s="730"/>
      <c r="FLU217" s="730"/>
      <c r="FLV217" s="730"/>
      <c r="FLW217" s="730"/>
      <c r="FLX217" s="730"/>
      <c r="FLY217" s="730"/>
      <c r="FLZ217" s="730"/>
      <c r="FMA217" s="727"/>
      <c r="FMB217" s="727"/>
      <c r="FMC217" s="727"/>
      <c r="FMD217" s="727"/>
      <c r="FME217" s="727"/>
      <c r="FMF217" s="727"/>
      <c r="FMG217" s="727"/>
      <c r="FMH217" s="727"/>
      <c r="FMI217" s="727"/>
      <c r="FMJ217" s="727"/>
      <c r="FMK217" s="727"/>
      <c r="FML217" s="727"/>
      <c r="FMM217" s="727"/>
      <c r="FMN217" s="727"/>
      <c r="FMO217" s="727"/>
      <c r="FMP217" s="727"/>
      <c r="FMQ217" s="728"/>
      <c r="FMR217" s="728"/>
      <c r="FMS217" s="728"/>
      <c r="FMT217" s="728"/>
      <c r="FMU217" s="728"/>
      <c r="FMV217" s="728"/>
      <c r="FMW217" s="728"/>
      <c r="FMX217" s="729"/>
      <c r="FMY217" s="729"/>
      <c r="FMZ217" s="729"/>
      <c r="FNA217" s="729"/>
      <c r="FNB217" s="729"/>
      <c r="FNC217" s="729"/>
      <c r="FND217" s="729"/>
      <c r="FNE217" s="729"/>
      <c r="FNF217" s="729"/>
      <c r="FNG217" s="729"/>
      <c r="FNH217" s="729"/>
      <c r="FNI217" s="729"/>
      <c r="FNJ217" s="729"/>
      <c r="FNK217" s="729"/>
      <c r="FNL217" s="729"/>
      <c r="FNM217" s="729"/>
      <c r="FNN217" s="729"/>
      <c r="FNO217" s="729"/>
      <c r="FNP217" s="729"/>
      <c r="FNQ217" s="729"/>
      <c r="FNR217" s="729"/>
      <c r="FNS217" s="729"/>
      <c r="FNT217" s="729"/>
      <c r="FNU217" s="729"/>
      <c r="FNV217" s="729"/>
      <c r="FNW217" s="729"/>
      <c r="FNX217" s="729"/>
      <c r="FNY217" s="729"/>
      <c r="FNZ217" s="729"/>
      <c r="FOA217" s="729"/>
      <c r="FOB217" s="729"/>
      <c r="FOC217" s="729"/>
      <c r="FOD217" s="729"/>
      <c r="FOE217" s="729"/>
      <c r="FOF217" s="730"/>
      <c r="FOG217" s="730"/>
      <c r="FOH217" s="730"/>
      <c r="FOI217" s="730"/>
      <c r="FOJ217" s="730"/>
      <c r="FOK217" s="730"/>
      <c r="FOL217" s="730"/>
      <c r="FOM217" s="730"/>
      <c r="FON217" s="730"/>
      <c r="FOO217" s="730"/>
      <c r="FOP217" s="730"/>
      <c r="FOQ217" s="730"/>
      <c r="FOR217" s="730"/>
      <c r="FOS217" s="730"/>
      <c r="FOT217" s="730"/>
      <c r="FOU217" s="730"/>
      <c r="FOV217" s="730"/>
      <c r="FOW217" s="730"/>
      <c r="FOX217" s="730"/>
      <c r="FOY217" s="730"/>
      <c r="FOZ217" s="730"/>
      <c r="FPA217" s="730"/>
      <c r="FPB217" s="730"/>
      <c r="FPC217" s="730"/>
      <c r="FPD217" s="730"/>
      <c r="FPE217" s="730"/>
      <c r="FPF217" s="730"/>
      <c r="FPG217" s="730"/>
      <c r="FPH217" s="730"/>
      <c r="FPI217" s="730"/>
      <c r="FPJ217" s="730"/>
      <c r="FPK217" s="730"/>
      <c r="FPL217" s="730"/>
      <c r="FPM217" s="730"/>
      <c r="FPN217" s="730"/>
      <c r="FPO217" s="730"/>
      <c r="FPP217" s="730"/>
      <c r="FPQ217" s="730"/>
      <c r="FPR217" s="730"/>
      <c r="FPS217" s="730"/>
      <c r="FPT217" s="730"/>
      <c r="FPU217" s="730"/>
      <c r="FPV217" s="730"/>
      <c r="FPW217" s="730"/>
      <c r="FPX217" s="730"/>
      <c r="FPY217" s="730"/>
      <c r="FPZ217" s="730"/>
      <c r="FQA217" s="730"/>
      <c r="FQB217" s="727"/>
      <c r="FQC217" s="727"/>
      <c r="FQD217" s="727"/>
      <c r="FQE217" s="727"/>
      <c r="FQF217" s="727"/>
      <c r="FQG217" s="727"/>
      <c r="FQH217" s="727"/>
      <c r="FQI217" s="727"/>
      <c r="FQJ217" s="727"/>
      <c r="FQK217" s="727"/>
      <c r="FQL217" s="727"/>
      <c r="FQM217" s="727"/>
      <c r="FQN217" s="727"/>
      <c r="FQO217" s="727"/>
      <c r="FQP217" s="727"/>
      <c r="FQQ217" s="727"/>
      <c r="FQR217" s="728"/>
      <c r="FQS217" s="728"/>
      <c r="FQT217" s="728"/>
      <c r="FQU217" s="728"/>
      <c r="FQV217" s="728"/>
      <c r="FQW217" s="728"/>
      <c r="FQX217" s="728"/>
      <c r="FQY217" s="729"/>
      <c r="FQZ217" s="729"/>
      <c r="FRA217" s="729"/>
      <c r="FRB217" s="729"/>
      <c r="FRC217" s="729"/>
      <c r="FRD217" s="729"/>
      <c r="FRE217" s="729"/>
      <c r="FRF217" s="729"/>
      <c r="FRG217" s="729"/>
      <c r="FRH217" s="729"/>
      <c r="FRI217" s="729"/>
      <c r="FRJ217" s="729"/>
      <c r="FRK217" s="729"/>
      <c r="FRL217" s="729"/>
      <c r="FRM217" s="729"/>
      <c r="FRN217" s="729"/>
      <c r="FRO217" s="729"/>
      <c r="FRP217" s="729"/>
      <c r="FRQ217" s="729"/>
      <c r="FRR217" s="729"/>
      <c r="FRS217" s="729"/>
      <c r="FRT217" s="729"/>
      <c r="FRU217" s="729"/>
      <c r="FRV217" s="729"/>
      <c r="FRW217" s="729"/>
      <c r="FRX217" s="729"/>
      <c r="FRY217" s="729"/>
      <c r="FRZ217" s="729"/>
      <c r="FSA217" s="729"/>
      <c r="FSB217" s="729"/>
      <c r="FSC217" s="729"/>
      <c r="FSD217" s="729"/>
      <c r="FSE217" s="729"/>
      <c r="FSF217" s="729"/>
      <c r="FSG217" s="730"/>
      <c r="FSH217" s="730"/>
      <c r="FSI217" s="730"/>
      <c r="FSJ217" s="730"/>
      <c r="FSK217" s="730"/>
      <c r="FSL217" s="730"/>
      <c r="FSM217" s="730"/>
      <c r="FSN217" s="730"/>
      <c r="FSO217" s="730"/>
      <c r="FSP217" s="730"/>
      <c r="FSQ217" s="730"/>
      <c r="FSR217" s="730"/>
      <c r="FSS217" s="730"/>
      <c r="FST217" s="730"/>
      <c r="FSU217" s="730"/>
      <c r="FSV217" s="730"/>
      <c r="FSW217" s="730"/>
      <c r="FSX217" s="730"/>
      <c r="FSY217" s="730"/>
      <c r="FSZ217" s="730"/>
      <c r="FTA217" s="730"/>
      <c r="FTB217" s="730"/>
      <c r="FTC217" s="730"/>
      <c r="FTD217" s="730"/>
      <c r="FTE217" s="730"/>
      <c r="FTF217" s="730"/>
      <c r="FTG217" s="730"/>
      <c r="FTH217" s="730"/>
      <c r="FTI217" s="730"/>
      <c r="FTJ217" s="730"/>
      <c r="FTK217" s="730"/>
      <c r="FTL217" s="730"/>
      <c r="FTM217" s="730"/>
      <c r="FTN217" s="730"/>
      <c r="FTO217" s="730"/>
      <c r="FTP217" s="730"/>
      <c r="FTQ217" s="730"/>
      <c r="FTR217" s="730"/>
      <c r="FTS217" s="730"/>
      <c r="FTT217" s="730"/>
      <c r="FTU217" s="730"/>
      <c r="FTV217" s="730"/>
      <c r="FTW217" s="730"/>
      <c r="FTX217" s="730"/>
      <c r="FTY217" s="730"/>
      <c r="FTZ217" s="730"/>
      <c r="FUA217" s="730"/>
      <c r="FUB217" s="730"/>
      <c r="FUC217" s="727"/>
      <c r="FUD217" s="727"/>
      <c r="FUE217" s="727"/>
      <c r="FUF217" s="727"/>
      <c r="FUG217" s="727"/>
      <c r="FUH217" s="727"/>
      <c r="FUI217" s="727"/>
      <c r="FUJ217" s="727"/>
      <c r="FUK217" s="727"/>
      <c r="FUL217" s="727"/>
      <c r="FUM217" s="727"/>
      <c r="FUN217" s="727"/>
      <c r="FUO217" s="727"/>
      <c r="FUP217" s="727"/>
      <c r="FUQ217" s="727"/>
      <c r="FUR217" s="727"/>
      <c r="FUS217" s="728"/>
      <c r="FUT217" s="728"/>
      <c r="FUU217" s="728"/>
      <c r="FUV217" s="728"/>
      <c r="FUW217" s="728"/>
      <c r="FUX217" s="728"/>
      <c r="FUY217" s="728"/>
      <c r="FUZ217" s="729"/>
      <c r="FVA217" s="729"/>
      <c r="FVB217" s="729"/>
      <c r="FVC217" s="729"/>
      <c r="FVD217" s="729"/>
      <c r="FVE217" s="729"/>
      <c r="FVF217" s="729"/>
      <c r="FVG217" s="729"/>
      <c r="FVH217" s="729"/>
      <c r="FVI217" s="729"/>
      <c r="FVJ217" s="729"/>
      <c r="FVK217" s="729"/>
      <c r="FVL217" s="729"/>
      <c r="FVM217" s="729"/>
      <c r="FVN217" s="729"/>
      <c r="FVO217" s="729"/>
      <c r="FVP217" s="729"/>
      <c r="FVQ217" s="729"/>
      <c r="FVR217" s="729"/>
      <c r="FVS217" s="729"/>
      <c r="FVT217" s="729"/>
      <c r="FVU217" s="729"/>
      <c r="FVV217" s="729"/>
      <c r="FVW217" s="729"/>
      <c r="FVX217" s="729"/>
      <c r="FVY217" s="729"/>
      <c r="FVZ217" s="729"/>
      <c r="FWA217" s="729"/>
      <c r="FWB217" s="729"/>
      <c r="FWC217" s="729"/>
      <c r="FWD217" s="729"/>
      <c r="FWE217" s="729"/>
      <c r="FWF217" s="729"/>
      <c r="FWG217" s="729"/>
      <c r="FWH217" s="730"/>
      <c r="FWI217" s="730"/>
      <c r="FWJ217" s="730"/>
      <c r="FWK217" s="730"/>
      <c r="FWL217" s="730"/>
      <c r="FWM217" s="730"/>
      <c r="FWN217" s="730"/>
      <c r="FWO217" s="730"/>
      <c r="FWP217" s="730"/>
      <c r="FWQ217" s="730"/>
      <c r="FWR217" s="730"/>
      <c r="FWS217" s="730"/>
      <c r="FWT217" s="730"/>
      <c r="FWU217" s="730"/>
      <c r="FWV217" s="730"/>
      <c r="FWW217" s="730"/>
      <c r="FWX217" s="730"/>
      <c r="FWY217" s="730"/>
      <c r="FWZ217" s="730"/>
      <c r="FXA217" s="730"/>
      <c r="FXB217" s="730"/>
      <c r="FXC217" s="730"/>
      <c r="FXD217" s="730"/>
      <c r="FXE217" s="730"/>
      <c r="FXF217" s="730"/>
      <c r="FXG217" s="730"/>
      <c r="FXH217" s="730"/>
      <c r="FXI217" s="730"/>
      <c r="FXJ217" s="730"/>
      <c r="FXK217" s="730"/>
      <c r="FXL217" s="730"/>
      <c r="FXM217" s="730"/>
      <c r="FXN217" s="730"/>
      <c r="FXO217" s="730"/>
      <c r="FXP217" s="730"/>
      <c r="FXQ217" s="730"/>
      <c r="FXR217" s="730"/>
      <c r="FXS217" s="730"/>
      <c r="FXT217" s="730"/>
      <c r="FXU217" s="730"/>
      <c r="FXV217" s="730"/>
      <c r="FXW217" s="730"/>
      <c r="FXX217" s="730"/>
      <c r="FXY217" s="730"/>
      <c r="FXZ217" s="730"/>
      <c r="FYA217" s="730"/>
      <c r="FYB217" s="730"/>
      <c r="FYC217" s="730"/>
      <c r="FYD217" s="727"/>
      <c r="FYE217" s="727"/>
      <c r="FYF217" s="727"/>
      <c r="FYG217" s="727"/>
      <c r="FYH217" s="727"/>
      <c r="FYI217" s="727"/>
      <c r="FYJ217" s="727"/>
      <c r="FYK217" s="727"/>
      <c r="FYL217" s="727"/>
      <c r="FYM217" s="727"/>
      <c r="FYN217" s="727"/>
      <c r="FYO217" s="727"/>
      <c r="FYP217" s="727"/>
      <c r="FYQ217" s="727"/>
      <c r="FYR217" s="727"/>
      <c r="FYS217" s="727"/>
      <c r="FYT217" s="728"/>
      <c r="FYU217" s="728"/>
      <c r="FYV217" s="728"/>
      <c r="FYW217" s="728"/>
      <c r="FYX217" s="728"/>
      <c r="FYY217" s="728"/>
      <c r="FYZ217" s="728"/>
      <c r="FZA217" s="729"/>
      <c r="FZB217" s="729"/>
      <c r="FZC217" s="729"/>
      <c r="FZD217" s="729"/>
      <c r="FZE217" s="729"/>
      <c r="FZF217" s="729"/>
      <c r="FZG217" s="729"/>
      <c r="FZH217" s="729"/>
      <c r="FZI217" s="729"/>
      <c r="FZJ217" s="729"/>
      <c r="FZK217" s="729"/>
      <c r="FZL217" s="729"/>
      <c r="FZM217" s="729"/>
      <c r="FZN217" s="729"/>
      <c r="FZO217" s="729"/>
      <c r="FZP217" s="729"/>
      <c r="FZQ217" s="729"/>
      <c r="FZR217" s="729"/>
      <c r="FZS217" s="729"/>
      <c r="FZT217" s="729"/>
      <c r="FZU217" s="729"/>
      <c r="FZV217" s="729"/>
      <c r="FZW217" s="729"/>
      <c r="FZX217" s="729"/>
      <c r="FZY217" s="729"/>
      <c r="FZZ217" s="729"/>
      <c r="GAA217" s="729"/>
      <c r="GAB217" s="729"/>
      <c r="GAC217" s="729"/>
      <c r="GAD217" s="729"/>
      <c r="GAE217" s="729"/>
      <c r="GAF217" s="729"/>
      <c r="GAG217" s="729"/>
      <c r="GAH217" s="729"/>
      <c r="GAI217" s="730"/>
      <c r="GAJ217" s="730"/>
      <c r="GAK217" s="730"/>
      <c r="GAL217" s="730"/>
      <c r="GAM217" s="730"/>
      <c r="GAN217" s="730"/>
      <c r="GAO217" s="730"/>
      <c r="GAP217" s="730"/>
      <c r="GAQ217" s="730"/>
      <c r="GAR217" s="730"/>
      <c r="GAS217" s="730"/>
      <c r="GAT217" s="730"/>
      <c r="GAU217" s="730"/>
      <c r="GAV217" s="730"/>
      <c r="GAW217" s="730"/>
      <c r="GAX217" s="730"/>
      <c r="GAY217" s="730"/>
      <c r="GAZ217" s="730"/>
      <c r="GBA217" s="730"/>
      <c r="GBB217" s="730"/>
      <c r="GBC217" s="730"/>
      <c r="GBD217" s="730"/>
      <c r="GBE217" s="730"/>
      <c r="GBF217" s="730"/>
      <c r="GBG217" s="730"/>
      <c r="GBH217" s="730"/>
      <c r="GBI217" s="730"/>
      <c r="GBJ217" s="730"/>
      <c r="GBK217" s="730"/>
      <c r="GBL217" s="730"/>
      <c r="GBM217" s="730"/>
      <c r="GBN217" s="730"/>
      <c r="GBO217" s="730"/>
      <c r="GBP217" s="730"/>
      <c r="GBQ217" s="730"/>
      <c r="GBR217" s="730"/>
      <c r="GBS217" s="730"/>
      <c r="GBT217" s="730"/>
      <c r="GBU217" s="730"/>
      <c r="GBV217" s="730"/>
      <c r="GBW217" s="730"/>
      <c r="GBX217" s="730"/>
      <c r="GBY217" s="730"/>
      <c r="GBZ217" s="730"/>
      <c r="GCA217" s="730"/>
      <c r="GCB217" s="730"/>
      <c r="GCC217" s="730"/>
      <c r="GCD217" s="730"/>
      <c r="GCE217" s="727"/>
      <c r="GCF217" s="727"/>
      <c r="GCG217" s="727"/>
      <c r="GCH217" s="727"/>
      <c r="GCI217" s="727"/>
      <c r="GCJ217" s="727"/>
      <c r="GCK217" s="727"/>
      <c r="GCL217" s="727"/>
      <c r="GCM217" s="727"/>
      <c r="GCN217" s="727"/>
      <c r="GCO217" s="727"/>
      <c r="GCP217" s="727"/>
      <c r="GCQ217" s="727"/>
      <c r="GCR217" s="727"/>
      <c r="GCS217" s="727"/>
      <c r="GCT217" s="727"/>
      <c r="GCU217" s="728"/>
      <c r="GCV217" s="728"/>
      <c r="GCW217" s="728"/>
      <c r="GCX217" s="728"/>
      <c r="GCY217" s="728"/>
      <c r="GCZ217" s="728"/>
      <c r="GDA217" s="728"/>
      <c r="GDB217" s="729"/>
      <c r="GDC217" s="729"/>
      <c r="GDD217" s="729"/>
      <c r="GDE217" s="729"/>
      <c r="GDF217" s="729"/>
      <c r="GDG217" s="729"/>
      <c r="GDH217" s="729"/>
      <c r="GDI217" s="729"/>
      <c r="GDJ217" s="729"/>
      <c r="GDK217" s="729"/>
      <c r="GDL217" s="729"/>
      <c r="GDM217" s="729"/>
      <c r="GDN217" s="729"/>
      <c r="GDO217" s="729"/>
      <c r="GDP217" s="729"/>
      <c r="GDQ217" s="729"/>
      <c r="GDR217" s="729"/>
      <c r="GDS217" s="729"/>
      <c r="GDT217" s="729"/>
      <c r="GDU217" s="729"/>
      <c r="GDV217" s="729"/>
      <c r="GDW217" s="729"/>
      <c r="GDX217" s="729"/>
      <c r="GDY217" s="729"/>
      <c r="GDZ217" s="729"/>
      <c r="GEA217" s="729"/>
      <c r="GEB217" s="729"/>
      <c r="GEC217" s="729"/>
      <c r="GED217" s="729"/>
      <c r="GEE217" s="729"/>
      <c r="GEF217" s="729"/>
      <c r="GEG217" s="729"/>
      <c r="GEH217" s="729"/>
      <c r="GEI217" s="729"/>
      <c r="GEJ217" s="730"/>
      <c r="GEK217" s="730"/>
      <c r="GEL217" s="730"/>
      <c r="GEM217" s="730"/>
      <c r="GEN217" s="730"/>
      <c r="GEO217" s="730"/>
      <c r="GEP217" s="730"/>
      <c r="GEQ217" s="730"/>
      <c r="GER217" s="730"/>
      <c r="GES217" s="730"/>
      <c r="GET217" s="730"/>
      <c r="GEU217" s="730"/>
      <c r="GEV217" s="730"/>
      <c r="GEW217" s="730"/>
      <c r="GEX217" s="730"/>
      <c r="GEY217" s="730"/>
      <c r="GEZ217" s="730"/>
      <c r="GFA217" s="730"/>
      <c r="GFB217" s="730"/>
      <c r="GFC217" s="730"/>
      <c r="GFD217" s="730"/>
      <c r="GFE217" s="730"/>
      <c r="GFF217" s="730"/>
      <c r="GFG217" s="730"/>
      <c r="GFH217" s="730"/>
      <c r="GFI217" s="730"/>
      <c r="GFJ217" s="730"/>
      <c r="GFK217" s="730"/>
      <c r="GFL217" s="730"/>
      <c r="GFM217" s="730"/>
      <c r="GFN217" s="730"/>
      <c r="GFO217" s="730"/>
      <c r="GFP217" s="730"/>
      <c r="GFQ217" s="730"/>
      <c r="GFR217" s="730"/>
      <c r="GFS217" s="730"/>
      <c r="GFT217" s="730"/>
      <c r="GFU217" s="730"/>
      <c r="GFV217" s="730"/>
      <c r="GFW217" s="730"/>
      <c r="GFX217" s="730"/>
      <c r="GFY217" s="730"/>
      <c r="GFZ217" s="730"/>
      <c r="GGA217" s="730"/>
      <c r="GGB217" s="730"/>
      <c r="GGC217" s="730"/>
      <c r="GGD217" s="730"/>
      <c r="GGE217" s="730"/>
      <c r="GGF217" s="727"/>
      <c r="GGG217" s="727"/>
      <c r="GGH217" s="727"/>
      <c r="GGI217" s="727"/>
      <c r="GGJ217" s="727"/>
      <c r="GGK217" s="727"/>
      <c r="GGL217" s="727"/>
      <c r="GGM217" s="727"/>
      <c r="GGN217" s="727"/>
      <c r="GGO217" s="727"/>
      <c r="GGP217" s="727"/>
      <c r="GGQ217" s="727"/>
      <c r="GGR217" s="727"/>
      <c r="GGS217" s="727"/>
      <c r="GGT217" s="727"/>
      <c r="GGU217" s="727"/>
      <c r="GGV217" s="728"/>
      <c r="GGW217" s="728"/>
      <c r="GGX217" s="728"/>
      <c r="GGY217" s="728"/>
      <c r="GGZ217" s="728"/>
      <c r="GHA217" s="728"/>
      <c r="GHB217" s="728"/>
      <c r="GHC217" s="729"/>
      <c r="GHD217" s="729"/>
      <c r="GHE217" s="729"/>
      <c r="GHF217" s="729"/>
      <c r="GHG217" s="729"/>
      <c r="GHH217" s="729"/>
      <c r="GHI217" s="729"/>
      <c r="GHJ217" s="729"/>
      <c r="GHK217" s="729"/>
      <c r="GHL217" s="729"/>
      <c r="GHM217" s="729"/>
      <c r="GHN217" s="729"/>
      <c r="GHO217" s="729"/>
      <c r="GHP217" s="729"/>
      <c r="GHQ217" s="729"/>
      <c r="GHR217" s="729"/>
      <c r="GHS217" s="729"/>
      <c r="GHT217" s="729"/>
      <c r="GHU217" s="729"/>
      <c r="GHV217" s="729"/>
      <c r="GHW217" s="729"/>
      <c r="GHX217" s="729"/>
      <c r="GHY217" s="729"/>
      <c r="GHZ217" s="729"/>
      <c r="GIA217" s="729"/>
      <c r="GIB217" s="729"/>
      <c r="GIC217" s="729"/>
      <c r="GID217" s="729"/>
      <c r="GIE217" s="729"/>
      <c r="GIF217" s="729"/>
      <c r="GIG217" s="729"/>
      <c r="GIH217" s="729"/>
      <c r="GII217" s="729"/>
      <c r="GIJ217" s="729"/>
      <c r="GIK217" s="730"/>
      <c r="GIL217" s="730"/>
      <c r="GIM217" s="730"/>
      <c r="GIN217" s="730"/>
      <c r="GIO217" s="730"/>
      <c r="GIP217" s="730"/>
      <c r="GIQ217" s="730"/>
      <c r="GIR217" s="730"/>
      <c r="GIS217" s="730"/>
      <c r="GIT217" s="730"/>
      <c r="GIU217" s="730"/>
      <c r="GIV217" s="730"/>
      <c r="GIW217" s="730"/>
      <c r="GIX217" s="730"/>
      <c r="GIY217" s="730"/>
      <c r="GIZ217" s="730"/>
      <c r="GJA217" s="730"/>
      <c r="GJB217" s="730"/>
      <c r="GJC217" s="730"/>
      <c r="GJD217" s="730"/>
      <c r="GJE217" s="730"/>
      <c r="GJF217" s="730"/>
      <c r="GJG217" s="730"/>
      <c r="GJH217" s="730"/>
      <c r="GJI217" s="730"/>
      <c r="GJJ217" s="730"/>
      <c r="GJK217" s="730"/>
      <c r="GJL217" s="730"/>
      <c r="GJM217" s="730"/>
      <c r="GJN217" s="730"/>
      <c r="GJO217" s="730"/>
      <c r="GJP217" s="730"/>
      <c r="GJQ217" s="730"/>
      <c r="GJR217" s="730"/>
      <c r="GJS217" s="730"/>
      <c r="GJT217" s="730"/>
      <c r="GJU217" s="730"/>
      <c r="GJV217" s="730"/>
      <c r="GJW217" s="730"/>
      <c r="GJX217" s="730"/>
      <c r="GJY217" s="730"/>
      <c r="GJZ217" s="730"/>
      <c r="GKA217" s="730"/>
      <c r="GKB217" s="730"/>
      <c r="GKC217" s="730"/>
      <c r="GKD217" s="730"/>
      <c r="GKE217" s="730"/>
      <c r="GKF217" s="730"/>
      <c r="GKG217" s="727"/>
      <c r="GKH217" s="727"/>
      <c r="GKI217" s="727"/>
      <c r="GKJ217" s="727"/>
      <c r="GKK217" s="727"/>
      <c r="GKL217" s="727"/>
      <c r="GKM217" s="727"/>
      <c r="GKN217" s="727"/>
      <c r="GKO217" s="727"/>
      <c r="GKP217" s="727"/>
      <c r="GKQ217" s="727"/>
      <c r="GKR217" s="727"/>
      <c r="GKS217" s="727"/>
      <c r="GKT217" s="727"/>
      <c r="GKU217" s="727"/>
      <c r="GKV217" s="727"/>
      <c r="GKW217" s="728"/>
      <c r="GKX217" s="728"/>
      <c r="GKY217" s="728"/>
      <c r="GKZ217" s="728"/>
      <c r="GLA217" s="728"/>
      <c r="GLB217" s="728"/>
      <c r="GLC217" s="728"/>
      <c r="GLD217" s="729"/>
      <c r="GLE217" s="729"/>
      <c r="GLF217" s="729"/>
      <c r="GLG217" s="729"/>
      <c r="GLH217" s="729"/>
      <c r="GLI217" s="729"/>
      <c r="GLJ217" s="729"/>
      <c r="GLK217" s="729"/>
      <c r="GLL217" s="729"/>
      <c r="GLM217" s="729"/>
      <c r="GLN217" s="729"/>
      <c r="GLO217" s="729"/>
      <c r="GLP217" s="729"/>
      <c r="GLQ217" s="729"/>
      <c r="GLR217" s="729"/>
      <c r="GLS217" s="729"/>
      <c r="GLT217" s="729"/>
      <c r="GLU217" s="729"/>
      <c r="GLV217" s="729"/>
      <c r="GLW217" s="729"/>
      <c r="GLX217" s="729"/>
      <c r="GLY217" s="729"/>
      <c r="GLZ217" s="729"/>
      <c r="GMA217" s="729"/>
      <c r="GMB217" s="729"/>
      <c r="GMC217" s="729"/>
      <c r="GMD217" s="729"/>
      <c r="GME217" s="729"/>
      <c r="GMF217" s="729"/>
      <c r="GMG217" s="729"/>
      <c r="GMH217" s="729"/>
      <c r="GMI217" s="729"/>
      <c r="GMJ217" s="729"/>
      <c r="GMK217" s="729"/>
      <c r="GML217" s="730"/>
      <c r="GMM217" s="730"/>
      <c r="GMN217" s="730"/>
      <c r="GMO217" s="730"/>
      <c r="GMP217" s="730"/>
      <c r="GMQ217" s="730"/>
      <c r="GMR217" s="730"/>
      <c r="GMS217" s="730"/>
      <c r="GMT217" s="730"/>
      <c r="GMU217" s="730"/>
      <c r="GMV217" s="730"/>
      <c r="GMW217" s="730"/>
      <c r="GMX217" s="730"/>
      <c r="GMY217" s="730"/>
      <c r="GMZ217" s="730"/>
      <c r="GNA217" s="730"/>
      <c r="GNB217" s="730"/>
      <c r="GNC217" s="730"/>
      <c r="GND217" s="730"/>
      <c r="GNE217" s="730"/>
      <c r="GNF217" s="730"/>
      <c r="GNG217" s="730"/>
      <c r="GNH217" s="730"/>
      <c r="GNI217" s="730"/>
      <c r="GNJ217" s="730"/>
      <c r="GNK217" s="730"/>
      <c r="GNL217" s="730"/>
      <c r="GNM217" s="730"/>
      <c r="GNN217" s="730"/>
      <c r="GNO217" s="730"/>
      <c r="GNP217" s="730"/>
      <c r="GNQ217" s="730"/>
      <c r="GNR217" s="730"/>
      <c r="GNS217" s="730"/>
      <c r="GNT217" s="730"/>
      <c r="GNU217" s="730"/>
      <c r="GNV217" s="730"/>
      <c r="GNW217" s="730"/>
      <c r="GNX217" s="730"/>
      <c r="GNY217" s="730"/>
      <c r="GNZ217" s="730"/>
      <c r="GOA217" s="730"/>
      <c r="GOB217" s="730"/>
      <c r="GOC217" s="730"/>
      <c r="GOD217" s="730"/>
      <c r="GOE217" s="730"/>
      <c r="GOF217" s="730"/>
      <c r="GOG217" s="730"/>
      <c r="GOH217" s="727"/>
      <c r="GOI217" s="727"/>
      <c r="GOJ217" s="727"/>
      <c r="GOK217" s="727"/>
      <c r="GOL217" s="727"/>
      <c r="GOM217" s="727"/>
      <c r="GON217" s="727"/>
      <c r="GOO217" s="727"/>
      <c r="GOP217" s="727"/>
      <c r="GOQ217" s="727"/>
      <c r="GOR217" s="727"/>
      <c r="GOS217" s="727"/>
      <c r="GOT217" s="727"/>
      <c r="GOU217" s="727"/>
      <c r="GOV217" s="727"/>
      <c r="GOW217" s="727"/>
      <c r="GOX217" s="728"/>
      <c r="GOY217" s="728"/>
      <c r="GOZ217" s="728"/>
      <c r="GPA217" s="728"/>
      <c r="GPB217" s="728"/>
      <c r="GPC217" s="728"/>
      <c r="GPD217" s="728"/>
      <c r="GPE217" s="729"/>
      <c r="GPF217" s="729"/>
      <c r="GPG217" s="729"/>
      <c r="GPH217" s="729"/>
      <c r="GPI217" s="729"/>
      <c r="GPJ217" s="729"/>
      <c r="GPK217" s="729"/>
      <c r="GPL217" s="729"/>
      <c r="GPM217" s="729"/>
      <c r="GPN217" s="729"/>
      <c r="GPO217" s="729"/>
      <c r="GPP217" s="729"/>
      <c r="GPQ217" s="729"/>
      <c r="GPR217" s="729"/>
      <c r="GPS217" s="729"/>
      <c r="GPT217" s="729"/>
      <c r="GPU217" s="729"/>
      <c r="GPV217" s="729"/>
      <c r="GPW217" s="729"/>
      <c r="GPX217" s="729"/>
      <c r="GPY217" s="729"/>
      <c r="GPZ217" s="729"/>
      <c r="GQA217" s="729"/>
      <c r="GQB217" s="729"/>
      <c r="GQC217" s="729"/>
      <c r="GQD217" s="729"/>
      <c r="GQE217" s="729"/>
      <c r="GQF217" s="729"/>
      <c r="GQG217" s="729"/>
      <c r="GQH217" s="729"/>
      <c r="GQI217" s="729"/>
      <c r="GQJ217" s="729"/>
      <c r="GQK217" s="729"/>
      <c r="GQL217" s="729"/>
      <c r="GQM217" s="730"/>
      <c r="GQN217" s="730"/>
      <c r="GQO217" s="730"/>
      <c r="GQP217" s="730"/>
      <c r="GQQ217" s="730"/>
      <c r="GQR217" s="730"/>
      <c r="GQS217" s="730"/>
      <c r="GQT217" s="730"/>
      <c r="GQU217" s="730"/>
      <c r="GQV217" s="730"/>
      <c r="GQW217" s="730"/>
      <c r="GQX217" s="730"/>
      <c r="GQY217" s="730"/>
      <c r="GQZ217" s="730"/>
      <c r="GRA217" s="730"/>
      <c r="GRB217" s="730"/>
      <c r="GRC217" s="730"/>
      <c r="GRD217" s="730"/>
      <c r="GRE217" s="730"/>
      <c r="GRF217" s="730"/>
      <c r="GRG217" s="730"/>
      <c r="GRH217" s="730"/>
      <c r="GRI217" s="730"/>
      <c r="GRJ217" s="730"/>
      <c r="GRK217" s="730"/>
      <c r="GRL217" s="730"/>
      <c r="GRM217" s="730"/>
      <c r="GRN217" s="730"/>
      <c r="GRO217" s="730"/>
      <c r="GRP217" s="730"/>
      <c r="GRQ217" s="730"/>
      <c r="GRR217" s="730"/>
      <c r="GRS217" s="730"/>
      <c r="GRT217" s="730"/>
      <c r="GRU217" s="730"/>
      <c r="GRV217" s="730"/>
      <c r="GRW217" s="730"/>
      <c r="GRX217" s="730"/>
      <c r="GRY217" s="730"/>
      <c r="GRZ217" s="730"/>
      <c r="GSA217" s="730"/>
      <c r="GSB217" s="730"/>
      <c r="GSC217" s="730"/>
      <c r="GSD217" s="730"/>
      <c r="GSE217" s="730"/>
      <c r="GSF217" s="730"/>
      <c r="GSG217" s="730"/>
      <c r="GSH217" s="730"/>
      <c r="GSI217" s="727"/>
      <c r="GSJ217" s="727"/>
      <c r="GSK217" s="727"/>
      <c r="GSL217" s="727"/>
      <c r="GSM217" s="727"/>
      <c r="GSN217" s="727"/>
      <c r="GSO217" s="727"/>
      <c r="GSP217" s="727"/>
      <c r="GSQ217" s="727"/>
      <c r="GSR217" s="727"/>
      <c r="GSS217" s="727"/>
      <c r="GST217" s="727"/>
      <c r="GSU217" s="727"/>
      <c r="GSV217" s="727"/>
      <c r="GSW217" s="727"/>
      <c r="GSX217" s="727"/>
      <c r="GSY217" s="728"/>
      <c r="GSZ217" s="728"/>
      <c r="GTA217" s="728"/>
      <c r="GTB217" s="728"/>
      <c r="GTC217" s="728"/>
      <c r="GTD217" s="728"/>
      <c r="GTE217" s="728"/>
      <c r="GTF217" s="729"/>
      <c r="GTG217" s="729"/>
      <c r="GTH217" s="729"/>
      <c r="GTI217" s="729"/>
      <c r="GTJ217" s="729"/>
      <c r="GTK217" s="729"/>
      <c r="GTL217" s="729"/>
      <c r="GTM217" s="729"/>
      <c r="GTN217" s="729"/>
      <c r="GTO217" s="729"/>
      <c r="GTP217" s="729"/>
      <c r="GTQ217" s="729"/>
      <c r="GTR217" s="729"/>
      <c r="GTS217" s="729"/>
      <c r="GTT217" s="729"/>
      <c r="GTU217" s="729"/>
      <c r="GTV217" s="729"/>
      <c r="GTW217" s="729"/>
      <c r="GTX217" s="729"/>
      <c r="GTY217" s="729"/>
      <c r="GTZ217" s="729"/>
      <c r="GUA217" s="729"/>
      <c r="GUB217" s="729"/>
      <c r="GUC217" s="729"/>
      <c r="GUD217" s="729"/>
      <c r="GUE217" s="729"/>
      <c r="GUF217" s="729"/>
      <c r="GUG217" s="729"/>
      <c r="GUH217" s="729"/>
      <c r="GUI217" s="729"/>
      <c r="GUJ217" s="729"/>
      <c r="GUK217" s="729"/>
      <c r="GUL217" s="729"/>
      <c r="GUM217" s="729"/>
      <c r="GUN217" s="730"/>
      <c r="GUO217" s="730"/>
      <c r="GUP217" s="730"/>
      <c r="GUQ217" s="730"/>
      <c r="GUR217" s="730"/>
      <c r="GUS217" s="730"/>
      <c r="GUT217" s="730"/>
      <c r="GUU217" s="730"/>
      <c r="GUV217" s="730"/>
      <c r="GUW217" s="730"/>
      <c r="GUX217" s="730"/>
      <c r="GUY217" s="730"/>
      <c r="GUZ217" s="730"/>
      <c r="GVA217" s="730"/>
      <c r="GVB217" s="730"/>
      <c r="GVC217" s="730"/>
      <c r="GVD217" s="730"/>
      <c r="GVE217" s="730"/>
      <c r="GVF217" s="730"/>
      <c r="GVG217" s="730"/>
      <c r="GVH217" s="730"/>
      <c r="GVI217" s="730"/>
      <c r="GVJ217" s="730"/>
      <c r="GVK217" s="730"/>
      <c r="GVL217" s="730"/>
      <c r="GVM217" s="730"/>
      <c r="GVN217" s="730"/>
      <c r="GVO217" s="730"/>
      <c r="GVP217" s="730"/>
      <c r="GVQ217" s="730"/>
      <c r="GVR217" s="730"/>
      <c r="GVS217" s="730"/>
      <c r="GVT217" s="730"/>
      <c r="GVU217" s="730"/>
      <c r="GVV217" s="730"/>
      <c r="GVW217" s="730"/>
      <c r="GVX217" s="730"/>
      <c r="GVY217" s="730"/>
      <c r="GVZ217" s="730"/>
      <c r="GWA217" s="730"/>
      <c r="GWB217" s="730"/>
      <c r="GWC217" s="730"/>
      <c r="GWD217" s="730"/>
      <c r="GWE217" s="730"/>
      <c r="GWF217" s="730"/>
      <c r="GWG217" s="730"/>
      <c r="GWH217" s="730"/>
      <c r="GWI217" s="730"/>
      <c r="GWJ217" s="727"/>
      <c r="GWK217" s="727"/>
      <c r="GWL217" s="727"/>
      <c r="GWM217" s="727"/>
      <c r="GWN217" s="727"/>
      <c r="GWO217" s="727"/>
      <c r="GWP217" s="727"/>
      <c r="GWQ217" s="727"/>
      <c r="GWR217" s="727"/>
      <c r="GWS217" s="727"/>
      <c r="GWT217" s="727"/>
      <c r="GWU217" s="727"/>
      <c r="GWV217" s="727"/>
      <c r="GWW217" s="727"/>
      <c r="GWX217" s="727"/>
      <c r="GWY217" s="727"/>
      <c r="GWZ217" s="728"/>
      <c r="GXA217" s="728"/>
      <c r="GXB217" s="728"/>
      <c r="GXC217" s="728"/>
      <c r="GXD217" s="728"/>
      <c r="GXE217" s="728"/>
      <c r="GXF217" s="728"/>
      <c r="GXG217" s="729"/>
      <c r="GXH217" s="729"/>
      <c r="GXI217" s="729"/>
      <c r="GXJ217" s="729"/>
      <c r="GXK217" s="729"/>
      <c r="GXL217" s="729"/>
      <c r="GXM217" s="729"/>
      <c r="GXN217" s="729"/>
      <c r="GXO217" s="729"/>
      <c r="GXP217" s="729"/>
      <c r="GXQ217" s="729"/>
      <c r="GXR217" s="729"/>
      <c r="GXS217" s="729"/>
      <c r="GXT217" s="729"/>
      <c r="GXU217" s="729"/>
      <c r="GXV217" s="729"/>
      <c r="GXW217" s="729"/>
      <c r="GXX217" s="729"/>
      <c r="GXY217" s="729"/>
      <c r="GXZ217" s="729"/>
      <c r="GYA217" s="729"/>
      <c r="GYB217" s="729"/>
      <c r="GYC217" s="729"/>
      <c r="GYD217" s="729"/>
      <c r="GYE217" s="729"/>
      <c r="GYF217" s="729"/>
      <c r="GYG217" s="729"/>
      <c r="GYH217" s="729"/>
      <c r="GYI217" s="729"/>
      <c r="GYJ217" s="729"/>
      <c r="GYK217" s="729"/>
      <c r="GYL217" s="729"/>
      <c r="GYM217" s="729"/>
      <c r="GYN217" s="729"/>
      <c r="GYO217" s="730"/>
      <c r="GYP217" s="730"/>
      <c r="GYQ217" s="730"/>
      <c r="GYR217" s="730"/>
      <c r="GYS217" s="730"/>
      <c r="GYT217" s="730"/>
      <c r="GYU217" s="730"/>
      <c r="GYV217" s="730"/>
      <c r="GYW217" s="730"/>
      <c r="GYX217" s="730"/>
      <c r="GYY217" s="730"/>
      <c r="GYZ217" s="730"/>
      <c r="GZA217" s="730"/>
      <c r="GZB217" s="730"/>
      <c r="GZC217" s="730"/>
      <c r="GZD217" s="730"/>
      <c r="GZE217" s="730"/>
      <c r="GZF217" s="730"/>
      <c r="GZG217" s="730"/>
      <c r="GZH217" s="730"/>
      <c r="GZI217" s="730"/>
      <c r="GZJ217" s="730"/>
      <c r="GZK217" s="730"/>
      <c r="GZL217" s="730"/>
      <c r="GZM217" s="730"/>
      <c r="GZN217" s="730"/>
      <c r="GZO217" s="730"/>
      <c r="GZP217" s="730"/>
      <c r="GZQ217" s="730"/>
      <c r="GZR217" s="730"/>
      <c r="GZS217" s="730"/>
      <c r="GZT217" s="730"/>
      <c r="GZU217" s="730"/>
      <c r="GZV217" s="730"/>
      <c r="GZW217" s="730"/>
      <c r="GZX217" s="730"/>
      <c r="GZY217" s="730"/>
      <c r="GZZ217" s="730"/>
      <c r="HAA217" s="730"/>
      <c r="HAB217" s="730"/>
      <c r="HAC217" s="730"/>
      <c r="HAD217" s="730"/>
      <c r="HAE217" s="730"/>
      <c r="HAF217" s="730"/>
      <c r="HAG217" s="730"/>
      <c r="HAH217" s="730"/>
      <c r="HAI217" s="730"/>
      <c r="HAJ217" s="730"/>
      <c r="HAK217" s="727"/>
      <c r="HAL217" s="727"/>
      <c r="HAM217" s="727"/>
      <c r="HAN217" s="727"/>
      <c r="HAO217" s="727"/>
      <c r="HAP217" s="727"/>
      <c r="HAQ217" s="727"/>
      <c r="HAR217" s="727"/>
      <c r="HAS217" s="727"/>
      <c r="HAT217" s="727"/>
      <c r="HAU217" s="727"/>
      <c r="HAV217" s="727"/>
      <c r="HAW217" s="727"/>
      <c r="HAX217" s="727"/>
      <c r="HAY217" s="727"/>
      <c r="HAZ217" s="727"/>
      <c r="HBA217" s="728"/>
      <c r="HBB217" s="728"/>
      <c r="HBC217" s="728"/>
      <c r="HBD217" s="728"/>
      <c r="HBE217" s="728"/>
      <c r="HBF217" s="728"/>
      <c r="HBG217" s="728"/>
      <c r="HBH217" s="729"/>
      <c r="HBI217" s="729"/>
      <c r="HBJ217" s="729"/>
      <c r="HBK217" s="729"/>
      <c r="HBL217" s="729"/>
      <c r="HBM217" s="729"/>
      <c r="HBN217" s="729"/>
      <c r="HBO217" s="729"/>
      <c r="HBP217" s="729"/>
      <c r="HBQ217" s="729"/>
      <c r="HBR217" s="729"/>
      <c r="HBS217" s="729"/>
      <c r="HBT217" s="729"/>
      <c r="HBU217" s="729"/>
      <c r="HBV217" s="729"/>
      <c r="HBW217" s="729"/>
      <c r="HBX217" s="729"/>
      <c r="HBY217" s="729"/>
      <c r="HBZ217" s="729"/>
      <c r="HCA217" s="729"/>
      <c r="HCB217" s="729"/>
      <c r="HCC217" s="729"/>
      <c r="HCD217" s="729"/>
      <c r="HCE217" s="729"/>
      <c r="HCF217" s="729"/>
      <c r="HCG217" s="729"/>
      <c r="HCH217" s="729"/>
      <c r="HCI217" s="729"/>
      <c r="HCJ217" s="729"/>
      <c r="HCK217" s="729"/>
      <c r="HCL217" s="729"/>
      <c r="HCM217" s="729"/>
      <c r="HCN217" s="729"/>
      <c r="HCO217" s="729"/>
      <c r="HCP217" s="730"/>
      <c r="HCQ217" s="730"/>
      <c r="HCR217" s="730"/>
      <c r="HCS217" s="730"/>
      <c r="HCT217" s="730"/>
      <c r="HCU217" s="730"/>
      <c r="HCV217" s="730"/>
      <c r="HCW217" s="730"/>
      <c r="HCX217" s="730"/>
      <c r="HCY217" s="730"/>
      <c r="HCZ217" s="730"/>
      <c r="HDA217" s="730"/>
      <c r="HDB217" s="730"/>
      <c r="HDC217" s="730"/>
      <c r="HDD217" s="730"/>
      <c r="HDE217" s="730"/>
      <c r="HDF217" s="730"/>
      <c r="HDG217" s="730"/>
      <c r="HDH217" s="730"/>
      <c r="HDI217" s="730"/>
      <c r="HDJ217" s="730"/>
      <c r="HDK217" s="730"/>
      <c r="HDL217" s="730"/>
      <c r="HDM217" s="730"/>
      <c r="HDN217" s="730"/>
      <c r="HDO217" s="730"/>
      <c r="HDP217" s="730"/>
      <c r="HDQ217" s="730"/>
      <c r="HDR217" s="730"/>
      <c r="HDS217" s="730"/>
      <c r="HDT217" s="730"/>
      <c r="HDU217" s="730"/>
      <c r="HDV217" s="730"/>
      <c r="HDW217" s="730"/>
      <c r="HDX217" s="730"/>
      <c r="HDY217" s="730"/>
      <c r="HDZ217" s="730"/>
      <c r="HEA217" s="730"/>
      <c r="HEB217" s="730"/>
      <c r="HEC217" s="730"/>
      <c r="HED217" s="730"/>
      <c r="HEE217" s="730"/>
      <c r="HEF217" s="730"/>
      <c r="HEG217" s="730"/>
      <c r="HEH217" s="730"/>
      <c r="HEI217" s="730"/>
      <c r="HEJ217" s="730"/>
      <c r="HEK217" s="730"/>
      <c r="HEL217" s="727"/>
      <c r="HEM217" s="727"/>
      <c r="HEN217" s="727"/>
      <c r="HEO217" s="727"/>
      <c r="HEP217" s="727"/>
      <c r="HEQ217" s="727"/>
      <c r="HER217" s="727"/>
      <c r="HES217" s="727"/>
      <c r="HET217" s="727"/>
      <c r="HEU217" s="727"/>
      <c r="HEV217" s="727"/>
      <c r="HEW217" s="727"/>
      <c r="HEX217" s="727"/>
      <c r="HEY217" s="727"/>
      <c r="HEZ217" s="727"/>
      <c r="HFA217" s="727"/>
      <c r="HFB217" s="728"/>
      <c r="HFC217" s="728"/>
      <c r="HFD217" s="728"/>
      <c r="HFE217" s="728"/>
      <c r="HFF217" s="728"/>
      <c r="HFG217" s="728"/>
      <c r="HFH217" s="728"/>
      <c r="HFI217" s="729"/>
      <c r="HFJ217" s="729"/>
      <c r="HFK217" s="729"/>
      <c r="HFL217" s="729"/>
      <c r="HFM217" s="729"/>
      <c r="HFN217" s="729"/>
      <c r="HFO217" s="729"/>
      <c r="HFP217" s="729"/>
      <c r="HFQ217" s="729"/>
      <c r="HFR217" s="729"/>
      <c r="HFS217" s="729"/>
      <c r="HFT217" s="729"/>
      <c r="HFU217" s="729"/>
      <c r="HFV217" s="729"/>
      <c r="HFW217" s="729"/>
      <c r="HFX217" s="729"/>
      <c r="HFY217" s="729"/>
      <c r="HFZ217" s="729"/>
      <c r="HGA217" s="729"/>
      <c r="HGB217" s="729"/>
      <c r="HGC217" s="729"/>
      <c r="HGD217" s="729"/>
      <c r="HGE217" s="729"/>
      <c r="HGF217" s="729"/>
      <c r="HGG217" s="729"/>
      <c r="HGH217" s="729"/>
      <c r="HGI217" s="729"/>
      <c r="HGJ217" s="729"/>
      <c r="HGK217" s="729"/>
      <c r="HGL217" s="729"/>
      <c r="HGM217" s="729"/>
      <c r="HGN217" s="729"/>
      <c r="HGO217" s="729"/>
      <c r="HGP217" s="729"/>
      <c r="HGQ217" s="730"/>
      <c r="HGR217" s="730"/>
      <c r="HGS217" s="730"/>
      <c r="HGT217" s="730"/>
      <c r="HGU217" s="730"/>
      <c r="HGV217" s="730"/>
      <c r="HGW217" s="730"/>
      <c r="HGX217" s="730"/>
      <c r="HGY217" s="730"/>
      <c r="HGZ217" s="730"/>
      <c r="HHA217" s="730"/>
      <c r="HHB217" s="730"/>
      <c r="HHC217" s="730"/>
      <c r="HHD217" s="730"/>
      <c r="HHE217" s="730"/>
      <c r="HHF217" s="730"/>
      <c r="HHG217" s="730"/>
      <c r="HHH217" s="730"/>
      <c r="HHI217" s="730"/>
      <c r="HHJ217" s="730"/>
      <c r="HHK217" s="730"/>
      <c r="HHL217" s="730"/>
      <c r="HHM217" s="730"/>
      <c r="HHN217" s="730"/>
      <c r="HHO217" s="730"/>
      <c r="HHP217" s="730"/>
      <c r="HHQ217" s="730"/>
      <c r="HHR217" s="730"/>
      <c r="HHS217" s="730"/>
      <c r="HHT217" s="730"/>
      <c r="HHU217" s="730"/>
      <c r="HHV217" s="730"/>
      <c r="HHW217" s="730"/>
      <c r="HHX217" s="730"/>
      <c r="HHY217" s="730"/>
      <c r="HHZ217" s="730"/>
      <c r="HIA217" s="730"/>
      <c r="HIB217" s="730"/>
      <c r="HIC217" s="730"/>
      <c r="HID217" s="730"/>
      <c r="HIE217" s="730"/>
      <c r="HIF217" s="730"/>
      <c r="HIG217" s="730"/>
      <c r="HIH217" s="730"/>
      <c r="HII217" s="730"/>
      <c r="HIJ217" s="730"/>
      <c r="HIK217" s="730"/>
      <c r="HIL217" s="730"/>
      <c r="HIM217" s="727"/>
      <c r="HIN217" s="727"/>
      <c r="HIO217" s="727"/>
      <c r="HIP217" s="727"/>
      <c r="HIQ217" s="727"/>
      <c r="HIR217" s="727"/>
      <c r="HIS217" s="727"/>
      <c r="HIT217" s="727"/>
      <c r="HIU217" s="727"/>
      <c r="HIV217" s="727"/>
      <c r="HIW217" s="727"/>
      <c r="HIX217" s="727"/>
      <c r="HIY217" s="727"/>
      <c r="HIZ217" s="727"/>
      <c r="HJA217" s="727"/>
      <c r="HJB217" s="727"/>
      <c r="HJC217" s="728"/>
      <c r="HJD217" s="728"/>
      <c r="HJE217" s="728"/>
      <c r="HJF217" s="728"/>
      <c r="HJG217" s="728"/>
      <c r="HJH217" s="728"/>
      <c r="HJI217" s="728"/>
      <c r="HJJ217" s="729"/>
      <c r="HJK217" s="729"/>
      <c r="HJL217" s="729"/>
      <c r="HJM217" s="729"/>
      <c r="HJN217" s="729"/>
      <c r="HJO217" s="729"/>
      <c r="HJP217" s="729"/>
      <c r="HJQ217" s="729"/>
      <c r="HJR217" s="729"/>
      <c r="HJS217" s="729"/>
      <c r="HJT217" s="729"/>
      <c r="HJU217" s="729"/>
      <c r="HJV217" s="729"/>
      <c r="HJW217" s="729"/>
      <c r="HJX217" s="729"/>
      <c r="HJY217" s="729"/>
      <c r="HJZ217" s="729"/>
      <c r="HKA217" s="729"/>
      <c r="HKB217" s="729"/>
      <c r="HKC217" s="729"/>
      <c r="HKD217" s="729"/>
      <c r="HKE217" s="729"/>
      <c r="HKF217" s="729"/>
      <c r="HKG217" s="729"/>
      <c r="HKH217" s="729"/>
      <c r="HKI217" s="729"/>
      <c r="HKJ217" s="729"/>
      <c r="HKK217" s="729"/>
      <c r="HKL217" s="729"/>
      <c r="HKM217" s="729"/>
      <c r="HKN217" s="729"/>
      <c r="HKO217" s="729"/>
      <c r="HKP217" s="729"/>
      <c r="HKQ217" s="729"/>
      <c r="HKR217" s="730"/>
      <c r="HKS217" s="730"/>
      <c r="HKT217" s="730"/>
      <c r="HKU217" s="730"/>
      <c r="HKV217" s="730"/>
      <c r="HKW217" s="730"/>
      <c r="HKX217" s="730"/>
      <c r="HKY217" s="730"/>
      <c r="HKZ217" s="730"/>
      <c r="HLA217" s="730"/>
      <c r="HLB217" s="730"/>
      <c r="HLC217" s="730"/>
      <c r="HLD217" s="730"/>
      <c r="HLE217" s="730"/>
      <c r="HLF217" s="730"/>
      <c r="HLG217" s="730"/>
      <c r="HLH217" s="730"/>
      <c r="HLI217" s="730"/>
      <c r="HLJ217" s="730"/>
      <c r="HLK217" s="730"/>
      <c r="HLL217" s="730"/>
      <c r="HLM217" s="730"/>
      <c r="HLN217" s="730"/>
      <c r="HLO217" s="730"/>
      <c r="HLP217" s="730"/>
      <c r="HLQ217" s="730"/>
      <c r="HLR217" s="730"/>
      <c r="HLS217" s="730"/>
      <c r="HLT217" s="730"/>
      <c r="HLU217" s="730"/>
      <c r="HLV217" s="730"/>
      <c r="HLW217" s="730"/>
      <c r="HLX217" s="730"/>
      <c r="HLY217" s="730"/>
      <c r="HLZ217" s="730"/>
      <c r="HMA217" s="730"/>
      <c r="HMB217" s="730"/>
      <c r="HMC217" s="730"/>
      <c r="HMD217" s="730"/>
      <c r="HME217" s="730"/>
      <c r="HMF217" s="730"/>
      <c r="HMG217" s="730"/>
      <c r="HMH217" s="730"/>
      <c r="HMI217" s="730"/>
      <c r="HMJ217" s="730"/>
      <c r="HMK217" s="730"/>
      <c r="HML217" s="730"/>
      <c r="HMM217" s="730"/>
      <c r="HMN217" s="727"/>
      <c r="HMO217" s="727"/>
      <c r="HMP217" s="727"/>
      <c r="HMQ217" s="727"/>
      <c r="HMR217" s="727"/>
      <c r="HMS217" s="727"/>
      <c r="HMT217" s="727"/>
      <c r="HMU217" s="727"/>
      <c r="HMV217" s="727"/>
      <c r="HMW217" s="727"/>
      <c r="HMX217" s="727"/>
      <c r="HMY217" s="727"/>
      <c r="HMZ217" s="727"/>
      <c r="HNA217" s="727"/>
      <c r="HNB217" s="727"/>
      <c r="HNC217" s="727"/>
      <c r="HND217" s="728"/>
      <c r="HNE217" s="728"/>
      <c r="HNF217" s="728"/>
      <c r="HNG217" s="728"/>
      <c r="HNH217" s="728"/>
      <c r="HNI217" s="728"/>
      <c r="HNJ217" s="728"/>
      <c r="HNK217" s="729"/>
      <c r="HNL217" s="729"/>
      <c r="HNM217" s="729"/>
      <c r="HNN217" s="729"/>
      <c r="HNO217" s="729"/>
      <c r="HNP217" s="729"/>
      <c r="HNQ217" s="729"/>
      <c r="HNR217" s="729"/>
      <c r="HNS217" s="729"/>
      <c r="HNT217" s="729"/>
      <c r="HNU217" s="729"/>
      <c r="HNV217" s="729"/>
      <c r="HNW217" s="729"/>
      <c r="HNX217" s="729"/>
      <c r="HNY217" s="729"/>
      <c r="HNZ217" s="729"/>
      <c r="HOA217" s="729"/>
      <c r="HOB217" s="729"/>
      <c r="HOC217" s="729"/>
      <c r="HOD217" s="729"/>
      <c r="HOE217" s="729"/>
      <c r="HOF217" s="729"/>
      <c r="HOG217" s="729"/>
      <c r="HOH217" s="729"/>
      <c r="HOI217" s="729"/>
      <c r="HOJ217" s="729"/>
      <c r="HOK217" s="729"/>
      <c r="HOL217" s="729"/>
      <c r="HOM217" s="729"/>
      <c r="HON217" s="729"/>
      <c r="HOO217" s="729"/>
      <c r="HOP217" s="729"/>
      <c r="HOQ217" s="729"/>
      <c r="HOR217" s="729"/>
      <c r="HOS217" s="730"/>
      <c r="HOT217" s="730"/>
      <c r="HOU217" s="730"/>
      <c r="HOV217" s="730"/>
      <c r="HOW217" s="730"/>
      <c r="HOX217" s="730"/>
      <c r="HOY217" s="730"/>
      <c r="HOZ217" s="730"/>
      <c r="HPA217" s="730"/>
      <c r="HPB217" s="730"/>
      <c r="HPC217" s="730"/>
      <c r="HPD217" s="730"/>
      <c r="HPE217" s="730"/>
      <c r="HPF217" s="730"/>
      <c r="HPG217" s="730"/>
      <c r="HPH217" s="730"/>
      <c r="HPI217" s="730"/>
      <c r="HPJ217" s="730"/>
      <c r="HPK217" s="730"/>
      <c r="HPL217" s="730"/>
      <c r="HPM217" s="730"/>
      <c r="HPN217" s="730"/>
      <c r="HPO217" s="730"/>
      <c r="HPP217" s="730"/>
      <c r="HPQ217" s="730"/>
      <c r="HPR217" s="730"/>
      <c r="HPS217" s="730"/>
      <c r="HPT217" s="730"/>
      <c r="HPU217" s="730"/>
      <c r="HPV217" s="730"/>
      <c r="HPW217" s="730"/>
      <c r="HPX217" s="730"/>
      <c r="HPY217" s="730"/>
      <c r="HPZ217" s="730"/>
      <c r="HQA217" s="730"/>
      <c r="HQB217" s="730"/>
      <c r="HQC217" s="730"/>
      <c r="HQD217" s="730"/>
      <c r="HQE217" s="730"/>
      <c r="HQF217" s="730"/>
      <c r="HQG217" s="730"/>
      <c r="HQH217" s="730"/>
      <c r="HQI217" s="730"/>
      <c r="HQJ217" s="730"/>
      <c r="HQK217" s="730"/>
      <c r="HQL217" s="730"/>
      <c r="HQM217" s="730"/>
      <c r="HQN217" s="730"/>
      <c r="HQO217" s="727"/>
      <c r="HQP217" s="727"/>
      <c r="HQQ217" s="727"/>
      <c r="HQR217" s="727"/>
      <c r="HQS217" s="727"/>
      <c r="HQT217" s="727"/>
      <c r="HQU217" s="727"/>
      <c r="HQV217" s="727"/>
      <c r="HQW217" s="727"/>
      <c r="HQX217" s="727"/>
      <c r="HQY217" s="727"/>
      <c r="HQZ217" s="727"/>
      <c r="HRA217" s="727"/>
      <c r="HRB217" s="727"/>
      <c r="HRC217" s="727"/>
      <c r="HRD217" s="727"/>
      <c r="HRE217" s="728"/>
      <c r="HRF217" s="728"/>
      <c r="HRG217" s="728"/>
      <c r="HRH217" s="728"/>
      <c r="HRI217" s="728"/>
      <c r="HRJ217" s="728"/>
      <c r="HRK217" s="728"/>
      <c r="HRL217" s="729"/>
      <c r="HRM217" s="729"/>
      <c r="HRN217" s="729"/>
      <c r="HRO217" s="729"/>
      <c r="HRP217" s="729"/>
      <c r="HRQ217" s="729"/>
      <c r="HRR217" s="729"/>
      <c r="HRS217" s="729"/>
      <c r="HRT217" s="729"/>
      <c r="HRU217" s="729"/>
      <c r="HRV217" s="729"/>
      <c r="HRW217" s="729"/>
      <c r="HRX217" s="729"/>
      <c r="HRY217" s="729"/>
      <c r="HRZ217" s="729"/>
      <c r="HSA217" s="729"/>
      <c r="HSB217" s="729"/>
      <c r="HSC217" s="729"/>
      <c r="HSD217" s="729"/>
      <c r="HSE217" s="729"/>
      <c r="HSF217" s="729"/>
      <c r="HSG217" s="729"/>
      <c r="HSH217" s="729"/>
      <c r="HSI217" s="729"/>
      <c r="HSJ217" s="729"/>
      <c r="HSK217" s="729"/>
      <c r="HSL217" s="729"/>
      <c r="HSM217" s="729"/>
      <c r="HSN217" s="729"/>
      <c r="HSO217" s="729"/>
      <c r="HSP217" s="729"/>
      <c r="HSQ217" s="729"/>
      <c r="HSR217" s="729"/>
      <c r="HSS217" s="729"/>
      <c r="HST217" s="730"/>
      <c r="HSU217" s="730"/>
      <c r="HSV217" s="730"/>
      <c r="HSW217" s="730"/>
      <c r="HSX217" s="730"/>
      <c r="HSY217" s="730"/>
      <c r="HSZ217" s="730"/>
      <c r="HTA217" s="730"/>
      <c r="HTB217" s="730"/>
      <c r="HTC217" s="730"/>
      <c r="HTD217" s="730"/>
      <c r="HTE217" s="730"/>
      <c r="HTF217" s="730"/>
      <c r="HTG217" s="730"/>
      <c r="HTH217" s="730"/>
      <c r="HTI217" s="730"/>
      <c r="HTJ217" s="730"/>
      <c r="HTK217" s="730"/>
      <c r="HTL217" s="730"/>
      <c r="HTM217" s="730"/>
      <c r="HTN217" s="730"/>
      <c r="HTO217" s="730"/>
      <c r="HTP217" s="730"/>
      <c r="HTQ217" s="730"/>
      <c r="HTR217" s="730"/>
      <c r="HTS217" s="730"/>
      <c r="HTT217" s="730"/>
      <c r="HTU217" s="730"/>
      <c r="HTV217" s="730"/>
      <c r="HTW217" s="730"/>
      <c r="HTX217" s="730"/>
      <c r="HTY217" s="730"/>
      <c r="HTZ217" s="730"/>
      <c r="HUA217" s="730"/>
      <c r="HUB217" s="730"/>
      <c r="HUC217" s="730"/>
      <c r="HUD217" s="730"/>
      <c r="HUE217" s="730"/>
      <c r="HUF217" s="730"/>
      <c r="HUG217" s="730"/>
      <c r="HUH217" s="730"/>
      <c r="HUI217" s="730"/>
      <c r="HUJ217" s="730"/>
      <c r="HUK217" s="730"/>
      <c r="HUL217" s="730"/>
      <c r="HUM217" s="730"/>
      <c r="HUN217" s="730"/>
      <c r="HUO217" s="730"/>
      <c r="HUP217" s="727"/>
      <c r="HUQ217" s="727"/>
      <c r="HUR217" s="727"/>
      <c r="HUS217" s="727"/>
      <c r="HUT217" s="727"/>
      <c r="HUU217" s="727"/>
      <c r="HUV217" s="727"/>
      <c r="HUW217" s="727"/>
      <c r="HUX217" s="727"/>
      <c r="HUY217" s="727"/>
      <c r="HUZ217" s="727"/>
      <c r="HVA217" s="727"/>
      <c r="HVB217" s="727"/>
      <c r="HVC217" s="727"/>
      <c r="HVD217" s="727"/>
      <c r="HVE217" s="727"/>
      <c r="HVF217" s="728"/>
      <c r="HVG217" s="728"/>
      <c r="HVH217" s="728"/>
      <c r="HVI217" s="728"/>
      <c r="HVJ217" s="728"/>
      <c r="HVK217" s="728"/>
      <c r="HVL217" s="728"/>
      <c r="HVM217" s="729"/>
      <c r="HVN217" s="729"/>
      <c r="HVO217" s="729"/>
      <c r="HVP217" s="729"/>
      <c r="HVQ217" s="729"/>
      <c r="HVR217" s="729"/>
      <c r="HVS217" s="729"/>
      <c r="HVT217" s="729"/>
      <c r="HVU217" s="729"/>
      <c r="HVV217" s="729"/>
      <c r="HVW217" s="729"/>
      <c r="HVX217" s="729"/>
      <c r="HVY217" s="729"/>
      <c r="HVZ217" s="729"/>
      <c r="HWA217" s="729"/>
      <c r="HWB217" s="729"/>
      <c r="HWC217" s="729"/>
      <c r="HWD217" s="729"/>
      <c r="HWE217" s="729"/>
      <c r="HWF217" s="729"/>
      <c r="HWG217" s="729"/>
      <c r="HWH217" s="729"/>
      <c r="HWI217" s="729"/>
      <c r="HWJ217" s="729"/>
      <c r="HWK217" s="729"/>
      <c r="HWL217" s="729"/>
      <c r="HWM217" s="729"/>
      <c r="HWN217" s="729"/>
      <c r="HWO217" s="729"/>
      <c r="HWP217" s="729"/>
      <c r="HWQ217" s="729"/>
      <c r="HWR217" s="729"/>
      <c r="HWS217" s="729"/>
      <c r="HWT217" s="729"/>
      <c r="HWU217" s="730"/>
      <c r="HWV217" s="730"/>
      <c r="HWW217" s="730"/>
      <c r="HWX217" s="730"/>
      <c r="HWY217" s="730"/>
      <c r="HWZ217" s="730"/>
      <c r="HXA217" s="730"/>
      <c r="HXB217" s="730"/>
      <c r="HXC217" s="730"/>
      <c r="HXD217" s="730"/>
      <c r="HXE217" s="730"/>
      <c r="HXF217" s="730"/>
      <c r="HXG217" s="730"/>
      <c r="HXH217" s="730"/>
      <c r="HXI217" s="730"/>
      <c r="HXJ217" s="730"/>
      <c r="HXK217" s="730"/>
      <c r="HXL217" s="730"/>
      <c r="HXM217" s="730"/>
      <c r="HXN217" s="730"/>
      <c r="HXO217" s="730"/>
      <c r="HXP217" s="730"/>
      <c r="HXQ217" s="730"/>
      <c r="HXR217" s="730"/>
      <c r="HXS217" s="730"/>
      <c r="HXT217" s="730"/>
      <c r="HXU217" s="730"/>
      <c r="HXV217" s="730"/>
      <c r="HXW217" s="730"/>
      <c r="HXX217" s="730"/>
      <c r="HXY217" s="730"/>
      <c r="HXZ217" s="730"/>
      <c r="HYA217" s="730"/>
      <c r="HYB217" s="730"/>
      <c r="HYC217" s="730"/>
      <c r="HYD217" s="730"/>
      <c r="HYE217" s="730"/>
      <c r="HYF217" s="730"/>
      <c r="HYG217" s="730"/>
      <c r="HYH217" s="730"/>
      <c r="HYI217" s="730"/>
      <c r="HYJ217" s="730"/>
      <c r="HYK217" s="730"/>
      <c r="HYL217" s="730"/>
      <c r="HYM217" s="730"/>
      <c r="HYN217" s="730"/>
      <c r="HYO217" s="730"/>
      <c r="HYP217" s="730"/>
      <c r="HYQ217" s="727"/>
      <c r="HYR217" s="727"/>
      <c r="HYS217" s="727"/>
      <c r="HYT217" s="727"/>
      <c r="HYU217" s="727"/>
      <c r="HYV217" s="727"/>
      <c r="HYW217" s="727"/>
      <c r="HYX217" s="727"/>
      <c r="HYY217" s="727"/>
      <c r="HYZ217" s="727"/>
      <c r="HZA217" s="727"/>
      <c r="HZB217" s="727"/>
      <c r="HZC217" s="727"/>
      <c r="HZD217" s="727"/>
      <c r="HZE217" s="727"/>
      <c r="HZF217" s="727"/>
      <c r="HZG217" s="728"/>
      <c r="HZH217" s="728"/>
      <c r="HZI217" s="728"/>
      <c r="HZJ217" s="728"/>
      <c r="HZK217" s="728"/>
      <c r="HZL217" s="728"/>
      <c r="HZM217" s="728"/>
      <c r="HZN217" s="729"/>
      <c r="HZO217" s="729"/>
      <c r="HZP217" s="729"/>
      <c r="HZQ217" s="729"/>
      <c r="HZR217" s="729"/>
      <c r="HZS217" s="729"/>
      <c r="HZT217" s="729"/>
      <c r="HZU217" s="729"/>
      <c r="HZV217" s="729"/>
      <c r="HZW217" s="729"/>
      <c r="HZX217" s="729"/>
      <c r="HZY217" s="729"/>
      <c r="HZZ217" s="729"/>
      <c r="IAA217" s="729"/>
      <c r="IAB217" s="729"/>
      <c r="IAC217" s="729"/>
      <c r="IAD217" s="729"/>
      <c r="IAE217" s="729"/>
      <c r="IAF217" s="729"/>
      <c r="IAG217" s="729"/>
      <c r="IAH217" s="729"/>
      <c r="IAI217" s="729"/>
      <c r="IAJ217" s="729"/>
      <c r="IAK217" s="729"/>
      <c r="IAL217" s="729"/>
      <c r="IAM217" s="729"/>
      <c r="IAN217" s="729"/>
      <c r="IAO217" s="729"/>
      <c r="IAP217" s="729"/>
      <c r="IAQ217" s="729"/>
      <c r="IAR217" s="729"/>
      <c r="IAS217" s="729"/>
      <c r="IAT217" s="729"/>
      <c r="IAU217" s="729"/>
      <c r="IAV217" s="730"/>
      <c r="IAW217" s="730"/>
      <c r="IAX217" s="730"/>
      <c r="IAY217" s="730"/>
      <c r="IAZ217" s="730"/>
      <c r="IBA217" s="730"/>
      <c r="IBB217" s="730"/>
      <c r="IBC217" s="730"/>
      <c r="IBD217" s="730"/>
      <c r="IBE217" s="730"/>
      <c r="IBF217" s="730"/>
      <c r="IBG217" s="730"/>
      <c r="IBH217" s="730"/>
      <c r="IBI217" s="730"/>
      <c r="IBJ217" s="730"/>
      <c r="IBK217" s="730"/>
      <c r="IBL217" s="730"/>
      <c r="IBM217" s="730"/>
      <c r="IBN217" s="730"/>
      <c r="IBO217" s="730"/>
      <c r="IBP217" s="730"/>
      <c r="IBQ217" s="730"/>
      <c r="IBR217" s="730"/>
      <c r="IBS217" s="730"/>
      <c r="IBT217" s="730"/>
      <c r="IBU217" s="730"/>
      <c r="IBV217" s="730"/>
      <c r="IBW217" s="730"/>
      <c r="IBX217" s="730"/>
      <c r="IBY217" s="730"/>
      <c r="IBZ217" s="730"/>
      <c r="ICA217" s="730"/>
      <c r="ICB217" s="730"/>
      <c r="ICC217" s="730"/>
      <c r="ICD217" s="730"/>
      <c r="ICE217" s="730"/>
      <c r="ICF217" s="730"/>
      <c r="ICG217" s="730"/>
      <c r="ICH217" s="730"/>
      <c r="ICI217" s="730"/>
      <c r="ICJ217" s="730"/>
      <c r="ICK217" s="730"/>
      <c r="ICL217" s="730"/>
      <c r="ICM217" s="730"/>
      <c r="ICN217" s="730"/>
      <c r="ICO217" s="730"/>
      <c r="ICP217" s="730"/>
      <c r="ICQ217" s="730"/>
      <c r="ICR217" s="727"/>
      <c r="ICS217" s="727"/>
      <c r="ICT217" s="727"/>
      <c r="ICU217" s="727"/>
      <c r="ICV217" s="727"/>
      <c r="ICW217" s="727"/>
      <c r="ICX217" s="727"/>
      <c r="ICY217" s="727"/>
      <c r="ICZ217" s="727"/>
      <c r="IDA217" s="727"/>
      <c r="IDB217" s="727"/>
      <c r="IDC217" s="727"/>
      <c r="IDD217" s="727"/>
      <c r="IDE217" s="727"/>
      <c r="IDF217" s="727"/>
      <c r="IDG217" s="727"/>
      <c r="IDH217" s="728"/>
      <c r="IDI217" s="728"/>
      <c r="IDJ217" s="728"/>
      <c r="IDK217" s="728"/>
      <c r="IDL217" s="728"/>
      <c r="IDM217" s="728"/>
      <c r="IDN217" s="728"/>
      <c r="IDO217" s="729"/>
      <c r="IDP217" s="729"/>
      <c r="IDQ217" s="729"/>
      <c r="IDR217" s="729"/>
      <c r="IDS217" s="729"/>
      <c r="IDT217" s="729"/>
      <c r="IDU217" s="729"/>
      <c r="IDV217" s="729"/>
      <c r="IDW217" s="729"/>
      <c r="IDX217" s="729"/>
      <c r="IDY217" s="729"/>
      <c r="IDZ217" s="729"/>
      <c r="IEA217" s="729"/>
      <c r="IEB217" s="729"/>
      <c r="IEC217" s="729"/>
      <c r="IED217" s="729"/>
      <c r="IEE217" s="729"/>
      <c r="IEF217" s="729"/>
      <c r="IEG217" s="729"/>
      <c r="IEH217" s="729"/>
      <c r="IEI217" s="729"/>
      <c r="IEJ217" s="729"/>
      <c r="IEK217" s="729"/>
      <c r="IEL217" s="729"/>
      <c r="IEM217" s="729"/>
      <c r="IEN217" s="729"/>
      <c r="IEO217" s="729"/>
      <c r="IEP217" s="729"/>
      <c r="IEQ217" s="729"/>
      <c r="IER217" s="729"/>
      <c r="IES217" s="729"/>
      <c r="IET217" s="729"/>
      <c r="IEU217" s="729"/>
      <c r="IEV217" s="729"/>
      <c r="IEW217" s="730"/>
      <c r="IEX217" s="730"/>
      <c r="IEY217" s="730"/>
      <c r="IEZ217" s="730"/>
      <c r="IFA217" s="730"/>
      <c r="IFB217" s="730"/>
      <c r="IFC217" s="730"/>
      <c r="IFD217" s="730"/>
      <c r="IFE217" s="730"/>
      <c r="IFF217" s="730"/>
      <c r="IFG217" s="730"/>
      <c r="IFH217" s="730"/>
      <c r="IFI217" s="730"/>
      <c r="IFJ217" s="730"/>
      <c r="IFK217" s="730"/>
      <c r="IFL217" s="730"/>
      <c r="IFM217" s="730"/>
      <c r="IFN217" s="730"/>
      <c r="IFO217" s="730"/>
      <c r="IFP217" s="730"/>
      <c r="IFQ217" s="730"/>
      <c r="IFR217" s="730"/>
      <c r="IFS217" s="730"/>
      <c r="IFT217" s="730"/>
      <c r="IFU217" s="730"/>
      <c r="IFV217" s="730"/>
      <c r="IFW217" s="730"/>
      <c r="IFX217" s="730"/>
      <c r="IFY217" s="730"/>
      <c r="IFZ217" s="730"/>
      <c r="IGA217" s="730"/>
      <c r="IGB217" s="730"/>
      <c r="IGC217" s="730"/>
      <c r="IGD217" s="730"/>
      <c r="IGE217" s="730"/>
      <c r="IGF217" s="730"/>
      <c r="IGG217" s="730"/>
      <c r="IGH217" s="730"/>
      <c r="IGI217" s="730"/>
      <c r="IGJ217" s="730"/>
      <c r="IGK217" s="730"/>
      <c r="IGL217" s="730"/>
      <c r="IGM217" s="730"/>
      <c r="IGN217" s="730"/>
      <c r="IGO217" s="730"/>
      <c r="IGP217" s="730"/>
      <c r="IGQ217" s="730"/>
      <c r="IGR217" s="730"/>
      <c r="IGS217" s="727"/>
      <c r="IGT217" s="727"/>
      <c r="IGU217" s="727"/>
      <c r="IGV217" s="727"/>
      <c r="IGW217" s="727"/>
      <c r="IGX217" s="727"/>
      <c r="IGY217" s="727"/>
      <c r="IGZ217" s="727"/>
      <c r="IHA217" s="727"/>
      <c r="IHB217" s="727"/>
      <c r="IHC217" s="727"/>
      <c r="IHD217" s="727"/>
      <c r="IHE217" s="727"/>
      <c r="IHF217" s="727"/>
      <c r="IHG217" s="727"/>
      <c r="IHH217" s="727"/>
      <c r="IHI217" s="728"/>
      <c r="IHJ217" s="728"/>
      <c r="IHK217" s="728"/>
      <c r="IHL217" s="728"/>
      <c r="IHM217" s="728"/>
      <c r="IHN217" s="728"/>
      <c r="IHO217" s="728"/>
      <c r="IHP217" s="729"/>
      <c r="IHQ217" s="729"/>
      <c r="IHR217" s="729"/>
      <c r="IHS217" s="729"/>
      <c r="IHT217" s="729"/>
      <c r="IHU217" s="729"/>
      <c r="IHV217" s="729"/>
      <c r="IHW217" s="729"/>
      <c r="IHX217" s="729"/>
      <c r="IHY217" s="729"/>
      <c r="IHZ217" s="729"/>
      <c r="IIA217" s="729"/>
      <c r="IIB217" s="729"/>
      <c r="IIC217" s="729"/>
      <c r="IID217" s="729"/>
      <c r="IIE217" s="729"/>
      <c r="IIF217" s="729"/>
      <c r="IIG217" s="729"/>
      <c r="IIH217" s="729"/>
      <c r="III217" s="729"/>
      <c r="IIJ217" s="729"/>
      <c r="IIK217" s="729"/>
      <c r="IIL217" s="729"/>
      <c r="IIM217" s="729"/>
      <c r="IIN217" s="729"/>
      <c r="IIO217" s="729"/>
      <c r="IIP217" s="729"/>
      <c r="IIQ217" s="729"/>
      <c r="IIR217" s="729"/>
      <c r="IIS217" s="729"/>
      <c r="IIT217" s="729"/>
      <c r="IIU217" s="729"/>
      <c r="IIV217" s="729"/>
      <c r="IIW217" s="729"/>
      <c r="IIX217" s="730"/>
      <c r="IIY217" s="730"/>
      <c r="IIZ217" s="730"/>
      <c r="IJA217" s="730"/>
      <c r="IJB217" s="730"/>
      <c r="IJC217" s="730"/>
      <c r="IJD217" s="730"/>
      <c r="IJE217" s="730"/>
      <c r="IJF217" s="730"/>
      <c r="IJG217" s="730"/>
      <c r="IJH217" s="730"/>
      <c r="IJI217" s="730"/>
      <c r="IJJ217" s="730"/>
      <c r="IJK217" s="730"/>
      <c r="IJL217" s="730"/>
      <c r="IJM217" s="730"/>
      <c r="IJN217" s="730"/>
      <c r="IJO217" s="730"/>
      <c r="IJP217" s="730"/>
      <c r="IJQ217" s="730"/>
      <c r="IJR217" s="730"/>
      <c r="IJS217" s="730"/>
      <c r="IJT217" s="730"/>
      <c r="IJU217" s="730"/>
      <c r="IJV217" s="730"/>
      <c r="IJW217" s="730"/>
      <c r="IJX217" s="730"/>
      <c r="IJY217" s="730"/>
      <c r="IJZ217" s="730"/>
      <c r="IKA217" s="730"/>
      <c r="IKB217" s="730"/>
      <c r="IKC217" s="730"/>
      <c r="IKD217" s="730"/>
      <c r="IKE217" s="730"/>
      <c r="IKF217" s="730"/>
      <c r="IKG217" s="730"/>
      <c r="IKH217" s="730"/>
      <c r="IKI217" s="730"/>
      <c r="IKJ217" s="730"/>
      <c r="IKK217" s="730"/>
      <c r="IKL217" s="730"/>
      <c r="IKM217" s="730"/>
      <c r="IKN217" s="730"/>
      <c r="IKO217" s="730"/>
      <c r="IKP217" s="730"/>
      <c r="IKQ217" s="730"/>
      <c r="IKR217" s="730"/>
      <c r="IKS217" s="730"/>
      <c r="IKT217" s="727"/>
      <c r="IKU217" s="727"/>
      <c r="IKV217" s="727"/>
      <c r="IKW217" s="727"/>
      <c r="IKX217" s="727"/>
      <c r="IKY217" s="727"/>
      <c r="IKZ217" s="727"/>
      <c r="ILA217" s="727"/>
      <c r="ILB217" s="727"/>
      <c r="ILC217" s="727"/>
      <c r="ILD217" s="727"/>
      <c r="ILE217" s="727"/>
      <c r="ILF217" s="727"/>
      <c r="ILG217" s="727"/>
      <c r="ILH217" s="727"/>
      <c r="ILI217" s="727"/>
      <c r="ILJ217" s="728"/>
      <c r="ILK217" s="728"/>
      <c r="ILL217" s="728"/>
      <c r="ILM217" s="728"/>
      <c r="ILN217" s="728"/>
      <c r="ILO217" s="728"/>
      <c r="ILP217" s="728"/>
      <c r="ILQ217" s="729"/>
      <c r="ILR217" s="729"/>
      <c r="ILS217" s="729"/>
      <c r="ILT217" s="729"/>
      <c r="ILU217" s="729"/>
      <c r="ILV217" s="729"/>
      <c r="ILW217" s="729"/>
      <c r="ILX217" s="729"/>
      <c r="ILY217" s="729"/>
      <c r="ILZ217" s="729"/>
      <c r="IMA217" s="729"/>
      <c r="IMB217" s="729"/>
      <c r="IMC217" s="729"/>
      <c r="IMD217" s="729"/>
      <c r="IME217" s="729"/>
      <c r="IMF217" s="729"/>
      <c r="IMG217" s="729"/>
      <c r="IMH217" s="729"/>
      <c r="IMI217" s="729"/>
      <c r="IMJ217" s="729"/>
      <c r="IMK217" s="729"/>
      <c r="IML217" s="729"/>
      <c r="IMM217" s="729"/>
      <c r="IMN217" s="729"/>
      <c r="IMO217" s="729"/>
      <c r="IMP217" s="729"/>
      <c r="IMQ217" s="729"/>
      <c r="IMR217" s="729"/>
      <c r="IMS217" s="729"/>
      <c r="IMT217" s="729"/>
      <c r="IMU217" s="729"/>
      <c r="IMV217" s="729"/>
      <c r="IMW217" s="729"/>
      <c r="IMX217" s="729"/>
      <c r="IMY217" s="730"/>
      <c r="IMZ217" s="730"/>
      <c r="INA217" s="730"/>
      <c r="INB217" s="730"/>
      <c r="INC217" s="730"/>
      <c r="IND217" s="730"/>
      <c r="INE217" s="730"/>
      <c r="INF217" s="730"/>
      <c r="ING217" s="730"/>
      <c r="INH217" s="730"/>
      <c r="INI217" s="730"/>
      <c r="INJ217" s="730"/>
      <c r="INK217" s="730"/>
      <c r="INL217" s="730"/>
      <c r="INM217" s="730"/>
      <c r="INN217" s="730"/>
      <c r="INO217" s="730"/>
      <c r="INP217" s="730"/>
      <c r="INQ217" s="730"/>
      <c r="INR217" s="730"/>
      <c r="INS217" s="730"/>
      <c r="INT217" s="730"/>
      <c r="INU217" s="730"/>
      <c r="INV217" s="730"/>
      <c r="INW217" s="730"/>
      <c r="INX217" s="730"/>
      <c r="INY217" s="730"/>
      <c r="INZ217" s="730"/>
      <c r="IOA217" s="730"/>
      <c r="IOB217" s="730"/>
      <c r="IOC217" s="730"/>
      <c r="IOD217" s="730"/>
      <c r="IOE217" s="730"/>
      <c r="IOF217" s="730"/>
      <c r="IOG217" s="730"/>
      <c r="IOH217" s="730"/>
      <c r="IOI217" s="730"/>
      <c r="IOJ217" s="730"/>
      <c r="IOK217" s="730"/>
      <c r="IOL217" s="730"/>
      <c r="IOM217" s="730"/>
      <c r="ION217" s="730"/>
      <c r="IOO217" s="730"/>
      <c r="IOP217" s="730"/>
      <c r="IOQ217" s="730"/>
      <c r="IOR217" s="730"/>
      <c r="IOS217" s="730"/>
      <c r="IOT217" s="730"/>
      <c r="IOU217" s="727"/>
      <c r="IOV217" s="727"/>
      <c r="IOW217" s="727"/>
      <c r="IOX217" s="727"/>
      <c r="IOY217" s="727"/>
      <c r="IOZ217" s="727"/>
      <c r="IPA217" s="727"/>
      <c r="IPB217" s="727"/>
      <c r="IPC217" s="727"/>
      <c r="IPD217" s="727"/>
      <c r="IPE217" s="727"/>
      <c r="IPF217" s="727"/>
      <c r="IPG217" s="727"/>
      <c r="IPH217" s="727"/>
      <c r="IPI217" s="727"/>
      <c r="IPJ217" s="727"/>
      <c r="IPK217" s="728"/>
      <c r="IPL217" s="728"/>
      <c r="IPM217" s="728"/>
      <c r="IPN217" s="728"/>
      <c r="IPO217" s="728"/>
      <c r="IPP217" s="728"/>
      <c r="IPQ217" s="728"/>
      <c r="IPR217" s="729"/>
      <c r="IPS217" s="729"/>
      <c r="IPT217" s="729"/>
      <c r="IPU217" s="729"/>
      <c r="IPV217" s="729"/>
      <c r="IPW217" s="729"/>
      <c r="IPX217" s="729"/>
      <c r="IPY217" s="729"/>
      <c r="IPZ217" s="729"/>
      <c r="IQA217" s="729"/>
      <c r="IQB217" s="729"/>
      <c r="IQC217" s="729"/>
      <c r="IQD217" s="729"/>
      <c r="IQE217" s="729"/>
      <c r="IQF217" s="729"/>
      <c r="IQG217" s="729"/>
      <c r="IQH217" s="729"/>
      <c r="IQI217" s="729"/>
      <c r="IQJ217" s="729"/>
      <c r="IQK217" s="729"/>
      <c r="IQL217" s="729"/>
      <c r="IQM217" s="729"/>
      <c r="IQN217" s="729"/>
      <c r="IQO217" s="729"/>
      <c r="IQP217" s="729"/>
      <c r="IQQ217" s="729"/>
      <c r="IQR217" s="729"/>
      <c r="IQS217" s="729"/>
      <c r="IQT217" s="729"/>
      <c r="IQU217" s="729"/>
      <c r="IQV217" s="729"/>
      <c r="IQW217" s="729"/>
      <c r="IQX217" s="729"/>
      <c r="IQY217" s="729"/>
      <c r="IQZ217" s="730"/>
      <c r="IRA217" s="730"/>
      <c r="IRB217" s="730"/>
      <c r="IRC217" s="730"/>
      <c r="IRD217" s="730"/>
      <c r="IRE217" s="730"/>
      <c r="IRF217" s="730"/>
      <c r="IRG217" s="730"/>
      <c r="IRH217" s="730"/>
      <c r="IRI217" s="730"/>
      <c r="IRJ217" s="730"/>
      <c r="IRK217" s="730"/>
      <c r="IRL217" s="730"/>
      <c r="IRM217" s="730"/>
      <c r="IRN217" s="730"/>
      <c r="IRO217" s="730"/>
      <c r="IRP217" s="730"/>
      <c r="IRQ217" s="730"/>
      <c r="IRR217" s="730"/>
      <c r="IRS217" s="730"/>
      <c r="IRT217" s="730"/>
      <c r="IRU217" s="730"/>
      <c r="IRV217" s="730"/>
      <c r="IRW217" s="730"/>
      <c r="IRX217" s="730"/>
      <c r="IRY217" s="730"/>
      <c r="IRZ217" s="730"/>
      <c r="ISA217" s="730"/>
      <c r="ISB217" s="730"/>
      <c r="ISC217" s="730"/>
      <c r="ISD217" s="730"/>
      <c r="ISE217" s="730"/>
      <c r="ISF217" s="730"/>
      <c r="ISG217" s="730"/>
      <c r="ISH217" s="730"/>
      <c r="ISI217" s="730"/>
      <c r="ISJ217" s="730"/>
      <c r="ISK217" s="730"/>
      <c r="ISL217" s="730"/>
      <c r="ISM217" s="730"/>
      <c r="ISN217" s="730"/>
      <c r="ISO217" s="730"/>
      <c r="ISP217" s="730"/>
      <c r="ISQ217" s="730"/>
      <c r="ISR217" s="730"/>
      <c r="ISS217" s="730"/>
      <c r="IST217" s="730"/>
      <c r="ISU217" s="730"/>
      <c r="ISV217" s="727"/>
      <c r="ISW217" s="727"/>
      <c r="ISX217" s="727"/>
      <c r="ISY217" s="727"/>
      <c r="ISZ217" s="727"/>
      <c r="ITA217" s="727"/>
      <c r="ITB217" s="727"/>
      <c r="ITC217" s="727"/>
      <c r="ITD217" s="727"/>
      <c r="ITE217" s="727"/>
      <c r="ITF217" s="727"/>
      <c r="ITG217" s="727"/>
      <c r="ITH217" s="727"/>
      <c r="ITI217" s="727"/>
      <c r="ITJ217" s="727"/>
      <c r="ITK217" s="727"/>
      <c r="ITL217" s="728"/>
      <c r="ITM217" s="728"/>
      <c r="ITN217" s="728"/>
      <c r="ITO217" s="728"/>
      <c r="ITP217" s="728"/>
      <c r="ITQ217" s="728"/>
      <c r="ITR217" s="728"/>
      <c r="ITS217" s="729"/>
      <c r="ITT217" s="729"/>
      <c r="ITU217" s="729"/>
      <c r="ITV217" s="729"/>
      <c r="ITW217" s="729"/>
      <c r="ITX217" s="729"/>
      <c r="ITY217" s="729"/>
      <c r="ITZ217" s="729"/>
      <c r="IUA217" s="729"/>
      <c r="IUB217" s="729"/>
      <c r="IUC217" s="729"/>
      <c r="IUD217" s="729"/>
      <c r="IUE217" s="729"/>
      <c r="IUF217" s="729"/>
      <c r="IUG217" s="729"/>
      <c r="IUH217" s="729"/>
      <c r="IUI217" s="729"/>
      <c r="IUJ217" s="729"/>
      <c r="IUK217" s="729"/>
      <c r="IUL217" s="729"/>
      <c r="IUM217" s="729"/>
      <c r="IUN217" s="729"/>
      <c r="IUO217" s="729"/>
      <c r="IUP217" s="729"/>
      <c r="IUQ217" s="729"/>
      <c r="IUR217" s="729"/>
      <c r="IUS217" s="729"/>
      <c r="IUT217" s="729"/>
      <c r="IUU217" s="729"/>
      <c r="IUV217" s="729"/>
      <c r="IUW217" s="729"/>
      <c r="IUX217" s="729"/>
      <c r="IUY217" s="729"/>
      <c r="IUZ217" s="729"/>
      <c r="IVA217" s="730"/>
      <c r="IVB217" s="730"/>
      <c r="IVC217" s="730"/>
      <c r="IVD217" s="730"/>
      <c r="IVE217" s="730"/>
      <c r="IVF217" s="730"/>
      <c r="IVG217" s="730"/>
      <c r="IVH217" s="730"/>
      <c r="IVI217" s="730"/>
      <c r="IVJ217" s="730"/>
      <c r="IVK217" s="730"/>
      <c r="IVL217" s="730"/>
      <c r="IVM217" s="730"/>
      <c r="IVN217" s="730"/>
      <c r="IVO217" s="730"/>
      <c r="IVP217" s="730"/>
      <c r="IVQ217" s="730"/>
      <c r="IVR217" s="730"/>
      <c r="IVS217" s="730"/>
      <c r="IVT217" s="730"/>
      <c r="IVU217" s="730"/>
      <c r="IVV217" s="730"/>
      <c r="IVW217" s="730"/>
      <c r="IVX217" s="730"/>
      <c r="IVY217" s="730"/>
      <c r="IVZ217" s="730"/>
      <c r="IWA217" s="730"/>
      <c r="IWB217" s="730"/>
      <c r="IWC217" s="730"/>
      <c r="IWD217" s="730"/>
      <c r="IWE217" s="730"/>
      <c r="IWF217" s="730"/>
      <c r="IWG217" s="730"/>
      <c r="IWH217" s="730"/>
      <c r="IWI217" s="730"/>
      <c r="IWJ217" s="730"/>
      <c r="IWK217" s="730"/>
      <c r="IWL217" s="730"/>
      <c r="IWM217" s="730"/>
      <c r="IWN217" s="730"/>
      <c r="IWO217" s="730"/>
      <c r="IWP217" s="730"/>
      <c r="IWQ217" s="730"/>
      <c r="IWR217" s="730"/>
      <c r="IWS217" s="730"/>
      <c r="IWT217" s="730"/>
      <c r="IWU217" s="730"/>
      <c r="IWV217" s="730"/>
      <c r="IWW217" s="727"/>
      <c r="IWX217" s="727"/>
      <c r="IWY217" s="727"/>
      <c r="IWZ217" s="727"/>
      <c r="IXA217" s="727"/>
      <c r="IXB217" s="727"/>
      <c r="IXC217" s="727"/>
      <c r="IXD217" s="727"/>
      <c r="IXE217" s="727"/>
      <c r="IXF217" s="727"/>
      <c r="IXG217" s="727"/>
      <c r="IXH217" s="727"/>
      <c r="IXI217" s="727"/>
      <c r="IXJ217" s="727"/>
      <c r="IXK217" s="727"/>
      <c r="IXL217" s="727"/>
      <c r="IXM217" s="728"/>
      <c r="IXN217" s="728"/>
      <c r="IXO217" s="728"/>
      <c r="IXP217" s="728"/>
      <c r="IXQ217" s="728"/>
      <c r="IXR217" s="728"/>
      <c r="IXS217" s="728"/>
      <c r="IXT217" s="729"/>
      <c r="IXU217" s="729"/>
      <c r="IXV217" s="729"/>
      <c r="IXW217" s="729"/>
      <c r="IXX217" s="729"/>
      <c r="IXY217" s="729"/>
      <c r="IXZ217" s="729"/>
      <c r="IYA217" s="729"/>
      <c r="IYB217" s="729"/>
      <c r="IYC217" s="729"/>
      <c r="IYD217" s="729"/>
      <c r="IYE217" s="729"/>
      <c r="IYF217" s="729"/>
      <c r="IYG217" s="729"/>
      <c r="IYH217" s="729"/>
      <c r="IYI217" s="729"/>
      <c r="IYJ217" s="729"/>
      <c r="IYK217" s="729"/>
      <c r="IYL217" s="729"/>
      <c r="IYM217" s="729"/>
      <c r="IYN217" s="729"/>
      <c r="IYO217" s="729"/>
      <c r="IYP217" s="729"/>
      <c r="IYQ217" s="729"/>
      <c r="IYR217" s="729"/>
      <c r="IYS217" s="729"/>
      <c r="IYT217" s="729"/>
      <c r="IYU217" s="729"/>
      <c r="IYV217" s="729"/>
      <c r="IYW217" s="729"/>
      <c r="IYX217" s="729"/>
      <c r="IYY217" s="729"/>
      <c r="IYZ217" s="729"/>
      <c r="IZA217" s="729"/>
      <c r="IZB217" s="730"/>
      <c r="IZC217" s="730"/>
      <c r="IZD217" s="730"/>
      <c r="IZE217" s="730"/>
      <c r="IZF217" s="730"/>
      <c r="IZG217" s="730"/>
      <c r="IZH217" s="730"/>
      <c r="IZI217" s="730"/>
      <c r="IZJ217" s="730"/>
      <c r="IZK217" s="730"/>
      <c r="IZL217" s="730"/>
      <c r="IZM217" s="730"/>
      <c r="IZN217" s="730"/>
      <c r="IZO217" s="730"/>
      <c r="IZP217" s="730"/>
      <c r="IZQ217" s="730"/>
      <c r="IZR217" s="730"/>
      <c r="IZS217" s="730"/>
      <c r="IZT217" s="730"/>
      <c r="IZU217" s="730"/>
      <c r="IZV217" s="730"/>
      <c r="IZW217" s="730"/>
      <c r="IZX217" s="730"/>
      <c r="IZY217" s="730"/>
      <c r="IZZ217" s="730"/>
      <c r="JAA217" s="730"/>
      <c r="JAB217" s="730"/>
      <c r="JAC217" s="730"/>
      <c r="JAD217" s="730"/>
      <c r="JAE217" s="730"/>
      <c r="JAF217" s="730"/>
      <c r="JAG217" s="730"/>
      <c r="JAH217" s="730"/>
      <c r="JAI217" s="730"/>
      <c r="JAJ217" s="730"/>
      <c r="JAK217" s="730"/>
      <c r="JAL217" s="730"/>
      <c r="JAM217" s="730"/>
      <c r="JAN217" s="730"/>
      <c r="JAO217" s="730"/>
      <c r="JAP217" s="730"/>
      <c r="JAQ217" s="730"/>
      <c r="JAR217" s="730"/>
      <c r="JAS217" s="730"/>
      <c r="JAT217" s="730"/>
      <c r="JAU217" s="730"/>
      <c r="JAV217" s="730"/>
      <c r="JAW217" s="730"/>
      <c r="JAX217" s="727"/>
      <c r="JAY217" s="727"/>
      <c r="JAZ217" s="727"/>
      <c r="JBA217" s="727"/>
      <c r="JBB217" s="727"/>
      <c r="JBC217" s="727"/>
      <c r="JBD217" s="727"/>
      <c r="JBE217" s="727"/>
      <c r="JBF217" s="727"/>
      <c r="JBG217" s="727"/>
      <c r="JBH217" s="727"/>
      <c r="JBI217" s="727"/>
      <c r="JBJ217" s="727"/>
      <c r="JBK217" s="727"/>
      <c r="JBL217" s="727"/>
      <c r="JBM217" s="727"/>
      <c r="JBN217" s="728"/>
      <c r="JBO217" s="728"/>
      <c r="JBP217" s="728"/>
      <c r="JBQ217" s="728"/>
      <c r="JBR217" s="728"/>
      <c r="JBS217" s="728"/>
      <c r="JBT217" s="728"/>
      <c r="JBU217" s="729"/>
      <c r="JBV217" s="729"/>
      <c r="JBW217" s="729"/>
      <c r="JBX217" s="729"/>
      <c r="JBY217" s="729"/>
      <c r="JBZ217" s="729"/>
      <c r="JCA217" s="729"/>
      <c r="JCB217" s="729"/>
      <c r="JCC217" s="729"/>
      <c r="JCD217" s="729"/>
      <c r="JCE217" s="729"/>
      <c r="JCF217" s="729"/>
      <c r="JCG217" s="729"/>
      <c r="JCH217" s="729"/>
      <c r="JCI217" s="729"/>
      <c r="JCJ217" s="729"/>
      <c r="JCK217" s="729"/>
      <c r="JCL217" s="729"/>
      <c r="JCM217" s="729"/>
      <c r="JCN217" s="729"/>
      <c r="JCO217" s="729"/>
      <c r="JCP217" s="729"/>
      <c r="JCQ217" s="729"/>
      <c r="JCR217" s="729"/>
      <c r="JCS217" s="729"/>
      <c r="JCT217" s="729"/>
      <c r="JCU217" s="729"/>
      <c r="JCV217" s="729"/>
      <c r="JCW217" s="729"/>
      <c r="JCX217" s="729"/>
      <c r="JCY217" s="729"/>
      <c r="JCZ217" s="729"/>
      <c r="JDA217" s="729"/>
      <c r="JDB217" s="729"/>
      <c r="JDC217" s="730"/>
      <c r="JDD217" s="730"/>
      <c r="JDE217" s="730"/>
      <c r="JDF217" s="730"/>
      <c r="JDG217" s="730"/>
      <c r="JDH217" s="730"/>
      <c r="JDI217" s="730"/>
      <c r="JDJ217" s="730"/>
      <c r="JDK217" s="730"/>
      <c r="JDL217" s="730"/>
      <c r="JDM217" s="730"/>
      <c r="JDN217" s="730"/>
      <c r="JDO217" s="730"/>
      <c r="JDP217" s="730"/>
      <c r="JDQ217" s="730"/>
      <c r="JDR217" s="730"/>
      <c r="JDS217" s="730"/>
      <c r="JDT217" s="730"/>
      <c r="JDU217" s="730"/>
      <c r="JDV217" s="730"/>
      <c r="JDW217" s="730"/>
      <c r="JDX217" s="730"/>
      <c r="JDY217" s="730"/>
      <c r="JDZ217" s="730"/>
      <c r="JEA217" s="730"/>
      <c r="JEB217" s="730"/>
      <c r="JEC217" s="730"/>
      <c r="JED217" s="730"/>
      <c r="JEE217" s="730"/>
      <c r="JEF217" s="730"/>
      <c r="JEG217" s="730"/>
      <c r="JEH217" s="730"/>
      <c r="JEI217" s="730"/>
      <c r="JEJ217" s="730"/>
      <c r="JEK217" s="730"/>
      <c r="JEL217" s="730"/>
      <c r="JEM217" s="730"/>
      <c r="JEN217" s="730"/>
      <c r="JEO217" s="730"/>
      <c r="JEP217" s="730"/>
      <c r="JEQ217" s="730"/>
      <c r="JER217" s="730"/>
      <c r="JES217" s="730"/>
      <c r="JET217" s="730"/>
      <c r="JEU217" s="730"/>
      <c r="JEV217" s="730"/>
      <c r="JEW217" s="730"/>
      <c r="JEX217" s="730"/>
      <c r="JEY217" s="727"/>
      <c r="JEZ217" s="727"/>
      <c r="JFA217" s="727"/>
      <c r="JFB217" s="727"/>
      <c r="JFC217" s="727"/>
      <c r="JFD217" s="727"/>
      <c r="JFE217" s="727"/>
      <c r="JFF217" s="727"/>
      <c r="JFG217" s="727"/>
      <c r="JFH217" s="727"/>
      <c r="JFI217" s="727"/>
      <c r="JFJ217" s="727"/>
      <c r="JFK217" s="727"/>
      <c r="JFL217" s="727"/>
      <c r="JFM217" s="727"/>
      <c r="JFN217" s="727"/>
      <c r="JFO217" s="728"/>
      <c r="JFP217" s="728"/>
      <c r="JFQ217" s="728"/>
      <c r="JFR217" s="728"/>
      <c r="JFS217" s="728"/>
      <c r="JFT217" s="728"/>
      <c r="JFU217" s="728"/>
      <c r="JFV217" s="729"/>
      <c r="JFW217" s="729"/>
      <c r="JFX217" s="729"/>
      <c r="JFY217" s="729"/>
      <c r="JFZ217" s="729"/>
      <c r="JGA217" s="729"/>
      <c r="JGB217" s="729"/>
      <c r="JGC217" s="729"/>
      <c r="JGD217" s="729"/>
      <c r="JGE217" s="729"/>
      <c r="JGF217" s="729"/>
      <c r="JGG217" s="729"/>
      <c r="JGH217" s="729"/>
      <c r="JGI217" s="729"/>
      <c r="JGJ217" s="729"/>
      <c r="JGK217" s="729"/>
      <c r="JGL217" s="729"/>
      <c r="JGM217" s="729"/>
      <c r="JGN217" s="729"/>
      <c r="JGO217" s="729"/>
      <c r="JGP217" s="729"/>
      <c r="JGQ217" s="729"/>
      <c r="JGR217" s="729"/>
      <c r="JGS217" s="729"/>
      <c r="JGT217" s="729"/>
      <c r="JGU217" s="729"/>
      <c r="JGV217" s="729"/>
      <c r="JGW217" s="729"/>
      <c r="JGX217" s="729"/>
      <c r="JGY217" s="729"/>
      <c r="JGZ217" s="729"/>
      <c r="JHA217" s="729"/>
      <c r="JHB217" s="729"/>
      <c r="JHC217" s="729"/>
      <c r="JHD217" s="730"/>
      <c r="JHE217" s="730"/>
      <c r="JHF217" s="730"/>
      <c r="JHG217" s="730"/>
      <c r="JHH217" s="730"/>
      <c r="JHI217" s="730"/>
      <c r="JHJ217" s="730"/>
      <c r="JHK217" s="730"/>
      <c r="JHL217" s="730"/>
      <c r="JHM217" s="730"/>
      <c r="JHN217" s="730"/>
      <c r="JHO217" s="730"/>
      <c r="JHP217" s="730"/>
      <c r="JHQ217" s="730"/>
      <c r="JHR217" s="730"/>
      <c r="JHS217" s="730"/>
      <c r="JHT217" s="730"/>
      <c r="JHU217" s="730"/>
      <c r="JHV217" s="730"/>
      <c r="JHW217" s="730"/>
      <c r="JHX217" s="730"/>
      <c r="JHY217" s="730"/>
      <c r="JHZ217" s="730"/>
      <c r="JIA217" s="730"/>
      <c r="JIB217" s="730"/>
      <c r="JIC217" s="730"/>
      <c r="JID217" s="730"/>
      <c r="JIE217" s="730"/>
      <c r="JIF217" s="730"/>
      <c r="JIG217" s="730"/>
      <c r="JIH217" s="730"/>
      <c r="JII217" s="730"/>
      <c r="JIJ217" s="730"/>
      <c r="JIK217" s="730"/>
      <c r="JIL217" s="730"/>
      <c r="JIM217" s="730"/>
      <c r="JIN217" s="730"/>
      <c r="JIO217" s="730"/>
      <c r="JIP217" s="730"/>
      <c r="JIQ217" s="730"/>
      <c r="JIR217" s="730"/>
      <c r="JIS217" s="730"/>
      <c r="JIT217" s="730"/>
      <c r="JIU217" s="730"/>
      <c r="JIV217" s="730"/>
      <c r="JIW217" s="730"/>
      <c r="JIX217" s="730"/>
      <c r="JIY217" s="730"/>
      <c r="JIZ217" s="727"/>
      <c r="JJA217" s="727"/>
      <c r="JJB217" s="727"/>
      <c r="JJC217" s="727"/>
      <c r="JJD217" s="727"/>
      <c r="JJE217" s="727"/>
      <c r="JJF217" s="727"/>
      <c r="JJG217" s="727"/>
      <c r="JJH217" s="727"/>
      <c r="JJI217" s="727"/>
      <c r="JJJ217" s="727"/>
      <c r="JJK217" s="727"/>
      <c r="JJL217" s="727"/>
      <c r="JJM217" s="727"/>
      <c r="JJN217" s="727"/>
      <c r="JJO217" s="727"/>
      <c r="JJP217" s="728"/>
      <c r="JJQ217" s="728"/>
      <c r="JJR217" s="728"/>
      <c r="JJS217" s="728"/>
      <c r="JJT217" s="728"/>
      <c r="JJU217" s="728"/>
      <c r="JJV217" s="728"/>
      <c r="JJW217" s="729"/>
      <c r="JJX217" s="729"/>
      <c r="JJY217" s="729"/>
      <c r="JJZ217" s="729"/>
      <c r="JKA217" s="729"/>
      <c r="JKB217" s="729"/>
      <c r="JKC217" s="729"/>
      <c r="JKD217" s="729"/>
      <c r="JKE217" s="729"/>
      <c r="JKF217" s="729"/>
      <c r="JKG217" s="729"/>
      <c r="JKH217" s="729"/>
      <c r="JKI217" s="729"/>
      <c r="JKJ217" s="729"/>
      <c r="JKK217" s="729"/>
      <c r="JKL217" s="729"/>
      <c r="JKM217" s="729"/>
      <c r="JKN217" s="729"/>
      <c r="JKO217" s="729"/>
      <c r="JKP217" s="729"/>
      <c r="JKQ217" s="729"/>
      <c r="JKR217" s="729"/>
      <c r="JKS217" s="729"/>
      <c r="JKT217" s="729"/>
      <c r="JKU217" s="729"/>
      <c r="JKV217" s="729"/>
      <c r="JKW217" s="729"/>
      <c r="JKX217" s="729"/>
      <c r="JKY217" s="729"/>
      <c r="JKZ217" s="729"/>
      <c r="JLA217" s="729"/>
      <c r="JLB217" s="729"/>
      <c r="JLC217" s="729"/>
      <c r="JLD217" s="729"/>
      <c r="JLE217" s="730"/>
      <c r="JLF217" s="730"/>
      <c r="JLG217" s="730"/>
      <c r="JLH217" s="730"/>
      <c r="JLI217" s="730"/>
      <c r="JLJ217" s="730"/>
      <c r="JLK217" s="730"/>
      <c r="JLL217" s="730"/>
      <c r="JLM217" s="730"/>
      <c r="JLN217" s="730"/>
      <c r="JLO217" s="730"/>
      <c r="JLP217" s="730"/>
      <c r="JLQ217" s="730"/>
      <c r="JLR217" s="730"/>
      <c r="JLS217" s="730"/>
      <c r="JLT217" s="730"/>
      <c r="JLU217" s="730"/>
      <c r="JLV217" s="730"/>
      <c r="JLW217" s="730"/>
      <c r="JLX217" s="730"/>
      <c r="JLY217" s="730"/>
      <c r="JLZ217" s="730"/>
      <c r="JMA217" s="730"/>
      <c r="JMB217" s="730"/>
      <c r="JMC217" s="730"/>
      <c r="JMD217" s="730"/>
      <c r="JME217" s="730"/>
      <c r="JMF217" s="730"/>
      <c r="JMG217" s="730"/>
      <c r="JMH217" s="730"/>
      <c r="JMI217" s="730"/>
      <c r="JMJ217" s="730"/>
      <c r="JMK217" s="730"/>
      <c r="JML217" s="730"/>
      <c r="JMM217" s="730"/>
      <c r="JMN217" s="730"/>
      <c r="JMO217" s="730"/>
      <c r="JMP217" s="730"/>
      <c r="JMQ217" s="730"/>
      <c r="JMR217" s="730"/>
      <c r="JMS217" s="730"/>
      <c r="JMT217" s="730"/>
      <c r="JMU217" s="730"/>
      <c r="JMV217" s="730"/>
      <c r="JMW217" s="730"/>
      <c r="JMX217" s="730"/>
      <c r="JMY217" s="730"/>
      <c r="JMZ217" s="730"/>
      <c r="JNA217" s="727"/>
      <c r="JNB217" s="727"/>
      <c r="JNC217" s="727"/>
      <c r="JND217" s="727"/>
      <c r="JNE217" s="727"/>
      <c r="JNF217" s="727"/>
      <c r="JNG217" s="727"/>
      <c r="JNH217" s="727"/>
      <c r="JNI217" s="727"/>
      <c r="JNJ217" s="727"/>
      <c r="JNK217" s="727"/>
      <c r="JNL217" s="727"/>
      <c r="JNM217" s="727"/>
      <c r="JNN217" s="727"/>
      <c r="JNO217" s="727"/>
      <c r="JNP217" s="727"/>
      <c r="JNQ217" s="728"/>
      <c r="JNR217" s="728"/>
      <c r="JNS217" s="728"/>
      <c r="JNT217" s="728"/>
      <c r="JNU217" s="728"/>
      <c r="JNV217" s="728"/>
      <c r="JNW217" s="728"/>
      <c r="JNX217" s="729"/>
      <c r="JNY217" s="729"/>
      <c r="JNZ217" s="729"/>
      <c r="JOA217" s="729"/>
      <c r="JOB217" s="729"/>
      <c r="JOC217" s="729"/>
      <c r="JOD217" s="729"/>
      <c r="JOE217" s="729"/>
      <c r="JOF217" s="729"/>
      <c r="JOG217" s="729"/>
      <c r="JOH217" s="729"/>
      <c r="JOI217" s="729"/>
      <c r="JOJ217" s="729"/>
      <c r="JOK217" s="729"/>
      <c r="JOL217" s="729"/>
      <c r="JOM217" s="729"/>
      <c r="JON217" s="729"/>
      <c r="JOO217" s="729"/>
      <c r="JOP217" s="729"/>
      <c r="JOQ217" s="729"/>
      <c r="JOR217" s="729"/>
      <c r="JOS217" s="729"/>
      <c r="JOT217" s="729"/>
      <c r="JOU217" s="729"/>
      <c r="JOV217" s="729"/>
      <c r="JOW217" s="729"/>
      <c r="JOX217" s="729"/>
      <c r="JOY217" s="729"/>
      <c r="JOZ217" s="729"/>
      <c r="JPA217" s="729"/>
      <c r="JPB217" s="729"/>
      <c r="JPC217" s="729"/>
      <c r="JPD217" s="729"/>
      <c r="JPE217" s="729"/>
      <c r="JPF217" s="730"/>
      <c r="JPG217" s="730"/>
      <c r="JPH217" s="730"/>
      <c r="JPI217" s="730"/>
      <c r="JPJ217" s="730"/>
      <c r="JPK217" s="730"/>
      <c r="JPL217" s="730"/>
      <c r="JPM217" s="730"/>
      <c r="JPN217" s="730"/>
      <c r="JPO217" s="730"/>
      <c r="JPP217" s="730"/>
      <c r="JPQ217" s="730"/>
      <c r="JPR217" s="730"/>
      <c r="JPS217" s="730"/>
      <c r="JPT217" s="730"/>
      <c r="JPU217" s="730"/>
      <c r="JPV217" s="730"/>
      <c r="JPW217" s="730"/>
      <c r="JPX217" s="730"/>
      <c r="JPY217" s="730"/>
      <c r="JPZ217" s="730"/>
      <c r="JQA217" s="730"/>
      <c r="JQB217" s="730"/>
      <c r="JQC217" s="730"/>
      <c r="JQD217" s="730"/>
      <c r="JQE217" s="730"/>
      <c r="JQF217" s="730"/>
      <c r="JQG217" s="730"/>
      <c r="JQH217" s="730"/>
      <c r="JQI217" s="730"/>
      <c r="JQJ217" s="730"/>
      <c r="JQK217" s="730"/>
      <c r="JQL217" s="730"/>
      <c r="JQM217" s="730"/>
      <c r="JQN217" s="730"/>
      <c r="JQO217" s="730"/>
      <c r="JQP217" s="730"/>
      <c r="JQQ217" s="730"/>
      <c r="JQR217" s="730"/>
      <c r="JQS217" s="730"/>
      <c r="JQT217" s="730"/>
      <c r="JQU217" s="730"/>
      <c r="JQV217" s="730"/>
      <c r="JQW217" s="730"/>
      <c r="JQX217" s="730"/>
      <c r="JQY217" s="730"/>
      <c r="JQZ217" s="730"/>
      <c r="JRA217" s="730"/>
      <c r="JRB217" s="727"/>
      <c r="JRC217" s="727"/>
      <c r="JRD217" s="727"/>
      <c r="JRE217" s="727"/>
      <c r="JRF217" s="727"/>
      <c r="JRG217" s="727"/>
      <c r="JRH217" s="727"/>
      <c r="JRI217" s="727"/>
      <c r="JRJ217" s="727"/>
      <c r="JRK217" s="727"/>
      <c r="JRL217" s="727"/>
      <c r="JRM217" s="727"/>
      <c r="JRN217" s="727"/>
      <c r="JRO217" s="727"/>
      <c r="JRP217" s="727"/>
      <c r="JRQ217" s="727"/>
      <c r="JRR217" s="728"/>
      <c r="JRS217" s="728"/>
      <c r="JRT217" s="728"/>
      <c r="JRU217" s="728"/>
      <c r="JRV217" s="728"/>
      <c r="JRW217" s="728"/>
      <c r="JRX217" s="728"/>
      <c r="JRY217" s="729"/>
      <c r="JRZ217" s="729"/>
      <c r="JSA217" s="729"/>
      <c r="JSB217" s="729"/>
      <c r="JSC217" s="729"/>
      <c r="JSD217" s="729"/>
      <c r="JSE217" s="729"/>
      <c r="JSF217" s="729"/>
      <c r="JSG217" s="729"/>
      <c r="JSH217" s="729"/>
      <c r="JSI217" s="729"/>
      <c r="JSJ217" s="729"/>
      <c r="JSK217" s="729"/>
      <c r="JSL217" s="729"/>
      <c r="JSM217" s="729"/>
      <c r="JSN217" s="729"/>
      <c r="JSO217" s="729"/>
      <c r="JSP217" s="729"/>
      <c r="JSQ217" s="729"/>
      <c r="JSR217" s="729"/>
      <c r="JSS217" s="729"/>
      <c r="JST217" s="729"/>
      <c r="JSU217" s="729"/>
      <c r="JSV217" s="729"/>
      <c r="JSW217" s="729"/>
      <c r="JSX217" s="729"/>
      <c r="JSY217" s="729"/>
      <c r="JSZ217" s="729"/>
      <c r="JTA217" s="729"/>
      <c r="JTB217" s="729"/>
      <c r="JTC217" s="729"/>
      <c r="JTD217" s="729"/>
      <c r="JTE217" s="729"/>
      <c r="JTF217" s="729"/>
      <c r="JTG217" s="730"/>
      <c r="JTH217" s="730"/>
      <c r="JTI217" s="730"/>
      <c r="JTJ217" s="730"/>
      <c r="JTK217" s="730"/>
      <c r="JTL217" s="730"/>
      <c r="JTM217" s="730"/>
      <c r="JTN217" s="730"/>
      <c r="JTO217" s="730"/>
      <c r="JTP217" s="730"/>
      <c r="JTQ217" s="730"/>
      <c r="JTR217" s="730"/>
      <c r="JTS217" s="730"/>
      <c r="JTT217" s="730"/>
      <c r="JTU217" s="730"/>
      <c r="JTV217" s="730"/>
      <c r="JTW217" s="730"/>
      <c r="JTX217" s="730"/>
      <c r="JTY217" s="730"/>
      <c r="JTZ217" s="730"/>
      <c r="JUA217" s="730"/>
      <c r="JUB217" s="730"/>
      <c r="JUC217" s="730"/>
      <c r="JUD217" s="730"/>
      <c r="JUE217" s="730"/>
      <c r="JUF217" s="730"/>
      <c r="JUG217" s="730"/>
      <c r="JUH217" s="730"/>
      <c r="JUI217" s="730"/>
      <c r="JUJ217" s="730"/>
      <c r="JUK217" s="730"/>
      <c r="JUL217" s="730"/>
      <c r="JUM217" s="730"/>
      <c r="JUN217" s="730"/>
      <c r="JUO217" s="730"/>
      <c r="JUP217" s="730"/>
      <c r="JUQ217" s="730"/>
      <c r="JUR217" s="730"/>
      <c r="JUS217" s="730"/>
      <c r="JUT217" s="730"/>
      <c r="JUU217" s="730"/>
      <c r="JUV217" s="730"/>
      <c r="JUW217" s="730"/>
      <c r="JUX217" s="730"/>
      <c r="JUY217" s="730"/>
      <c r="JUZ217" s="730"/>
      <c r="JVA217" s="730"/>
      <c r="JVB217" s="730"/>
      <c r="JVC217" s="727"/>
      <c r="JVD217" s="727"/>
      <c r="JVE217" s="727"/>
      <c r="JVF217" s="727"/>
      <c r="JVG217" s="727"/>
      <c r="JVH217" s="727"/>
      <c r="JVI217" s="727"/>
      <c r="JVJ217" s="727"/>
      <c r="JVK217" s="727"/>
      <c r="JVL217" s="727"/>
      <c r="JVM217" s="727"/>
      <c r="JVN217" s="727"/>
      <c r="JVO217" s="727"/>
      <c r="JVP217" s="727"/>
      <c r="JVQ217" s="727"/>
      <c r="JVR217" s="727"/>
      <c r="JVS217" s="728"/>
      <c r="JVT217" s="728"/>
      <c r="JVU217" s="728"/>
      <c r="JVV217" s="728"/>
      <c r="JVW217" s="728"/>
      <c r="JVX217" s="728"/>
      <c r="JVY217" s="728"/>
      <c r="JVZ217" s="729"/>
      <c r="JWA217" s="729"/>
      <c r="JWB217" s="729"/>
      <c r="JWC217" s="729"/>
      <c r="JWD217" s="729"/>
      <c r="JWE217" s="729"/>
      <c r="JWF217" s="729"/>
      <c r="JWG217" s="729"/>
      <c r="JWH217" s="729"/>
      <c r="JWI217" s="729"/>
      <c r="JWJ217" s="729"/>
      <c r="JWK217" s="729"/>
      <c r="JWL217" s="729"/>
      <c r="JWM217" s="729"/>
      <c r="JWN217" s="729"/>
      <c r="JWO217" s="729"/>
      <c r="JWP217" s="729"/>
      <c r="JWQ217" s="729"/>
      <c r="JWR217" s="729"/>
      <c r="JWS217" s="729"/>
      <c r="JWT217" s="729"/>
      <c r="JWU217" s="729"/>
      <c r="JWV217" s="729"/>
      <c r="JWW217" s="729"/>
      <c r="JWX217" s="729"/>
      <c r="JWY217" s="729"/>
      <c r="JWZ217" s="729"/>
      <c r="JXA217" s="729"/>
      <c r="JXB217" s="729"/>
      <c r="JXC217" s="729"/>
      <c r="JXD217" s="729"/>
      <c r="JXE217" s="729"/>
      <c r="JXF217" s="729"/>
      <c r="JXG217" s="729"/>
      <c r="JXH217" s="730"/>
      <c r="JXI217" s="730"/>
      <c r="JXJ217" s="730"/>
      <c r="JXK217" s="730"/>
      <c r="JXL217" s="730"/>
      <c r="JXM217" s="730"/>
      <c r="JXN217" s="730"/>
      <c r="JXO217" s="730"/>
      <c r="JXP217" s="730"/>
      <c r="JXQ217" s="730"/>
      <c r="JXR217" s="730"/>
      <c r="JXS217" s="730"/>
      <c r="JXT217" s="730"/>
      <c r="JXU217" s="730"/>
      <c r="JXV217" s="730"/>
      <c r="JXW217" s="730"/>
      <c r="JXX217" s="730"/>
      <c r="JXY217" s="730"/>
      <c r="JXZ217" s="730"/>
      <c r="JYA217" s="730"/>
      <c r="JYB217" s="730"/>
      <c r="JYC217" s="730"/>
      <c r="JYD217" s="730"/>
      <c r="JYE217" s="730"/>
      <c r="JYF217" s="730"/>
      <c r="JYG217" s="730"/>
      <c r="JYH217" s="730"/>
      <c r="JYI217" s="730"/>
      <c r="JYJ217" s="730"/>
      <c r="JYK217" s="730"/>
      <c r="JYL217" s="730"/>
      <c r="JYM217" s="730"/>
      <c r="JYN217" s="730"/>
      <c r="JYO217" s="730"/>
      <c r="JYP217" s="730"/>
      <c r="JYQ217" s="730"/>
      <c r="JYR217" s="730"/>
      <c r="JYS217" s="730"/>
      <c r="JYT217" s="730"/>
      <c r="JYU217" s="730"/>
      <c r="JYV217" s="730"/>
      <c r="JYW217" s="730"/>
      <c r="JYX217" s="730"/>
      <c r="JYY217" s="730"/>
      <c r="JYZ217" s="730"/>
      <c r="JZA217" s="730"/>
      <c r="JZB217" s="730"/>
      <c r="JZC217" s="730"/>
      <c r="JZD217" s="727"/>
      <c r="JZE217" s="727"/>
      <c r="JZF217" s="727"/>
      <c r="JZG217" s="727"/>
      <c r="JZH217" s="727"/>
      <c r="JZI217" s="727"/>
      <c r="JZJ217" s="727"/>
      <c r="JZK217" s="727"/>
      <c r="JZL217" s="727"/>
      <c r="JZM217" s="727"/>
      <c r="JZN217" s="727"/>
      <c r="JZO217" s="727"/>
      <c r="JZP217" s="727"/>
      <c r="JZQ217" s="727"/>
      <c r="JZR217" s="727"/>
      <c r="JZS217" s="727"/>
      <c r="JZT217" s="728"/>
      <c r="JZU217" s="728"/>
      <c r="JZV217" s="728"/>
      <c r="JZW217" s="728"/>
      <c r="JZX217" s="728"/>
      <c r="JZY217" s="728"/>
      <c r="JZZ217" s="728"/>
      <c r="KAA217" s="729"/>
      <c r="KAB217" s="729"/>
      <c r="KAC217" s="729"/>
      <c r="KAD217" s="729"/>
      <c r="KAE217" s="729"/>
      <c r="KAF217" s="729"/>
      <c r="KAG217" s="729"/>
      <c r="KAH217" s="729"/>
      <c r="KAI217" s="729"/>
      <c r="KAJ217" s="729"/>
      <c r="KAK217" s="729"/>
      <c r="KAL217" s="729"/>
      <c r="KAM217" s="729"/>
      <c r="KAN217" s="729"/>
      <c r="KAO217" s="729"/>
      <c r="KAP217" s="729"/>
      <c r="KAQ217" s="729"/>
      <c r="KAR217" s="729"/>
      <c r="KAS217" s="729"/>
      <c r="KAT217" s="729"/>
      <c r="KAU217" s="729"/>
      <c r="KAV217" s="729"/>
      <c r="KAW217" s="729"/>
      <c r="KAX217" s="729"/>
      <c r="KAY217" s="729"/>
      <c r="KAZ217" s="729"/>
      <c r="KBA217" s="729"/>
      <c r="KBB217" s="729"/>
      <c r="KBC217" s="729"/>
      <c r="KBD217" s="729"/>
      <c r="KBE217" s="729"/>
      <c r="KBF217" s="729"/>
      <c r="KBG217" s="729"/>
      <c r="KBH217" s="729"/>
      <c r="KBI217" s="730"/>
      <c r="KBJ217" s="730"/>
      <c r="KBK217" s="730"/>
      <c r="KBL217" s="730"/>
      <c r="KBM217" s="730"/>
      <c r="KBN217" s="730"/>
      <c r="KBO217" s="730"/>
      <c r="KBP217" s="730"/>
      <c r="KBQ217" s="730"/>
      <c r="KBR217" s="730"/>
      <c r="KBS217" s="730"/>
      <c r="KBT217" s="730"/>
      <c r="KBU217" s="730"/>
      <c r="KBV217" s="730"/>
      <c r="KBW217" s="730"/>
      <c r="KBX217" s="730"/>
      <c r="KBY217" s="730"/>
      <c r="KBZ217" s="730"/>
      <c r="KCA217" s="730"/>
      <c r="KCB217" s="730"/>
      <c r="KCC217" s="730"/>
      <c r="KCD217" s="730"/>
      <c r="KCE217" s="730"/>
      <c r="KCF217" s="730"/>
      <c r="KCG217" s="730"/>
      <c r="KCH217" s="730"/>
      <c r="KCI217" s="730"/>
      <c r="KCJ217" s="730"/>
      <c r="KCK217" s="730"/>
      <c r="KCL217" s="730"/>
      <c r="KCM217" s="730"/>
      <c r="KCN217" s="730"/>
      <c r="KCO217" s="730"/>
      <c r="KCP217" s="730"/>
      <c r="KCQ217" s="730"/>
      <c r="KCR217" s="730"/>
      <c r="KCS217" s="730"/>
      <c r="KCT217" s="730"/>
      <c r="KCU217" s="730"/>
      <c r="KCV217" s="730"/>
      <c r="KCW217" s="730"/>
      <c r="KCX217" s="730"/>
      <c r="KCY217" s="730"/>
      <c r="KCZ217" s="730"/>
      <c r="KDA217" s="730"/>
      <c r="KDB217" s="730"/>
      <c r="KDC217" s="730"/>
      <c r="KDD217" s="730"/>
      <c r="KDE217" s="727"/>
      <c r="KDF217" s="727"/>
      <c r="KDG217" s="727"/>
      <c r="KDH217" s="727"/>
      <c r="KDI217" s="727"/>
      <c r="KDJ217" s="727"/>
      <c r="KDK217" s="727"/>
      <c r="KDL217" s="727"/>
      <c r="KDM217" s="727"/>
      <c r="KDN217" s="727"/>
      <c r="KDO217" s="727"/>
      <c r="KDP217" s="727"/>
      <c r="KDQ217" s="727"/>
      <c r="KDR217" s="727"/>
      <c r="KDS217" s="727"/>
      <c r="KDT217" s="727"/>
      <c r="KDU217" s="728"/>
      <c r="KDV217" s="728"/>
      <c r="KDW217" s="728"/>
      <c r="KDX217" s="728"/>
      <c r="KDY217" s="728"/>
      <c r="KDZ217" s="728"/>
      <c r="KEA217" s="728"/>
      <c r="KEB217" s="729"/>
      <c r="KEC217" s="729"/>
      <c r="KED217" s="729"/>
      <c r="KEE217" s="729"/>
      <c r="KEF217" s="729"/>
      <c r="KEG217" s="729"/>
      <c r="KEH217" s="729"/>
      <c r="KEI217" s="729"/>
      <c r="KEJ217" s="729"/>
      <c r="KEK217" s="729"/>
      <c r="KEL217" s="729"/>
      <c r="KEM217" s="729"/>
      <c r="KEN217" s="729"/>
      <c r="KEO217" s="729"/>
      <c r="KEP217" s="729"/>
      <c r="KEQ217" s="729"/>
      <c r="KER217" s="729"/>
      <c r="KES217" s="729"/>
      <c r="KET217" s="729"/>
      <c r="KEU217" s="729"/>
      <c r="KEV217" s="729"/>
      <c r="KEW217" s="729"/>
      <c r="KEX217" s="729"/>
      <c r="KEY217" s="729"/>
      <c r="KEZ217" s="729"/>
      <c r="KFA217" s="729"/>
      <c r="KFB217" s="729"/>
      <c r="KFC217" s="729"/>
      <c r="KFD217" s="729"/>
      <c r="KFE217" s="729"/>
      <c r="KFF217" s="729"/>
      <c r="KFG217" s="729"/>
      <c r="KFH217" s="729"/>
      <c r="KFI217" s="729"/>
      <c r="KFJ217" s="730"/>
      <c r="KFK217" s="730"/>
      <c r="KFL217" s="730"/>
      <c r="KFM217" s="730"/>
      <c r="KFN217" s="730"/>
      <c r="KFO217" s="730"/>
      <c r="KFP217" s="730"/>
      <c r="KFQ217" s="730"/>
      <c r="KFR217" s="730"/>
      <c r="KFS217" s="730"/>
      <c r="KFT217" s="730"/>
      <c r="KFU217" s="730"/>
      <c r="KFV217" s="730"/>
      <c r="KFW217" s="730"/>
      <c r="KFX217" s="730"/>
      <c r="KFY217" s="730"/>
      <c r="KFZ217" s="730"/>
      <c r="KGA217" s="730"/>
      <c r="KGB217" s="730"/>
      <c r="KGC217" s="730"/>
      <c r="KGD217" s="730"/>
      <c r="KGE217" s="730"/>
      <c r="KGF217" s="730"/>
      <c r="KGG217" s="730"/>
      <c r="KGH217" s="730"/>
      <c r="KGI217" s="730"/>
      <c r="KGJ217" s="730"/>
      <c r="KGK217" s="730"/>
      <c r="KGL217" s="730"/>
      <c r="KGM217" s="730"/>
      <c r="KGN217" s="730"/>
      <c r="KGO217" s="730"/>
      <c r="KGP217" s="730"/>
      <c r="KGQ217" s="730"/>
      <c r="KGR217" s="730"/>
      <c r="KGS217" s="730"/>
      <c r="KGT217" s="730"/>
      <c r="KGU217" s="730"/>
      <c r="KGV217" s="730"/>
      <c r="KGW217" s="730"/>
      <c r="KGX217" s="730"/>
      <c r="KGY217" s="730"/>
      <c r="KGZ217" s="730"/>
      <c r="KHA217" s="730"/>
      <c r="KHB217" s="730"/>
      <c r="KHC217" s="730"/>
      <c r="KHD217" s="730"/>
      <c r="KHE217" s="730"/>
      <c r="KHF217" s="727"/>
      <c r="KHG217" s="727"/>
      <c r="KHH217" s="727"/>
      <c r="KHI217" s="727"/>
      <c r="KHJ217" s="727"/>
      <c r="KHK217" s="727"/>
      <c r="KHL217" s="727"/>
      <c r="KHM217" s="727"/>
      <c r="KHN217" s="727"/>
      <c r="KHO217" s="727"/>
      <c r="KHP217" s="727"/>
      <c r="KHQ217" s="727"/>
      <c r="KHR217" s="727"/>
      <c r="KHS217" s="727"/>
      <c r="KHT217" s="727"/>
      <c r="KHU217" s="727"/>
      <c r="KHV217" s="728"/>
      <c r="KHW217" s="728"/>
      <c r="KHX217" s="728"/>
      <c r="KHY217" s="728"/>
      <c r="KHZ217" s="728"/>
      <c r="KIA217" s="728"/>
      <c r="KIB217" s="728"/>
      <c r="KIC217" s="729"/>
      <c r="KID217" s="729"/>
      <c r="KIE217" s="729"/>
      <c r="KIF217" s="729"/>
      <c r="KIG217" s="729"/>
      <c r="KIH217" s="729"/>
      <c r="KII217" s="729"/>
      <c r="KIJ217" s="729"/>
      <c r="KIK217" s="729"/>
      <c r="KIL217" s="729"/>
      <c r="KIM217" s="729"/>
      <c r="KIN217" s="729"/>
      <c r="KIO217" s="729"/>
      <c r="KIP217" s="729"/>
      <c r="KIQ217" s="729"/>
      <c r="KIR217" s="729"/>
      <c r="KIS217" s="729"/>
      <c r="KIT217" s="729"/>
      <c r="KIU217" s="729"/>
      <c r="KIV217" s="729"/>
      <c r="KIW217" s="729"/>
      <c r="KIX217" s="729"/>
      <c r="KIY217" s="729"/>
      <c r="KIZ217" s="729"/>
      <c r="KJA217" s="729"/>
      <c r="KJB217" s="729"/>
      <c r="KJC217" s="729"/>
      <c r="KJD217" s="729"/>
      <c r="KJE217" s="729"/>
      <c r="KJF217" s="729"/>
      <c r="KJG217" s="729"/>
      <c r="KJH217" s="729"/>
      <c r="KJI217" s="729"/>
      <c r="KJJ217" s="729"/>
      <c r="KJK217" s="730"/>
      <c r="KJL217" s="730"/>
      <c r="KJM217" s="730"/>
      <c r="KJN217" s="730"/>
      <c r="KJO217" s="730"/>
      <c r="KJP217" s="730"/>
      <c r="KJQ217" s="730"/>
      <c r="KJR217" s="730"/>
      <c r="KJS217" s="730"/>
      <c r="KJT217" s="730"/>
      <c r="KJU217" s="730"/>
      <c r="KJV217" s="730"/>
      <c r="KJW217" s="730"/>
      <c r="KJX217" s="730"/>
      <c r="KJY217" s="730"/>
      <c r="KJZ217" s="730"/>
      <c r="KKA217" s="730"/>
      <c r="KKB217" s="730"/>
      <c r="KKC217" s="730"/>
      <c r="KKD217" s="730"/>
      <c r="KKE217" s="730"/>
      <c r="KKF217" s="730"/>
      <c r="KKG217" s="730"/>
      <c r="KKH217" s="730"/>
      <c r="KKI217" s="730"/>
      <c r="KKJ217" s="730"/>
      <c r="KKK217" s="730"/>
      <c r="KKL217" s="730"/>
      <c r="KKM217" s="730"/>
      <c r="KKN217" s="730"/>
      <c r="KKO217" s="730"/>
      <c r="KKP217" s="730"/>
      <c r="KKQ217" s="730"/>
      <c r="KKR217" s="730"/>
      <c r="KKS217" s="730"/>
      <c r="KKT217" s="730"/>
      <c r="KKU217" s="730"/>
      <c r="KKV217" s="730"/>
      <c r="KKW217" s="730"/>
      <c r="KKX217" s="730"/>
      <c r="KKY217" s="730"/>
      <c r="KKZ217" s="730"/>
      <c r="KLA217" s="730"/>
      <c r="KLB217" s="730"/>
      <c r="KLC217" s="730"/>
      <c r="KLD217" s="730"/>
      <c r="KLE217" s="730"/>
      <c r="KLF217" s="730"/>
      <c r="KLG217" s="727"/>
      <c r="KLH217" s="727"/>
      <c r="KLI217" s="727"/>
      <c r="KLJ217" s="727"/>
      <c r="KLK217" s="727"/>
      <c r="KLL217" s="727"/>
      <c r="KLM217" s="727"/>
      <c r="KLN217" s="727"/>
      <c r="KLO217" s="727"/>
      <c r="KLP217" s="727"/>
      <c r="KLQ217" s="727"/>
      <c r="KLR217" s="727"/>
      <c r="KLS217" s="727"/>
      <c r="KLT217" s="727"/>
      <c r="KLU217" s="727"/>
      <c r="KLV217" s="727"/>
      <c r="KLW217" s="728"/>
      <c r="KLX217" s="728"/>
      <c r="KLY217" s="728"/>
      <c r="KLZ217" s="728"/>
      <c r="KMA217" s="728"/>
      <c r="KMB217" s="728"/>
      <c r="KMC217" s="728"/>
      <c r="KMD217" s="729"/>
      <c r="KME217" s="729"/>
      <c r="KMF217" s="729"/>
      <c r="KMG217" s="729"/>
      <c r="KMH217" s="729"/>
      <c r="KMI217" s="729"/>
      <c r="KMJ217" s="729"/>
      <c r="KMK217" s="729"/>
      <c r="KML217" s="729"/>
      <c r="KMM217" s="729"/>
      <c r="KMN217" s="729"/>
      <c r="KMO217" s="729"/>
      <c r="KMP217" s="729"/>
      <c r="KMQ217" s="729"/>
      <c r="KMR217" s="729"/>
      <c r="KMS217" s="729"/>
      <c r="KMT217" s="729"/>
      <c r="KMU217" s="729"/>
      <c r="KMV217" s="729"/>
      <c r="KMW217" s="729"/>
      <c r="KMX217" s="729"/>
      <c r="KMY217" s="729"/>
      <c r="KMZ217" s="729"/>
      <c r="KNA217" s="729"/>
      <c r="KNB217" s="729"/>
      <c r="KNC217" s="729"/>
      <c r="KND217" s="729"/>
      <c r="KNE217" s="729"/>
      <c r="KNF217" s="729"/>
      <c r="KNG217" s="729"/>
      <c r="KNH217" s="729"/>
      <c r="KNI217" s="729"/>
      <c r="KNJ217" s="729"/>
      <c r="KNK217" s="729"/>
      <c r="KNL217" s="730"/>
      <c r="KNM217" s="730"/>
      <c r="KNN217" s="730"/>
      <c r="KNO217" s="730"/>
      <c r="KNP217" s="730"/>
      <c r="KNQ217" s="730"/>
      <c r="KNR217" s="730"/>
      <c r="KNS217" s="730"/>
      <c r="KNT217" s="730"/>
      <c r="KNU217" s="730"/>
      <c r="KNV217" s="730"/>
      <c r="KNW217" s="730"/>
      <c r="KNX217" s="730"/>
      <c r="KNY217" s="730"/>
      <c r="KNZ217" s="730"/>
      <c r="KOA217" s="730"/>
      <c r="KOB217" s="730"/>
      <c r="KOC217" s="730"/>
      <c r="KOD217" s="730"/>
      <c r="KOE217" s="730"/>
      <c r="KOF217" s="730"/>
      <c r="KOG217" s="730"/>
      <c r="KOH217" s="730"/>
      <c r="KOI217" s="730"/>
      <c r="KOJ217" s="730"/>
      <c r="KOK217" s="730"/>
      <c r="KOL217" s="730"/>
      <c r="KOM217" s="730"/>
      <c r="KON217" s="730"/>
      <c r="KOO217" s="730"/>
      <c r="KOP217" s="730"/>
      <c r="KOQ217" s="730"/>
      <c r="KOR217" s="730"/>
      <c r="KOS217" s="730"/>
      <c r="KOT217" s="730"/>
      <c r="KOU217" s="730"/>
      <c r="KOV217" s="730"/>
      <c r="KOW217" s="730"/>
      <c r="KOX217" s="730"/>
      <c r="KOY217" s="730"/>
      <c r="KOZ217" s="730"/>
      <c r="KPA217" s="730"/>
      <c r="KPB217" s="730"/>
      <c r="KPC217" s="730"/>
      <c r="KPD217" s="730"/>
      <c r="KPE217" s="730"/>
      <c r="KPF217" s="730"/>
      <c r="KPG217" s="730"/>
      <c r="KPH217" s="727"/>
      <c r="KPI217" s="727"/>
      <c r="KPJ217" s="727"/>
      <c r="KPK217" s="727"/>
      <c r="KPL217" s="727"/>
      <c r="KPM217" s="727"/>
      <c r="KPN217" s="727"/>
      <c r="KPO217" s="727"/>
      <c r="KPP217" s="727"/>
      <c r="KPQ217" s="727"/>
      <c r="KPR217" s="727"/>
      <c r="KPS217" s="727"/>
      <c r="KPT217" s="727"/>
      <c r="KPU217" s="727"/>
      <c r="KPV217" s="727"/>
      <c r="KPW217" s="727"/>
      <c r="KPX217" s="728"/>
      <c r="KPY217" s="728"/>
      <c r="KPZ217" s="728"/>
      <c r="KQA217" s="728"/>
      <c r="KQB217" s="728"/>
      <c r="KQC217" s="728"/>
      <c r="KQD217" s="728"/>
      <c r="KQE217" s="729"/>
      <c r="KQF217" s="729"/>
      <c r="KQG217" s="729"/>
      <c r="KQH217" s="729"/>
      <c r="KQI217" s="729"/>
      <c r="KQJ217" s="729"/>
      <c r="KQK217" s="729"/>
      <c r="KQL217" s="729"/>
      <c r="KQM217" s="729"/>
      <c r="KQN217" s="729"/>
      <c r="KQO217" s="729"/>
      <c r="KQP217" s="729"/>
      <c r="KQQ217" s="729"/>
      <c r="KQR217" s="729"/>
      <c r="KQS217" s="729"/>
      <c r="KQT217" s="729"/>
      <c r="KQU217" s="729"/>
      <c r="KQV217" s="729"/>
      <c r="KQW217" s="729"/>
      <c r="KQX217" s="729"/>
      <c r="KQY217" s="729"/>
      <c r="KQZ217" s="729"/>
      <c r="KRA217" s="729"/>
      <c r="KRB217" s="729"/>
      <c r="KRC217" s="729"/>
      <c r="KRD217" s="729"/>
      <c r="KRE217" s="729"/>
      <c r="KRF217" s="729"/>
      <c r="KRG217" s="729"/>
      <c r="KRH217" s="729"/>
      <c r="KRI217" s="729"/>
      <c r="KRJ217" s="729"/>
      <c r="KRK217" s="729"/>
      <c r="KRL217" s="729"/>
      <c r="KRM217" s="730"/>
      <c r="KRN217" s="730"/>
      <c r="KRO217" s="730"/>
      <c r="KRP217" s="730"/>
      <c r="KRQ217" s="730"/>
      <c r="KRR217" s="730"/>
      <c r="KRS217" s="730"/>
      <c r="KRT217" s="730"/>
      <c r="KRU217" s="730"/>
      <c r="KRV217" s="730"/>
      <c r="KRW217" s="730"/>
      <c r="KRX217" s="730"/>
      <c r="KRY217" s="730"/>
      <c r="KRZ217" s="730"/>
      <c r="KSA217" s="730"/>
      <c r="KSB217" s="730"/>
      <c r="KSC217" s="730"/>
      <c r="KSD217" s="730"/>
      <c r="KSE217" s="730"/>
      <c r="KSF217" s="730"/>
      <c r="KSG217" s="730"/>
      <c r="KSH217" s="730"/>
      <c r="KSI217" s="730"/>
      <c r="KSJ217" s="730"/>
      <c r="KSK217" s="730"/>
      <c r="KSL217" s="730"/>
      <c r="KSM217" s="730"/>
      <c r="KSN217" s="730"/>
      <c r="KSO217" s="730"/>
      <c r="KSP217" s="730"/>
      <c r="KSQ217" s="730"/>
      <c r="KSR217" s="730"/>
      <c r="KSS217" s="730"/>
      <c r="KST217" s="730"/>
      <c r="KSU217" s="730"/>
      <c r="KSV217" s="730"/>
      <c r="KSW217" s="730"/>
      <c r="KSX217" s="730"/>
      <c r="KSY217" s="730"/>
      <c r="KSZ217" s="730"/>
      <c r="KTA217" s="730"/>
      <c r="KTB217" s="730"/>
      <c r="KTC217" s="730"/>
      <c r="KTD217" s="730"/>
      <c r="KTE217" s="730"/>
      <c r="KTF217" s="730"/>
      <c r="KTG217" s="730"/>
      <c r="KTH217" s="730"/>
      <c r="KTI217" s="727"/>
      <c r="KTJ217" s="727"/>
      <c r="KTK217" s="727"/>
      <c r="KTL217" s="727"/>
      <c r="KTM217" s="727"/>
      <c r="KTN217" s="727"/>
      <c r="KTO217" s="727"/>
      <c r="KTP217" s="727"/>
      <c r="KTQ217" s="727"/>
      <c r="KTR217" s="727"/>
      <c r="KTS217" s="727"/>
      <c r="KTT217" s="727"/>
      <c r="KTU217" s="727"/>
      <c r="KTV217" s="727"/>
      <c r="KTW217" s="727"/>
      <c r="KTX217" s="727"/>
      <c r="KTY217" s="728"/>
      <c r="KTZ217" s="728"/>
      <c r="KUA217" s="728"/>
      <c r="KUB217" s="728"/>
      <c r="KUC217" s="728"/>
      <c r="KUD217" s="728"/>
      <c r="KUE217" s="728"/>
      <c r="KUF217" s="729"/>
      <c r="KUG217" s="729"/>
      <c r="KUH217" s="729"/>
      <c r="KUI217" s="729"/>
      <c r="KUJ217" s="729"/>
      <c r="KUK217" s="729"/>
      <c r="KUL217" s="729"/>
      <c r="KUM217" s="729"/>
      <c r="KUN217" s="729"/>
      <c r="KUO217" s="729"/>
      <c r="KUP217" s="729"/>
      <c r="KUQ217" s="729"/>
      <c r="KUR217" s="729"/>
      <c r="KUS217" s="729"/>
      <c r="KUT217" s="729"/>
      <c r="KUU217" s="729"/>
      <c r="KUV217" s="729"/>
      <c r="KUW217" s="729"/>
      <c r="KUX217" s="729"/>
      <c r="KUY217" s="729"/>
      <c r="KUZ217" s="729"/>
      <c r="KVA217" s="729"/>
      <c r="KVB217" s="729"/>
      <c r="KVC217" s="729"/>
      <c r="KVD217" s="729"/>
      <c r="KVE217" s="729"/>
      <c r="KVF217" s="729"/>
      <c r="KVG217" s="729"/>
      <c r="KVH217" s="729"/>
      <c r="KVI217" s="729"/>
      <c r="KVJ217" s="729"/>
      <c r="KVK217" s="729"/>
      <c r="KVL217" s="729"/>
      <c r="KVM217" s="729"/>
      <c r="KVN217" s="730"/>
      <c r="KVO217" s="730"/>
      <c r="KVP217" s="730"/>
      <c r="KVQ217" s="730"/>
      <c r="KVR217" s="730"/>
      <c r="KVS217" s="730"/>
      <c r="KVT217" s="730"/>
      <c r="KVU217" s="730"/>
      <c r="KVV217" s="730"/>
      <c r="KVW217" s="730"/>
      <c r="KVX217" s="730"/>
      <c r="KVY217" s="730"/>
      <c r="KVZ217" s="730"/>
      <c r="KWA217" s="730"/>
      <c r="KWB217" s="730"/>
      <c r="KWC217" s="730"/>
      <c r="KWD217" s="730"/>
      <c r="KWE217" s="730"/>
      <c r="KWF217" s="730"/>
      <c r="KWG217" s="730"/>
      <c r="KWH217" s="730"/>
      <c r="KWI217" s="730"/>
      <c r="KWJ217" s="730"/>
      <c r="KWK217" s="730"/>
      <c r="KWL217" s="730"/>
      <c r="KWM217" s="730"/>
      <c r="KWN217" s="730"/>
      <c r="KWO217" s="730"/>
      <c r="KWP217" s="730"/>
      <c r="KWQ217" s="730"/>
      <c r="KWR217" s="730"/>
      <c r="KWS217" s="730"/>
      <c r="KWT217" s="730"/>
      <c r="KWU217" s="730"/>
      <c r="KWV217" s="730"/>
      <c r="KWW217" s="730"/>
      <c r="KWX217" s="730"/>
      <c r="KWY217" s="730"/>
      <c r="KWZ217" s="730"/>
      <c r="KXA217" s="730"/>
      <c r="KXB217" s="730"/>
      <c r="KXC217" s="730"/>
      <c r="KXD217" s="730"/>
      <c r="KXE217" s="730"/>
      <c r="KXF217" s="730"/>
      <c r="KXG217" s="730"/>
      <c r="KXH217" s="730"/>
      <c r="KXI217" s="730"/>
      <c r="KXJ217" s="727"/>
      <c r="KXK217" s="727"/>
      <c r="KXL217" s="727"/>
      <c r="KXM217" s="727"/>
      <c r="KXN217" s="727"/>
      <c r="KXO217" s="727"/>
      <c r="KXP217" s="727"/>
      <c r="KXQ217" s="727"/>
      <c r="KXR217" s="727"/>
      <c r="KXS217" s="727"/>
      <c r="KXT217" s="727"/>
      <c r="KXU217" s="727"/>
      <c r="KXV217" s="727"/>
      <c r="KXW217" s="727"/>
      <c r="KXX217" s="727"/>
      <c r="KXY217" s="727"/>
      <c r="KXZ217" s="728"/>
      <c r="KYA217" s="728"/>
      <c r="KYB217" s="728"/>
      <c r="KYC217" s="728"/>
      <c r="KYD217" s="728"/>
      <c r="KYE217" s="728"/>
      <c r="KYF217" s="728"/>
      <c r="KYG217" s="729"/>
      <c r="KYH217" s="729"/>
      <c r="KYI217" s="729"/>
      <c r="KYJ217" s="729"/>
      <c r="KYK217" s="729"/>
      <c r="KYL217" s="729"/>
      <c r="KYM217" s="729"/>
      <c r="KYN217" s="729"/>
      <c r="KYO217" s="729"/>
      <c r="KYP217" s="729"/>
      <c r="KYQ217" s="729"/>
      <c r="KYR217" s="729"/>
      <c r="KYS217" s="729"/>
      <c r="KYT217" s="729"/>
      <c r="KYU217" s="729"/>
      <c r="KYV217" s="729"/>
      <c r="KYW217" s="729"/>
      <c r="KYX217" s="729"/>
      <c r="KYY217" s="729"/>
      <c r="KYZ217" s="729"/>
      <c r="KZA217" s="729"/>
      <c r="KZB217" s="729"/>
      <c r="KZC217" s="729"/>
      <c r="KZD217" s="729"/>
      <c r="KZE217" s="729"/>
      <c r="KZF217" s="729"/>
      <c r="KZG217" s="729"/>
      <c r="KZH217" s="729"/>
      <c r="KZI217" s="729"/>
      <c r="KZJ217" s="729"/>
      <c r="KZK217" s="729"/>
      <c r="KZL217" s="729"/>
      <c r="KZM217" s="729"/>
      <c r="KZN217" s="729"/>
      <c r="KZO217" s="730"/>
      <c r="KZP217" s="730"/>
      <c r="KZQ217" s="730"/>
      <c r="KZR217" s="730"/>
      <c r="KZS217" s="730"/>
      <c r="KZT217" s="730"/>
      <c r="KZU217" s="730"/>
      <c r="KZV217" s="730"/>
      <c r="KZW217" s="730"/>
      <c r="KZX217" s="730"/>
      <c r="KZY217" s="730"/>
      <c r="KZZ217" s="730"/>
      <c r="LAA217" s="730"/>
      <c r="LAB217" s="730"/>
      <c r="LAC217" s="730"/>
      <c r="LAD217" s="730"/>
      <c r="LAE217" s="730"/>
      <c r="LAF217" s="730"/>
      <c r="LAG217" s="730"/>
      <c r="LAH217" s="730"/>
      <c r="LAI217" s="730"/>
      <c r="LAJ217" s="730"/>
      <c r="LAK217" s="730"/>
      <c r="LAL217" s="730"/>
      <c r="LAM217" s="730"/>
      <c r="LAN217" s="730"/>
      <c r="LAO217" s="730"/>
      <c r="LAP217" s="730"/>
      <c r="LAQ217" s="730"/>
      <c r="LAR217" s="730"/>
      <c r="LAS217" s="730"/>
      <c r="LAT217" s="730"/>
      <c r="LAU217" s="730"/>
      <c r="LAV217" s="730"/>
      <c r="LAW217" s="730"/>
      <c r="LAX217" s="730"/>
      <c r="LAY217" s="730"/>
      <c r="LAZ217" s="730"/>
      <c r="LBA217" s="730"/>
      <c r="LBB217" s="730"/>
      <c r="LBC217" s="730"/>
      <c r="LBD217" s="730"/>
      <c r="LBE217" s="730"/>
      <c r="LBF217" s="730"/>
      <c r="LBG217" s="730"/>
      <c r="LBH217" s="730"/>
      <c r="LBI217" s="730"/>
      <c r="LBJ217" s="730"/>
      <c r="LBK217" s="727"/>
      <c r="LBL217" s="727"/>
      <c r="LBM217" s="727"/>
      <c r="LBN217" s="727"/>
      <c r="LBO217" s="727"/>
      <c r="LBP217" s="727"/>
      <c r="LBQ217" s="727"/>
      <c r="LBR217" s="727"/>
      <c r="LBS217" s="727"/>
      <c r="LBT217" s="727"/>
      <c r="LBU217" s="727"/>
      <c r="LBV217" s="727"/>
      <c r="LBW217" s="727"/>
      <c r="LBX217" s="727"/>
      <c r="LBY217" s="727"/>
      <c r="LBZ217" s="727"/>
      <c r="LCA217" s="728"/>
      <c r="LCB217" s="728"/>
      <c r="LCC217" s="728"/>
      <c r="LCD217" s="728"/>
      <c r="LCE217" s="728"/>
      <c r="LCF217" s="728"/>
      <c r="LCG217" s="728"/>
      <c r="LCH217" s="729"/>
      <c r="LCI217" s="729"/>
      <c r="LCJ217" s="729"/>
      <c r="LCK217" s="729"/>
      <c r="LCL217" s="729"/>
      <c r="LCM217" s="729"/>
      <c r="LCN217" s="729"/>
      <c r="LCO217" s="729"/>
      <c r="LCP217" s="729"/>
      <c r="LCQ217" s="729"/>
      <c r="LCR217" s="729"/>
      <c r="LCS217" s="729"/>
      <c r="LCT217" s="729"/>
      <c r="LCU217" s="729"/>
      <c r="LCV217" s="729"/>
      <c r="LCW217" s="729"/>
      <c r="LCX217" s="729"/>
      <c r="LCY217" s="729"/>
      <c r="LCZ217" s="729"/>
      <c r="LDA217" s="729"/>
      <c r="LDB217" s="729"/>
      <c r="LDC217" s="729"/>
      <c r="LDD217" s="729"/>
      <c r="LDE217" s="729"/>
      <c r="LDF217" s="729"/>
      <c r="LDG217" s="729"/>
      <c r="LDH217" s="729"/>
      <c r="LDI217" s="729"/>
      <c r="LDJ217" s="729"/>
      <c r="LDK217" s="729"/>
      <c r="LDL217" s="729"/>
      <c r="LDM217" s="729"/>
      <c r="LDN217" s="729"/>
      <c r="LDO217" s="729"/>
      <c r="LDP217" s="730"/>
      <c r="LDQ217" s="730"/>
      <c r="LDR217" s="730"/>
      <c r="LDS217" s="730"/>
      <c r="LDT217" s="730"/>
      <c r="LDU217" s="730"/>
      <c r="LDV217" s="730"/>
      <c r="LDW217" s="730"/>
      <c r="LDX217" s="730"/>
      <c r="LDY217" s="730"/>
      <c r="LDZ217" s="730"/>
      <c r="LEA217" s="730"/>
      <c r="LEB217" s="730"/>
      <c r="LEC217" s="730"/>
      <c r="LED217" s="730"/>
      <c r="LEE217" s="730"/>
      <c r="LEF217" s="730"/>
      <c r="LEG217" s="730"/>
      <c r="LEH217" s="730"/>
      <c r="LEI217" s="730"/>
      <c r="LEJ217" s="730"/>
      <c r="LEK217" s="730"/>
      <c r="LEL217" s="730"/>
      <c r="LEM217" s="730"/>
      <c r="LEN217" s="730"/>
      <c r="LEO217" s="730"/>
      <c r="LEP217" s="730"/>
      <c r="LEQ217" s="730"/>
      <c r="LER217" s="730"/>
      <c r="LES217" s="730"/>
      <c r="LET217" s="730"/>
      <c r="LEU217" s="730"/>
      <c r="LEV217" s="730"/>
      <c r="LEW217" s="730"/>
      <c r="LEX217" s="730"/>
      <c r="LEY217" s="730"/>
      <c r="LEZ217" s="730"/>
      <c r="LFA217" s="730"/>
      <c r="LFB217" s="730"/>
      <c r="LFC217" s="730"/>
      <c r="LFD217" s="730"/>
      <c r="LFE217" s="730"/>
      <c r="LFF217" s="730"/>
      <c r="LFG217" s="730"/>
      <c r="LFH217" s="730"/>
      <c r="LFI217" s="730"/>
      <c r="LFJ217" s="730"/>
      <c r="LFK217" s="730"/>
      <c r="LFL217" s="727"/>
      <c r="LFM217" s="727"/>
      <c r="LFN217" s="727"/>
      <c r="LFO217" s="727"/>
      <c r="LFP217" s="727"/>
      <c r="LFQ217" s="727"/>
      <c r="LFR217" s="727"/>
      <c r="LFS217" s="727"/>
      <c r="LFT217" s="727"/>
      <c r="LFU217" s="727"/>
      <c r="LFV217" s="727"/>
      <c r="LFW217" s="727"/>
      <c r="LFX217" s="727"/>
      <c r="LFY217" s="727"/>
      <c r="LFZ217" s="727"/>
      <c r="LGA217" s="727"/>
      <c r="LGB217" s="728"/>
      <c r="LGC217" s="728"/>
      <c r="LGD217" s="728"/>
      <c r="LGE217" s="728"/>
      <c r="LGF217" s="728"/>
      <c r="LGG217" s="728"/>
      <c r="LGH217" s="728"/>
      <c r="LGI217" s="729"/>
      <c r="LGJ217" s="729"/>
      <c r="LGK217" s="729"/>
      <c r="LGL217" s="729"/>
      <c r="LGM217" s="729"/>
      <c r="LGN217" s="729"/>
      <c r="LGO217" s="729"/>
      <c r="LGP217" s="729"/>
      <c r="LGQ217" s="729"/>
      <c r="LGR217" s="729"/>
      <c r="LGS217" s="729"/>
      <c r="LGT217" s="729"/>
      <c r="LGU217" s="729"/>
      <c r="LGV217" s="729"/>
      <c r="LGW217" s="729"/>
      <c r="LGX217" s="729"/>
      <c r="LGY217" s="729"/>
      <c r="LGZ217" s="729"/>
      <c r="LHA217" s="729"/>
      <c r="LHB217" s="729"/>
      <c r="LHC217" s="729"/>
      <c r="LHD217" s="729"/>
      <c r="LHE217" s="729"/>
      <c r="LHF217" s="729"/>
      <c r="LHG217" s="729"/>
      <c r="LHH217" s="729"/>
      <c r="LHI217" s="729"/>
      <c r="LHJ217" s="729"/>
      <c r="LHK217" s="729"/>
      <c r="LHL217" s="729"/>
      <c r="LHM217" s="729"/>
      <c r="LHN217" s="729"/>
      <c r="LHO217" s="729"/>
      <c r="LHP217" s="729"/>
      <c r="LHQ217" s="730"/>
      <c r="LHR217" s="730"/>
      <c r="LHS217" s="730"/>
      <c r="LHT217" s="730"/>
      <c r="LHU217" s="730"/>
      <c r="LHV217" s="730"/>
      <c r="LHW217" s="730"/>
      <c r="LHX217" s="730"/>
      <c r="LHY217" s="730"/>
      <c r="LHZ217" s="730"/>
      <c r="LIA217" s="730"/>
      <c r="LIB217" s="730"/>
      <c r="LIC217" s="730"/>
      <c r="LID217" s="730"/>
      <c r="LIE217" s="730"/>
      <c r="LIF217" s="730"/>
      <c r="LIG217" s="730"/>
      <c r="LIH217" s="730"/>
      <c r="LII217" s="730"/>
      <c r="LIJ217" s="730"/>
      <c r="LIK217" s="730"/>
      <c r="LIL217" s="730"/>
      <c r="LIM217" s="730"/>
      <c r="LIN217" s="730"/>
      <c r="LIO217" s="730"/>
      <c r="LIP217" s="730"/>
      <c r="LIQ217" s="730"/>
      <c r="LIR217" s="730"/>
      <c r="LIS217" s="730"/>
      <c r="LIT217" s="730"/>
      <c r="LIU217" s="730"/>
      <c r="LIV217" s="730"/>
      <c r="LIW217" s="730"/>
      <c r="LIX217" s="730"/>
      <c r="LIY217" s="730"/>
      <c r="LIZ217" s="730"/>
      <c r="LJA217" s="730"/>
      <c r="LJB217" s="730"/>
      <c r="LJC217" s="730"/>
      <c r="LJD217" s="730"/>
      <c r="LJE217" s="730"/>
      <c r="LJF217" s="730"/>
      <c r="LJG217" s="730"/>
      <c r="LJH217" s="730"/>
      <c r="LJI217" s="730"/>
      <c r="LJJ217" s="730"/>
      <c r="LJK217" s="730"/>
      <c r="LJL217" s="730"/>
      <c r="LJM217" s="727"/>
      <c r="LJN217" s="727"/>
      <c r="LJO217" s="727"/>
      <c r="LJP217" s="727"/>
      <c r="LJQ217" s="727"/>
      <c r="LJR217" s="727"/>
      <c r="LJS217" s="727"/>
      <c r="LJT217" s="727"/>
      <c r="LJU217" s="727"/>
      <c r="LJV217" s="727"/>
      <c r="LJW217" s="727"/>
      <c r="LJX217" s="727"/>
      <c r="LJY217" s="727"/>
      <c r="LJZ217" s="727"/>
      <c r="LKA217" s="727"/>
      <c r="LKB217" s="727"/>
      <c r="LKC217" s="728"/>
      <c r="LKD217" s="728"/>
      <c r="LKE217" s="728"/>
      <c r="LKF217" s="728"/>
      <c r="LKG217" s="728"/>
      <c r="LKH217" s="728"/>
      <c r="LKI217" s="728"/>
      <c r="LKJ217" s="729"/>
      <c r="LKK217" s="729"/>
      <c r="LKL217" s="729"/>
      <c r="LKM217" s="729"/>
      <c r="LKN217" s="729"/>
      <c r="LKO217" s="729"/>
      <c r="LKP217" s="729"/>
      <c r="LKQ217" s="729"/>
      <c r="LKR217" s="729"/>
      <c r="LKS217" s="729"/>
      <c r="LKT217" s="729"/>
      <c r="LKU217" s="729"/>
      <c r="LKV217" s="729"/>
      <c r="LKW217" s="729"/>
      <c r="LKX217" s="729"/>
      <c r="LKY217" s="729"/>
      <c r="LKZ217" s="729"/>
      <c r="LLA217" s="729"/>
      <c r="LLB217" s="729"/>
      <c r="LLC217" s="729"/>
      <c r="LLD217" s="729"/>
      <c r="LLE217" s="729"/>
      <c r="LLF217" s="729"/>
      <c r="LLG217" s="729"/>
      <c r="LLH217" s="729"/>
      <c r="LLI217" s="729"/>
      <c r="LLJ217" s="729"/>
      <c r="LLK217" s="729"/>
      <c r="LLL217" s="729"/>
      <c r="LLM217" s="729"/>
      <c r="LLN217" s="729"/>
      <c r="LLO217" s="729"/>
      <c r="LLP217" s="729"/>
      <c r="LLQ217" s="729"/>
      <c r="LLR217" s="730"/>
      <c r="LLS217" s="730"/>
      <c r="LLT217" s="730"/>
      <c r="LLU217" s="730"/>
      <c r="LLV217" s="730"/>
      <c r="LLW217" s="730"/>
      <c r="LLX217" s="730"/>
      <c r="LLY217" s="730"/>
      <c r="LLZ217" s="730"/>
      <c r="LMA217" s="730"/>
      <c r="LMB217" s="730"/>
      <c r="LMC217" s="730"/>
      <c r="LMD217" s="730"/>
      <c r="LME217" s="730"/>
      <c r="LMF217" s="730"/>
      <c r="LMG217" s="730"/>
      <c r="LMH217" s="730"/>
      <c r="LMI217" s="730"/>
      <c r="LMJ217" s="730"/>
      <c r="LMK217" s="730"/>
      <c r="LML217" s="730"/>
      <c r="LMM217" s="730"/>
      <c r="LMN217" s="730"/>
      <c r="LMO217" s="730"/>
      <c r="LMP217" s="730"/>
      <c r="LMQ217" s="730"/>
      <c r="LMR217" s="730"/>
      <c r="LMS217" s="730"/>
      <c r="LMT217" s="730"/>
      <c r="LMU217" s="730"/>
      <c r="LMV217" s="730"/>
      <c r="LMW217" s="730"/>
      <c r="LMX217" s="730"/>
      <c r="LMY217" s="730"/>
      <c r="LMZ217" s="730"/>
      <c r="LNA217" s="730"/>
      <c r="LNB217" s="730"/>
      <c r="LNC217" s="730"/>
      <c r="LND217" s="730"/>
      <c r="LNE217" s="730"/>
      <c r="LNF217" s="730"/>
      <c r="LNG217" s="730"/>
      <c r="LNH217" s="730"/>
      <c r="LNI217" s="730"/>
      <c r="LNJ217" s="730"/>
      <c r="LNK217" s="730"/>
      <c r="LNL217" s="730"/>
      <c r="LNM217" s="730"/>
      <c r="LNN217" s="727"/>
      <c r="LNO217" s="727"/>
      <c r="LNP217" s="727"/>
      <c r="LNQ217" s="727"/>
      <c r="LNR217" s="727"/>
      <c r="LNS217" s="727"/>
      <c r="LNT217" s="727"/>
      <c r="LNU217" s="727"/>
      <c r="LNV217" s="727"/>
      <c r="LNW217" s="727"/>
      <c r="LNX217" s="727"/>
      <c r="LNY217" s="727"/>
      <c r="LNZ217" s="727"/>
      <c r="LOA217" s="727"/>
      <c r="LOB217" s="727"/>
      <c r="LOC217" s="727"/>
      <c r="LOD217" s="728"/>
      <c r="LOE217" s="728"/>
      <c r="LOF217" s="728"/>
      <c r="LOG217" s="728"/>
      <c r="LOH217" s="728"/>
      <c r="LOI217" s="728"/>
      <c r="LOJ217" s="728"/>
      <c r="LOK217" s="729"/>
      <c r="LOL217" s="729"/>
      <c r="LOM217" s="729"/>
      <c r="LON217" s="729"/>
      <c r="LOO217" s="729"/>
      <c r="LOP217" s="729"/>
      <c r="LOQ217" s="729"/>
      <c r="LOR217" s="729"/>
      <c r="LOS217" s="729"/>
      <c r="LOT217" s="729"/>
      <c r="LOU217" s="729"/>
      <c r="LOV217" s="729"/>
      <c r="LOW217" s="729"/>
      <c r="LOX217" s="729"/>
      <c r="LOY217" s="729"/>
      <c r="LOZ217" s="729"/>
      <c r="LPA217" s="729"/>
      <c r="LPB217" s="729"/>
      <c r="LPC217" s="729"/>
      <c r="LPD217" s="729"/>
      <c r="LPE217" s="729"/>
      <c r="LPF217" s="729"/>
      <c r="LPG217" s="729"/>
      <c r="LPH217" s="729"/>
      <c r="LPI217" s="729"/>
      <c r="LPJ217" s="729"/>
      <c r="LPK217" s="729"/>
      <c r="LPL217" s="729"/>
      <c r="LPM217" s="729"/>
      <c r="LPN217" s="729"/>
      <c r="LPO217" s="729"/>
      <c r="LPP217" s="729"/>
      <c r="LPQ217" s="729"/>
      <c r="LPR217" s="729"/>
      <c r="LPS217" s="730"/>
      <c r="LPT217" s="730"/>
      <c r="LPU217" s="730"/>
      <c r="LPV217" s="730"/>
      <c r="LPW217" s="730"/>
      <c r="LPX217" s="730"/>
      <c r="LPY217" s="730"/>
      <c r="LPZ217" s="730"/>
      <c r="LQA217" s="730"/>
      <c r="LQB217" s="730"/>
      <c r="LQC217" s="730"/>
      <c r="LQD217" s="730"/>
      <c r="LQE217" s="730"/>
      <c r="LQF217" s="730"/>
      <c r="LQG217" s="730"/>
      <c r="LQH217" s="730"/>
      <c r="LQI217" s="730"/>
      <c r="LQJ217" s="730"/>
      <c r="LQK217" s="730"/>
      <c r="LQL217" s="730"/>
      <c r="LQM217" s="730"/>
      <c r="LQN217" s="730"/>
      <c r="LQO217" s="730"/>
      <c r="LQP217" s="730"/>
      <c r="LQQ217" s="730"/>
      <c r="LQR217" s="730"/>
      <c r="LQS217" s="730"/>
      <c r="LQT217" s="730"/>
      <c r="LQU217" s="730"/>
      <c r="LQV217" s="730"/>
      <c r="LQW217" s="730"/>
      <c r="LQX217" s="730"/>
      <c r="LQY217" s="730"/>
      <c r="LQZ217" s="730"/>
      <c r="LRA217" s="730"/>
      <c r="LRB217" s="730"/>
      <c r="LRC217" s="730"/>
      <c r="LRD217" s="730"/>
      <c r="LRE217" s="730"/>
      <c r="LRF217" s="730"/>
      <c r="LRG217" s="730"/>
      <c r="LRH217" s="730"/>
      <c r="LRI217" s="730"/>
      <c r="LRJ217" s="730"/>
      <c r="LRK217" s="730"/>
      <c r="LRL217" s="730"/>
      <c r="LRM217" s="730"/>
      <c r="LRN217" s="730"/>
      <c r="LRO217" s="727"/>
      <c r="LRP217" s="727"/>
      <c r="LRQ217" s="727"/>
      <c r="LRR217" s="727"/>
      <c r="LRS217" s="727"/>
      <c r="LRT217" s="727"/>
      <c r="LRU217" s="727"/>
      <c r="LRV217" s="727"/>
      <c r="LRW217" s="727"/>
      <c r="LRX217" s="727"/>
      <c r="LRY217" s="727"/>
      <c r="LRZ217" s="727"/>
      <c r="LSA217" s="727"/>
      <c r="LSB217" s="727"/>
      <c r="LSC217" s="727"/>
      <c r="LSD217" s="727"/>
      <c r="LSE217" s="728"/>
      <c r="LSF217" s="728"/>
      <c r="LSG217" s="728"/>
      <c r="LSH217" s="728"/>
      <c r="LSI217" s="728"/>
      <c r="LSJ217" s="728"/>
      <c r="LSK217" s="728"/>
      <c r="LSL217" s="729"/>
      <c r="LSM217" s="729"/>
      <c r="LSN217" s="729"/>
      <c r="LSO217" s="729"/>
      <c r="LSP217" s="729"/>
      <c r="LSQ217" s="729"/>
      <c r="LSR217" s="729"/>
      <c r="LSS217" s="729"/>
      <c r="LST217" s="729"/>
      <c r="LSU217" s="729"/>
      <c r="LSV217" s="729"/>
      <c r="LSW217" s="729"/>
      <c r="LSX217" s="729"/>
      <c r="LSY217" s="729"/>
      <c r="LSZ217" s="729"/>
      <c r="LTA217" s="729"/>
      <c r="LTB217" s="729"/>
      <c r="LTC217" s="729"/>
      <c r="LTD217" s="729"/>
      <c r="LTE217" s="729"/>
      <c r="LTF217" s="729"/>
      <c r="LTG217" s="729"/>
      <c r="LTH217" s="729"/>
      <c r="LTI217" s="729"/>
      <c r="LTJ217" s="729"/>
      <c r="LTK217" s="729"/>
      <c r="LTL217" s="729"/>
      <c r="LTM217" s="729"/>
      <c r="LTN217" s="729"/>
      <c r="LTO217" s="729"/>
      <c r="LTP217" s="729"/>
      <c r="LTQ217" s="729"/>
      <c r="LTR217" s="729"/>
      <c r="LTS217" s="729"/>
      <c r="LTT217" s="730"/>
      <c r="LTU217" s="730"/>
      <c r="LTV217" s="730"/>
      <c r="LTW217" s="730"/>
      <c r="LTX217" s="730"/>
      <c r="LTY217" s="730"/>
      <c r="LTZ217" s="730"/>
      <c r="LUA217" s="730"/>
      <c r="LUB217" s="730"/>
      <c r="LUC217" s="730"/>
      <c r="LUD217" s="730"/>
      <c r="LUE217" s="730"/>
      <c r="LUF217" s="730"/>
      <c r="LUG217" s="730"/>
      <c r="LUH217" s="730"/>
      <c r="LUI217" s="730"/>
      <c r="LUJ217" s="730"/>
      <c r="LUK217" s="730"/>
      <c r="LUL217" s="730"/>
      <c r="LUM217" s="730"/>
      <c r="LUN217" s="730"/>
      <c r="LUO217" s="730"/>
      <c r="LUP217" s="730"/>
      <c r="LUQ217" s="730"/>
      <c r="LUR217" s="730"/>
      <c r="LUS217" s="730"/>
      <c r="LUT217" s="730"/>
      <c r="LUU217" s="730"/>
      <c r="LUV217" s="730"/>
      <c r="LUW217" s="730"/>
      <c r="LUX217" s="730"/>
      <c r="LUY217" s="730"/>
      <c r="LUZ217" s="730"/>
      <c r="LVA217" s="730"/>
      <c r="LVB217" s="730"/>
      <c r="LVC217" s="730"/>
      <c r="LVD217" s="730"/>
      <c r="LVE217" s="730"/>
      <c r="LVF217" s="730"/>
      <c r="LVG217" s="730"/>
      <c r="LVH217" s="730"/>
      <c r="LVI217" s="730"/>
      <c r="LVJ217" s="730"/>
      <c r="LVK217" s="730"/>
      <c r="LVL217" s="730"/>
      <c r="LVM217" s="730"/>
      <c r="LVN217" s="730"/>
      <c r="LVO217" s="730"/>
      <c r="LVP217" s="727"/>
      <c r="LVQ217" s="727"/>
      <c r="LVR217" s="727"/>
      <c r="LVS217" s="727"/>
      <c r="LVT217" s="727"/>
      <c r="LVU217" s="727"/>
      <c r="LVV217" s="727"/>
      <c r="LVW217" s="727"/>
      <c r="LVX217" s="727"/>
      <c r="LVY217" s="727"/>
      <c r="LVZ217" s="727"/>
      <c r="LWA217" s="727"/>
      <c r="LWB217" s="727"/>
      <c r="LWC217" s="727"/>
      <c r="LWD217" s="727"/>
      <c r="LWE217" s="727"/>
      <c r="LWF217" s="728"/>
      <c r="LWG217" s="728"/>
      <c r="LWH217" s="728"/>
      <c r="LWI217" s="728"/>
      <c r="LWJ217" s="728"/>
      <c r="LWK217" s="728"/>
      <c r="LWL217" s="728"/>
      <c r="LWM217" s="729"/>
      <c r="LWN217" s="729"/>
      <c r="LWO217" s="729"/>
      <c r="LWP217" s="729"/>
      <c r="LWQ217" s="729"/>
      <c r="LWR217" s="729"/>
      <c r="LWS217" s="729"/>
      <c r="LWT217" s="729"/>
      <c r="LWU217" s="729"/>
      <c r="LWV217" s="729"/>
      <c r="LWW217" s="729"/>
      <c r="LWX217" s="729"/>
      <c r="LWY217" s="729"/>
      <c r="LWZ217" s="729"/>
      <c r="LXA217" s="729"/>
      <c r="LXB217" s="729"/>
      <c r="LXC217" s="729"/>
      <c r="LXD217" s="729"/>
      <c r="LXE217" s="729"/>
      <c r="LXF217" s="729"/>
      <c r="LXG217" s="729"/>
      <c r="LXH217" s="729"/>
      <c r="LXI217" s="729"/>
      <c r="LXJ217" s="729"/>
      <c r="LXK217" s="729"/>
      <c r="LXL217" s="729"/>
      <c r="LXM217" s="729"/>
      <c r="LXN217" s="729"/>
      <c r="LXO217" s="729"/>
      <c r="LXP217" s="729"/>
      <c r="LXQ217" s="729"/>
      <c r="LXR217" s="729"/>
      <c r="LXS217" s="729"/>
      <c r="LXT217" s="729"/>
      <c r="LXU217" s="730"/>
      <c r="LXV217" s="730"/>
      <c r="LXW217" s="730"/>
      <c r="LXX217" s="730"/>
      <c r="LXY217" s="730"/>
      <c r="LXZ217" s="730"/>
      <c r="LYA217" s="730"/>
      <c r="LYB217" s="730"/>
      <c r="LYC217" s="730"/>
      <c r="LYD217" s="730"/>
      <c r="LYE217" s="730"/>
      <c r="LYF217" s="730"/>
      <c r="LYG217" s="730"/>
      <c r="LYH217" s="730"/>
      <c r="LYI217" s="730"/>
      <c r="LYJ217" s="730"/>
      <c r="LYK217" s="730"/>
      <c r="LYL217" s="730"/>
      <c r="LYM217" s="730"/>
      <c r="LYN217" s="730"/>
      <c r="LYO217" s="730"/>
      <c r="LYP217" s="730"/>
      <c r="LYQ217" s="730"/>
      <c r="LYR217" s="730"/>
      <c r="LYS217" s="730"/>
      <c r="LYT217" s="730"/>
      <c r="LYU217" s="730"/>
      <c r="LYV217" s="730"/>
      <c r="LYW217" s="730"/>
      <c r="LYX217" s="730"/>
      <c r="LYY217" s="730"/>
      <c r="LYZ217" s="730"/>
      <c r="LZA217" s="730"/>
      <c r="LZB217" s="730"/>
      <c r="LZC217" s="730"/>
      <c r="LZD217" s="730"/>
      <c r="LZE217" s="730"/>
      <c r="LZF217" s="730"/>
      <c r="LZG217" s="730"/>
      <c r="LZH217" s="730"/>
      <c r="LZI217" s="730"/>
      <c r="LZJ217" s="730"/>
      <c r="LZK217" s="730"/>
      <c r="LZL217" s="730"/>
      <c r="LZM217" s="730"/>
      <c r="LZN217" s="730"/>
      <c r="LZO217" s="730"/>
      <c r="LZP217" s="730"/>
      <c r="LZQ217" s="727"/>
      <c r="LZR217" s="727"/>
      <c r="LZS217" s="727"/>
      <c r="LZT217" s="727"/>
      <c r="LZU217" s="727"/>
      <c r="LZV217" s="727"/>
      <c r="LZW217" s="727"/>
      <c r="LZX217" s="727"/>
      <c r="LZY217" s="727"/>
      <c r="LZZ217" s="727"/>
      <c r="MAA217" s="727"/>
      <c r="MAB217" s="727"/>
      <c r="MAC217" s="727"/>
      <c r="MAD217" s="727"/>
      <c r="MAE217" s="727"/>
      <c r="MAF217" s="727"/>
      <c r="MAG217" s="728"/>
      <c r="MAH217" s="728"/>
      <c r="MAI217" s="728"/>
      <c r="MAJ217" s="728"/>
      <c r="MAK217" s="728"/>
      <c r="MAL217" s="728"/>
      <c r="MAM217" s="728"/>
      <c r="MAN217" s="729"/>
      <c r="MAO217" s="729"/>
      <c r="MAP217" s="729"/>
      <c r="MAQ217" s="729"/>
      <c r="MAR217" s="729"/>
      <c r="MAS217" s="729"/>
      <c r="MAT217" s="729"/>
      <c r="MAU217" s="729"/>
      <c r="MAV217" s="729"/>
      <c r="MAW217" s="729"/>
      <c r="MAX217" s="729"/>
      <c r="MAY217" s="729"/>
      <c r="MAZ217" s="729"/>
      <c r="MBA217" s="729"/>
      <c r="MBB217" s="729"/>
      <c r="MBC217" s="729"/>
      <c r="MBD217" s="729"/>
      <c r="MBE217" s="729"/>
      <c r="MBF217" s="729"/>
      <c r="MBG217" s="729"/>
      <c r="MBH217" s="729"/>
      <c r="MBI217" s="729"/>
      <c r="MBJ217" s="729"/>
      <c r="MBK217" s="729"/>
      <c r="MBL217" s="729"/>
      <c r="MBM217" s="729"/>
      <c r="MBN217" s="729"/>
      <c r="MBO217" s="729"/>
      <c r="MBP217" s="729"/>
      <c r="MBQ217" s="729"/>
      <c r="MBR217" s="729"/>
      <c r="MBS217" s="729"/>
      <c r="MBT217" s="729"/>
      <c r="MBU217" s="729"/>
      <c r="MBV217" s="730"/>
      <c r="MBW217" s="730"/>
      <c r="MBX217" s="730"/>
      <c r="MBY217" s="730"/>
      <c r="MBZ217" s="730"/>
      <c r="MCA217" s="730"/>
      <c r="MCB217" s="730"/>
      <c r="MCC217" s="730"/>
      <c r="MCD217" s="730"/>
      <c r="MCE217" s="730"/>
      <c r="MCF217" s="730"/>
      <c r="MCG217" s="730"/>
      <c r="MCH217" s="730"/>
      <c r="MCI217" s="730"/>
      <c r="MCJ217" s="730"/>
      <c r="MCK217" s="730"/>
      <c r="MCL217" s="730"/>
      <c r="MCM217" s="730"/>
      <c r="MCN217" s="730"/>
      <c r="MCO217" s="730"/>
      <c r="MCP217" s="730"/>
      <c r="MCQ217" s="730"/>
      <c r="MCR217" s="730"/>
      <c r="MCS217" s="730"/>
      <c r="MCT217" s="730"/>
      <c r="MCU217" s="730"/>
      <c r="MCV217" s="730"/>
      <c r="MCW217" s="730"/>
      <c r="MCX217" s="730"/>
      <c r="MCY217" s="730"/>
      <c r="MCZ217" s="730"/>
      <c r="MDA217" s="730"/>
      <c r="MDB217" s="730"/>
      <c r="MDC217" s="730"/>
      <c r="MDD217" s="730"/>
      <c r="MDE217" s="730"/>
      <c r="MDF217" s="730"/>
      <c r="MDG217" s="730"/>
      <c r="MDH217" s="730"/>
      <c r="MDI217" s="730"/>
      <c r="MDJ217" s="730"/>
      <c r="MDK217" s="730"/>
      <c r="MDL217" s="730"/>
      <c r="MDM217" s="730"/>
      <c r="MDN217" s="730"/>
      <c r="MDO217" s="730"/>
      <c r="MDP217" s="730"/>
      <c r="MDQ217" s="730"/>
      <c r="MDR217" s="727"/>
      <c r="MDS217" s="727"/>
      <c r="MDT217" s="727"/>
      <c r="MDU217" s="727"/>
      <c r="MDV217" s="727"/>
      <c r="MDW217" s="727"/>
      <c r="MDX217" s="727"/>
      <c r="MDY217" s="727"/>
      <c r="MDZ217" s="727"/>
      <c r="MEA217" s="727"/>
      <c r="MEB217" s="727"/>
      <c r="MEC217" s="727"/>
      <c r="MED217" s="727"/>
      <c r="MEE217" s="727"/>
      <c r="MEF217" s="727"/>
      <c r="MEG217" s="727"/>
      <c r="MEH217" s="728"/>
      <c r="MEI217" s="728"/>
      <c r="MEJ217" s="728"/>
      <c r="MEK217" s="728"/>
      <c r="MEL217" s="728"/>
      <c r="MEM217" s="728"/>
      <c r="MEN217" s="728"/>
      <c r="MEO217" s="729"/>
      <c r="MEP217" s="729"/>
      <c r="MEQ217" s="729"/>
      <c r="MER217" s="729"/>
      <c r="MES217" s="729"/>
      <c r="MET217" s="729"/>
      <c r="MEU217" s="729"/>
      <c r="MEV217" s="729"/>
      <c r="MEW217" s="729"/>
      <c r="MEX217" s="729"/>
      <c r="MEY217" s="729"/>
      <c r="MEZ217" s="729"/>
      <c r="MFA217" s="729"/>
      <c r="MFB217" s="729"/>
      <c r="MFC217" s="729"/>
      <c r="MFD217" s="729"/>
      <c r="MFE217" s="729"/>
      <c r="MFF217" s="729"/>
      <c r="MFG217" s="729"/>
      <c r="MFH217" s="729"/>
      <c r="MFI217" s="729"/>
      <c r="MFJ217" s="729"/>
      <c r="MFK217" s="729"/>
      <c r="MFL217" s="729"/>
      <c r="MFM217" s="729"/>
      <c r="MFN217" s="729"/>
      <c r="MFO217" s="729"/>
      <c r="MFP217" s="729"/>
      <c r="MFQ217" s="729"/>
      <c r="MFR217" s="729"/>
      <c r="MFS217" s="729"/>
      <c r="MFT217" s="729"/>
      <c r="MFU217" s="729"/>
      <c r="MFV217" s="729"/>
      <c r="MFW217" s="730"/>
      <c r="MFX217" s="730"/>
      <c r="MFY217" s="730"/>
      <c r="MFZ217" s="730"/>
      <c r="MGA217" s="730"/>
      <c r="MGB217" s="730"/>
      <c r="MGC217" s="730"/>
      <c r="MGD217" s="730"/>
      <c r="MGE217" s="730"/>
      <c r="MGF217" s="730"/>
      <c r="MGG217" s="730"/>
      <c r="MGH217" s="730"/>
      <c r="MGI217" s="730"/>
      <c r="MGJ217" s="730"/>
      <c r="MGK217" s="730"/>
      <c r="MGL217" s="730"/>
      <c r="MGM217" s="730"/>
      <c r="MGN217" s="730"/>
      <c r="MGO217" s="730"/>
      <c r="MGP217" s="730"/>
      <c r="MGQ217" s="730"/>
      <c r="MGR217" s="730"/>
      <c r="MGS217" s="730"/>
      <c r="MGT217" s="730"/>
      <c r="MGU217" s="730"/>
      <c r="MGV217" s="730"/>
      <c r="MGW217" s="730"/>
      <c r="MGX217" s="730"/>
      <c r="MGY217" s="730"/>
      <c r="MGZ217" s="730"/>
      <c r="MHA217" s="730"/>
      <c r="MHB217" s="730"/>
      <c r="MHC217" s="730"/>
      <c r="MHD217" s="730"/>
      <c r="MHE217" s="730"/>
      <c r="MHF217" s="730"/>
      <c r="MHG217" s="730"/>
      <c r="MHH217" s="730"/>
      <c r="MHI217" s="730"/>
      <c r="MHJ217" s="730"/>
      <c r="MHK217" s="730"/>
      <c r="MHL217" s="730"/>
      <c r="MHM217" s="730"/>
      <c r="MHN217" s="730"/>
      <c r="MHO217" s="730"/>
      <c r="MHP217" s="730"/>
      <c r="MHQ217" s="730"/>
      <c r="MHR217" s="730"/>
      <c r="MHS217" s="727"/>
      <c r="MHT217" s="727"/>
      <c r="MHU217" s="727"/>
      <c r="MHV217" s="727"/>
      <c r="MHW217" s="727"/>
      <c r="MHX217" s="727"/>
      <c r="MHY217" s="727"/>
      <c r="MHZ217" s="727"/>
      <c r="MIA217" s="727"/>
      <c r="MIB217" s="727"/>
      <c r="MIC217" s="727"/>
      <c r="MID217" s="727"/>
      <c r="MIE217" s="727"/>
      <c r="MIF217" s="727"/>
      <c r="MIG217" s="727"/>
      <c r="MIH217" s="727"/>
      <c r="MII217" s="728"/>
      <c r="MIJ217" s="728"/>
      <c r="MIK217" s="728"/>
      <c r="MIL217" s="728"/>
      <c r="MIM217" s="728"/>
      <c r="MIN217" s="728"/>
      <c r="MIO217" s="728"/>
      <c r="MIP217" s="729"/>
      <c r="MIQ217" s="729"/>
      <c r="MIR217" s="729"/>
      <c r="MIS217" s="729"/>
      <c r="MIT217" s="729"/>
      <c r="MIU217" s="729"/>
      <c r="MIV217" s="729"/>
      <c r="MIW217" s="729"/>
      <c r="MIX217" s="729"/>
      <c r="MIY217" s="729"/>
      <c r="MIZ217" s="729"/>
      <c r="MJA217" s="729"/>
      <c r="MJB217" s="729"/>
      <c r="MJC217" s="729"/>
      <c r="MJD217" s="729"/>
      <c r="MJE217" s="729"/>
      <c r="MJF217" s="729"/>
      <c r="MJG217" s="729"/>
      <c r="MJH217" s="729"/>
      <c r="MJI217" s="729"/>
      <c r="MJJ217" s="729"/>
      <c r="MJK217" s="729"/>
      <c r="MJL217" s="729"/>
      <c r="MJM217" s="729"/>
      <c r="MJN217" s="729"/>
      <c r="MJO217" s="729"/>
      <c r="MJP217" s="729"/>
      <c r="MJQ217" s="729"/>
      <c r="MJR217" s="729"/>
      <c r="MJS217" s="729"/>
      <c r="MJT217" s="729"/>
      <c r="MJU217" s="729"/>
      <c r="MJV217" s="729"/>
      <c r="MJW217" s="729"/>
      <c r="MJX217" s="730"/>
      <c r="MJY217" s="730"/>
      <c r="MJZ217" s="730"/>
      <c r="MKA217" s="730"/>
      <c r="MKB217" s="730"/>
      <c r="MKC217" s="730"/>
      <c r="MKD217" s="730"/>
      <c r="MKE217" s="730"/>
      <c r="MKF217" s="730"/>
      <c r="MKG217" s="730"/>
      <c r="MKH217" s="730"/>
      <c r="MKI217" s="730"/>
      <c r="MKJ217" s="730"/>
      <c r="MKK217" s="730"/>
      <c r="MKL217" s="730"/>
      <c r="MKM217" s="730"/>
      <c r="MKN217" s="730"/>
      <c r="MKO217" s="730"/>
      <c r="MKP217" s="730"/>
      <c r="MKQ217" s="730"/>
      <c r="MKR217" s="730"/>
      <c r="MKS217" s="730"/>
      <c r="MKT217" s="730"/>
      <c r="MKU217" s="730"/>
      <c r="MKV217" s="730"/>
      <c r="MKW217" s="730"/>
      <c r="MKX217" s="730"/>
      <c r="MKY217" s="730"/>
      <c r="MKZ217" s="730"/>
      <c r="MLA217" s="730"/>
      <c r="MLB217" s="730"/>
      <c r="MLC217" s="730"/>
      <c r="MLD217" s="730"/>
      <c r="MLE217" s="730"/>
      <c r="MLF217" s="730"/>
      <c r="MLG217" s="730"/>
      <c r="MLH217" s="730"/>
      <c r="MLI217" s="730"/>
      <c r="MLJ217" s="730"/>
      <c r="MLK217" s="730"/>
      <c r="MLL217" s="730"/>
      <c r="MLM217" s="730"/>
      <c r="MLN217" s="730"/>
      <c r="MLO217" s="730"/>
      <c r="MLP217" s="730"/>
      <c r="MLQ217" s="730"/>
      <c r="MLR217" s="730"/>
      <c r="MLS217" s="730"/>
      <c r="MLT217" s="727"/>
      <c r="MLU217" s="727"/>
      <c r="MLV217" s="727"/>
      <c r="MLW217" s="727"/>
      <c r="MLX217" s="727"/>
      <c r="MLY217" s="727"/>
      <c r="MLZ217" s="727"/>
      <c r="MMA217" s="727"/>
      <c r="MMB217" s="727"/>
      <c r="MMC217" s="727"/>
      <c r="MMD217" s="727"/>
      <c r="MME217" s="727"/>
      <c r="MMF217" s="727"/>
      <c r="MMG217" s="727"/>
      <c r="MMH217" s="727"/>
      <c r="MMI217" s="727"/>
      <c r="MMJ217" s="728"/>
      <c r="MMK217" s="728"/>
      <c r="MML217" s="728"/>
      <c r="MMM217" s="728"/>
      <c r="MMN217" s="728"/>
      <c r="MMO217" s="728"/>
      <c r="MMP217" s="728"/>
      <c r="MMQ217" s="729"/>
      <c r="MMR217" s="729"/>
      <c r="MMS217" s="729"/>
      <c r="MMT217" s="729"/>
      <c r="MMU217" s="729"/>
      <c r="MMV217" s="729"/>
      <c r="MMW217" s="729"/>
      <c r="MMX217" s="729"/>
      <c r="MMY217" s="729"/>
      <c r="MMZ217" s="729"/>
      <c r="MNA217" s="729"/>
      <c r="MNB217" s="729"/>
      <c r="MNC217" s="729"/>
      <c r="MND217" s="729"/>
      <c r="MNE217" s="729"/>
      <c r="MNF217" s="729"/>
      <c r="MNG217" s="729"/>
      <c r="MNH217" s="729"/>
      <c r="MNI217" s="729"/>
      <c r="MNJ217" s="729"/>
      <c r="MNK217" s="729"/>
      <c r="MNL217" s="729"/>
      <c r="MNM217" s="729"/>
      <c r="MNN217" s="729"/>
      <c r="MNO217" s="729"/>
      <c r="MNP217" s="729"/>
      <c r="MNQ217" s="729"/>
      <c r="MNR217" s="729"/>
      <c r="MNS217" s="729"/>
      <c r="MNT217" s="729"/>
      <c r="MNU217" s="729"/>
      <c r="MNV217" s="729"/>
      <c r="MNW217" s="729"/>
      <c r="MNX217" s="729"/>
      <c r="MNY217" s="730"/>
      <c r="MNZ217" s="730"/>
      <c r="MOA217" s="730"/>
      <c r="MOB217" s="730"/>
      <c r="MOC217" s="730"/>
      <c r="MOD217" s="730"/>
      <c r="MOE217" s="730"/>
      <c r="MOF217" s="730"/>
      <c r="MOG217" s="730"/>
      <c r="MOH217" s="730"/>
      <c r="MOI217" s="730"/>
      <c r="MOJ217" s="730"/>
      <c r="MOK217" s="730"/>
      <c r="MOL217" s="730"/>
      <c r="MOM217" s="730"/>
      <c r="MON217" s="730"/>
      <c r="MOO217" s="730"/>
      <c r="MOP217" s="730"/>
      <c r="MOQ217" s="730"/>
      <c r="MOR217" s="730"/>
      <c r="MOS217" s="730"/>
      <c r="MOT217" s="730"/>
      <c r="MOU217" s="730"/>
      <c r="MOV217" s="730"/>
      <c r="MOW217" s="730"/>
      <c r="MOX217" s="730"/>
      <c r="MOY217" s="730"/>
      <c r="MOZ217" s="730"/>
      <c r="MPA217" s="730"/>
      <c r="MPB217" s="730"/>
      <c r="MPC217" s="730"/>
      <c r="MPD217" s="730"/>
      <c r="MPE217" s="730"/>
      <c r="MPF217" s="730"/>
      <c r="MPG217" s="730"/>
      <c r="MPH217" s="730"/>
      <c r="MPI217" s="730"/>
      <c r="MPJ217" s="730"/>
      <c r="MPK217" s="730"/>
      <c r="MPL217" s="730"/>
      <c r="MPM217" s="730"/>
      <c r="MPN217" s="730"/>
      <c r="MPO217" s="730"/>
      <c r="MPP217" s="730"/>
      <c r="MPQ217" s="730"/>
      <c r="MPR217" s="730"/>
      <c r="MPS217" s="730"/>
      <c r="MPT217" s="730"/>
      <c r="MPU217" s="727"/>
      <c r="MPV217" s="727"/>
      <c r="MPW217" s="727"/>
      <c r="MPX217" s="727"/>
      <c r="MPY217" s="727"/>
      <c r="MPZ217" s="727"/>
      <c r="MQA217" s="727"/>
      <c r="MQB217" s="727"/>
      <c r="MQC217" s="727"/>
      <c r="MQD217" s="727"/>
      <c r="MQE217" s="727"/>
      <c r="MQF217" s="727"/>
      <c r="MQG217" s="727"/>
      <c r="MQH217" s="727"/>
      <c r="MQI217" s="727"/>
      <c r="MQJ217" s="727"/>
      <c r="MQK217" s="728"/>
      <c r="MQL217" s="728"/>
      <c r="MQM217" s="728"/>
      <c r="MQN217" s="728"/>
      <c r="MQO217" s="728"/>
      <c r="MQP217" s="728"/>
      <c r="MQQ217" s="728"/>
      <c r="MQR217" s="729"/>
      <c r="MQS217" s="729"/>
      <c r="MQT217" s="729"/>
      <c r="MQU217" s="729"/>
      <c r="MQV217" s="729"/>
      <c r="MQW217" s="729"/>
      <c r="MQX217" s="729"/>
      <c r="MQY217" s="729"/>
      <c r="MQZ217" s="729"/>
      <c r="MRA217" s="729"/>
      <c r="MRB217" s="729"/>
      <c r="MRC217" s="729"/>
      <c r="MRD217" s="729"/>
      <c r="MRE217" s="729"/>
      <c r="MRF217" s="729"/>
      <c r="MRG217" s="729"/>
      <c r="MRH217" s="729"/>
      <c r="MRI217" s="729"/>
      <c r="MRJ217" s="729"/>
      <c r="MRK217" s="729"/>
      <c r="MRL217" s="729"/>
      <c r="MRM217" s="729"/>
      <c r="MRN217" s="729"/>
      <c r="MRO217" s="729"/>
      <c r="MRP217" s="729"/>
      <c r="MRQ217" s="729"/>
      <c r="MRR217" s="729"/>
      <c r="MRS217" s="729"/>
      <c r="MRT217" s="729"/>
      <c r="MRU217" s="729"/>
      <c r="MRV217" s="729"/>
      <c r="MRW217" s="729"/>
      <c r="MRX217" s="729"/>
      <c r="MRY217" s="729"/>
      <c r="MRZ217" s="730"/>
      <c r="MSA217" s="730"/>
      <c r="MSB217" s="730"/>
      <c r="MSC217" s="730"/>
      <c r="MSD217" s="730"/>
      <c r="MSE217" s="730"/>
      <c r="MSF217" s="730"/>
      <c r="MSG217" s="730"/>
      <c r="MSH217" s="730"/>
      <c r="MSI217" s="730"/>
      <c r="MSJ217" s="730"/>
      <c r="MSK217" s="730"/>
      <c r="MSL217" s="730"/>
      <c r="MSM217" s="730"/>
      <c r="MSN217" s="730"/>
      <c r="MSO217" s="730"/>
      <c r="MSP217" s="730"/>
      <c r="MSQ217" s="730"/>
      <c r="MSR217" s="730"/>
      <c r="MSS217" s="730"/>
      <c r="MST217" s="730"/>
      <c r="MSU217" s="730"/>
      <c r="MSV217" s="730"/>
      <c r="MSW217" s="730"/>
      <c r="MSX217" s="730"/>
      <c r="MSY217" s="730"/>
      <c r="MSZ217" s="730"/>
      <c r="MTA217" s="730"/>
      <c r="MTB217" s="730"/>
      <c r="MTC217" s="730"/>
      <c r="MTD217" s="730"/>
      <c r="MTE217" s="730"/>
      <c r="MTF217" s="730"/>
      <c r="MTG217" s="730"/>
      <c r="MTH217" s="730"/>
      <c r="MTI217" s="730"/>
      <c r="MTJ217" s="730"/>
      <c r="MTK217" s="730"/>
      <c r="MTL217" s="730"/>
      <c r="MTM217" s="730"/>
      <c r="MTN217" s="730"/>
      <c r="MTO217" s="730"/>
      <c r="MTP217" s="730"/>
      <c r="MTQ217" s="730"/>
      <c r="MTR217" s="730"/>
      <c r="MTS217" s="730"/>
      <c r="MTT217" s="730"/>
      <c r="MTU217" s="730"/>
      <c r="MTV217" s="727"/>
      <c r="MTW217" s="727"/>
      <c r="MTX217" s="727"/>
      <c r="MTY217" s="727"/>
      <c r="MTZ217" s="727"/>
      <c r="MUA217" s="727"/>
      <c r="MUB217" s="727"/>
      <c r="MUC217" s="727"/>
      <c r="MUD217" s="727"/>
      <c r="MUE217" s="727"/>
      <c r="MUF217" s="727"/>
      <c r="MUG217" s="727"/>
      <c r="MUH217" s="727"/>
      <c r="MUI217" s="727"/>
      <c r="MUJ217" s="727"/>
      <c r="MUK217" s="727"/>
      <c r="MUL217" s="728"/>
      <c r="MUM217" s="728"/>
      <c r="MUN217" s="728"/>
      <c r="MUO217" s="728"/>
      <c r="MUP217" s="728"/>
      <c r="MUQ217" s="728"/>
      <c r="MUR217" s="728"/>
      <c r="MUS217" s="729"/>
      <c r="MUT217" s="729"/>
      <c r="MUU217" s="729"/>
      <c r="MUV217" s="729"/>
      <c r="MUW217" s="729"/>
      <c r="MUX217" s="729"/>
      <c r="MUY217" s="729"/>
      <c r="MUZ217" s="729"/>
      <c r="MVA217" s="729"/>
      <c r="MVB217" s="729"/>
      <c r="MVC217" s="729"/>
      <c r="MVD217" s="729"/>
      <c r="MVE217" s="729"/>
      <c r="MVF217" s="729"/>
      <c r="MVG217" s="729"/>
      <c r="MVH217" s="729"/>
      <c r="MVI217" s="729"/>
      <c r="MVJ217" s="729"/>
      <c r="MVK217" s="729"/>
      <c r="MVL217" s="729"/>
      <c r="MVM217" s="729"/>
      <c r="MVN217" s="729"/>
      <c r="MVO217" s="729"/>
      <c r="MVP217" s="729"/>
      <c r="MVQ217" s="729"/>
      <c r="MVR217" s="729"/>
      <c r="MVS217" s="729"/>
      <c r="MVT217" s="729"/>
      <c r="MVU217" s="729"/>
      <c r="MVV217" s="729"/>
      <c r="MVW217" s="729"/>
      <c r="MVX217" s="729"/>
      <c r="MVY217" s="729"/>
      <c r="MVZ217" s="729"/>
      <c r="MWA217" s="730"/>
      <c r="MWB217" s="730"/>
      <c r="MWC217" s="730"/>
      <c r="MWD217" s="730"/>
      <c r="MWE217" s="730"/>
      <c r="MWF217" s="730"/>
      <c r="MWG217" s="730"/>
      <c r="MWH217" s="730"/>
      <c r="MWI217" s="730"/>
      <c r="MWJ217" s="730"/>
      <c r="MWK217" s="730"/>
      <c r="MWL217" s="730"/>
      <c r="MWM217" s="730"/>
      <c r="MWN217" s="730"/>
      <c r="MWO217" s="730"/>
      <c r="MWP217" s="730"/>
      <c r="MWQ217" s="730"/>
      <c r="MWR217" s="730"/>
      <c r="MWS217" s="730"/>
      <c r="MWT217" s="730"/>
      <c r="MWU217" s="730"/>
      <c r="MWV217" s="730"/>
      <c r="MWW217" s="730"/>
      <c r="MWX217" s="730"/>
      <c r="MWY217" s="730"/>
      <c r="MWZ217" s="730"/>
      <c r="MXA217" s="730"/>
      <c r="MXB217" s="730"/>
      <c r="MXC217" s="730"/>
      <c r="MXD217" s="730"/>
      <c r="MXE217" s="730"/>
      <c r="MXF217" s="730"/>
      <c r="MXG217" s="730"/>
      <c r="MXH217" s="730"/>
      <c r="MXI217" s="730"/>
      <c r="MXJ217" s="730"/>
      <c r="MXK217" s="730"/>
      <c r="MXL217" s="730"/>
      <c r="MXM217" s="730"/>
      <c r="MXN217" s="730"/>
      <c r="MXO217" s="730"/>
      <c r="MXP217" s="730"/>
      <c r="MXQ217" s="730"/>
      <c r="MXR217" s="730"/>
      <c r="MXS217" s="730"/>
      <c r="MXT217" s="730"/>
      <c r="MXU217" s="730"/>
      <c r="MXV217" s="730"/>
      <c r="MXW217" s="727"/>
      <c r="MXX217" s="727"/>
      <c r="MXY217" s="727"/>
      <c r="MXZ217" s="727"/>
      <c r="MYA217" s="727"/>
      <c r="MYB217" s="727"/>
      <c r="MYC217" s="727"/>
      <c r="MYD217" s="727"/>
      <c r="MYE217" s="727"/>
      <c r="MYF217" s="727"/>
      <c r="MYG217" s="727"/>
      <c r="MYH217" s="727"/>
      <c r="MYI217" s="727"/>
      <c r="MYJ217" s="727"/>
      <c r="MYK217" s="727"/>
      <c r="MYL217" s="727"/>
      <c r="MYM217" s="728"/>
      <c r="MYN217" s="728"/>
      <c r="MYO217" s="728"/>
      <c r="MYP217" s="728"/>
      <c r="MYQ217" s="728"/>
      <c r="MYR217" s="728"/>
      <c r="MYS217" s="728"/>
      <c r="MYT217" s="729"/>
      <c r="MYU217" s="729"/>
      <c r="MYV217" s="729"/>
      <c r="MYW217" s="729"/>
      <c r="MYX217" s="729"/>
      <c r="MYY217" s="729"/>
      <c r="MYZ217" s="729"/>
      <c r="MZA217" s="729"/>
      <c r="MZB217" s="729"/>
      <c r="MZC217" s="729"/>
      <c r="MZD217" s="729"/>
      <c r="MZE217" s="729"/>
      <c r="MZF217" s="729"/>
      <c r="MZG217" s="729"/>
      <c r="MZH217" s="729"/>
      <c r="MZI217" s="729"/>
      <c r="MZJ217" s="729"/>
      <c r="MZK217" s="729"/>
      <c r="MZL217" s="729"/>
      <c r="MZM217" s="729"/>
      <c r="MZN217" s="729"/>
      <c r="MZO217" s="729"/>
      <c r="MZP217" s="729"/>
      <c r="MZQ217" s="729"/>
      <c r="MZR217" s="729"/>
      <c r="MZS217" s="729"/>
      <c r="MZT217" s="729"/>
      <c r="MZU217" s="729"/>
      <c r="MZV217" s="729"/>
      <c r="MZW217" s="729"/>
      <c r="MZX217" s="729"/>
      <c r="MZY217" s="729"/>
      <c r="MZZ217" s="729"/>
      <c r="NAA217" s="729"/>
      <c r="NAB217" s="730"/>
      <c r="NAC217" s="730"/>
      <c r="NAD217" s="730"/>
      <c r="NAE217" s="730"/>
      <c r="NAF217" s="730"/>
      <c r="NAG217" s="730"/>
      <c r="NAH217" s="730"/>
      <c r="NAI217" s="730"/>
      <c r="NAJ217" s="730"/>
      <c r="NAK217" s="730"/>
      <c r="NAL217" s="730"/>
      <c r="NAM217" s="730"/>
      <c r="NAN217" s="730"/>
      <c r="NAO217" s="730"/>
      <c r="NAP217" s="730"/>
      <c r="NAQ217" s="730"/>
      <c r="NAR217" s="730"/>
      <c r="NAS217" s="730"/>
      <c r="NAT217" s="730"/>
      <c r="NAU217" s="730"/>
      <c r="NAV217" s="730"/>
      <c r="NAW217" s="730"/>
      <c r="NAX217" s="730"/>
      <c r="NAY217" s="730"/>
      <c r="NAZ217" s="730"/>
      <c r="NBA217" s="730"/>
      <c r="NBB217" s="730"/>
      <c r="NBC217" s="730"/>
      <c r="NBD217" s="730"/>
      <c r="NBE217" s="730"/>
      <c r="NBF217" s="730"/>
      <c r="NBG217" s="730"/>
      <c r="NBH217" s="730"/>
      <c r="NBI217" s="730"/>
      <c r="NBJ217" s="730"/>
      <c r="NBK217" s="730"/>
      <c r="NBL217" s="730"/>
      <c r="NBM217" s="730"/>
      <c r="NBN217" s="730"/>
      <c r="NBO217" s="730"/>
      <c r="NBP217" s="730"/>
      <c r="NBQ217" s="730"/>
      <c r="NBR217" s="730"/>
      <c r="NBS217" s="730"/>
      <c r="NBT217" s="730"/>
      <c r="NBU217" s="730"/>
      <c r="NBV217" s="730"/>
      <c r="NBW217" s="730"/>
      <c r="NBX217" s="727"/>
      <c r="NBY217" s="727"/>
      <c r="NBZ217" s="727"/>
      <c r="NCA217" s="727"/>
      <c r="NCB217" s="727"/>
      <c r="NCC217" s="727"/>
      <c r="NCD217" s="727"/>
      <c r="NCE217" s="727"/>
      <c r="NCF217" s="727"/>
      <c r="NCG217" s="727"/>
      <c r="NCH217" s="727"/>
      <c r="NCI217" s="727"/>
      <c r="NCJ217" s="727"/>
      <c r="NCK217" s="727"/>
      <c r="NCL217" s="727"/>
      <c r="NCM217" s="727"/>
      <c r="NCN217" s="728"/>
      <c r="NCO217" s="728"/>
      <c r="NCP217" s="728"/>
      <c r="NCQ217" s="728"/>
      <c r="NCR217" s="728"/>
      <c r="NCS217" s="728"/>
      <c r="NCT217" s="728"/>
      <c r="NCU217" s="729"/>
      <c r="NCV217" s="729"/>
      <c r="NCW217" s="729"/>
      <c r="NCX217" s="729"/>
      <c r="NCY217" s="729"/>
      <c r="NCZ217" s="729"/>
      <c r="NDA217" s="729"/>
      <c r="NDB217" s="729"/>
      <c r="NDC217" s="729"/>
      <c r="NDD217" s="729"/>
      <c r="NDE217" s="729"/>
      <c r="NDF217" s="729"/>
      <c r="NDG217" s="729"/>
      <c r="NDH217" s="729"/>
      <c r="NDI217" s="729"/>
      <c r="NDJ217" s="729"/>
      <c r="NDK217" s="729"/>
      <c r="NDL217" s="729"/>
      <c r="NDM217" s="729"/>
      <c r="NDN217" s="729"/>
      <c r="NDO217" s="729"/>
      <c r="NDP217" s="729"/>
      <c r="NDQ217" s="729"/>
      <c r="NDR217" s="729"/>
      <c r="NDS217" s="729"/>
      <c r="NDT217" s="729"/>
      <c r="NDU217" s="729"/>
      <c r="NDV217" s="729"/>
      <c r="NDW217" s="729"/>
      <c r="NDX217" s="729"/>
      <c r="NDY217" s="729"/>
      <c r="NDZ217" s="729"/>
      <c r="NEA217" s="729"/>
      <c r="NEB217" s="729"/>
      <c r="NEC217" s="730"/>
      <c r="NED217" s="730"/>
      <c r="NEE217" s="730"/>
      <c r="NEF217" s="730"/>
      <c r="NEG217" s="730"/>
      <c r="NEH217" s="730"/>
      <c r="NEI217" s="730"/>
      <c r="NEJ217" s="730"/>
      <c r="NEK217" s="730"/>
      <c r="NEL217" s="730"/>
      <c r="NEM217" s="730"/>
      <c r="NEN217" s="730"/>
      <c r="NEO217" s="730"/>
      <c r="NEP217" s="730"/>
      <c r="NEQ217" s="730"/>
      <c r="NER217" s="730"/>
      <c r="NES217" s="730"/>
      <c r="NET217" s="730"/>
      <c r="NEU217" s="730"/>
      <c r="NEV217" s="730"/>
      <c r="NEW217" s="730"/>
      <c r="NEX217" s="730"/>
      <c r="NEY217" s="730"/>
      <c r="NEZ217" s="730"/>
      <c r="NFA217" s="730"/>
      <c r="NFB217" s="730"/>
      <c r="NFC217" s="730"/>
      <c r="NFD217" s="730"/>
      <c r="NFE217" s="730"/>
      <c r="NFF217" s="730"/>
      <c r="NFG217" s="730"/>
      <c r="NFH217" s="730"/>
      <c r="NFI217" s="730"/>
      <c r="NFJ217" s="730"/>
      <c r="NFK217" s="730"/>
      <c r="NFL217" s="730"/>
      <c r="NFM217" s="730"/>
      <c r="NFN217" s="730"/>
      <c r="NFO217" s="730"/>
      <c r="NFP217" s="730"/>
      <c r="NFQ217" s="730"/>
      <c r="NFR217" s="730"/>
      <c r="NFS217" s="730"/>
      <c r="NFT217" s="730"/>
      <c r="NFU217" s="730"/>
      <c r="NFV217" s="730"/>
      <c r="NFW217" s="730"/>
      <c r="NFX217" s="730"/>
      <c r="NFY217" s="727"/>
      <c r="NFZ217" s="727"/>
      <c r="NGA217" s="727"/>
      <c r="NGB217" s="727"/>
      <c r="NGC217" s="727"/>
      <c r="NGD217" s="727"/>
      <c r="NGE217" s="727"/>
      <c r="NGF217" s="727"/>
      <c r="NGG217" s="727"/>
      <c r="NGH217" s="727"/>
      <c r="NGI217" s="727"/>
      <c r="NGJ217" s="727"/>
      <c r="NGK217" s="727"/>
      <c r="NGL217" s="727"/>
      <c r="NGM217" s="727"/>
      <c r="NGN217" s="727"/>
      <c r="NGO217" s="728"/>
      <c r="NGP217" s="728"/>
      <c r="NGQ217" s="728"/>
      <c r="NGR217" s="728"/>
      <c r="NGS217" s="728"/>
      <c r="NGT217" s="728"/>
      <c r="NGU217" s="728"/>
      <c r="NGV217" s="729"/>
      <c r="NGW217" s="729"/>
      <c r="NGX217" s="729"/>
      <c r="NGY217" s="729"/>
      <c r="NGZ217" s="729"/>
      <c r="NHA217" s="729"/>
      <c r="NHB217" s="729"/>
      <c r="NHC217" s="729"/>
      <c r="NHD217" s="729"/>
      <c r="NHE217" s="729"/>
      <c r="NHF217" s="729"/>
      <c r="NHG217" s="729"/>
      <c r="NHH217" s="729"/>
      <c r="NHI217" s="729"/>
      <c r="NHJ217" s="729"/>
      <c r="NHK217" s="729"/>
      <c r="NHL217" s="729"/>
      <c r="NHM217" s="729"/>
      <c r="NHN217" s="729"/>
      <c r="NHO217" s="729"/>
      <c r="NHP217" s="729"/>
      <c r="NHQ217" s="729"/>
      <c r="NHR217" s="729"/>
      <c r="NHS217" s="729"/>
      <c r="NHT217" s="729"/>
      <c r="NHU217" s="729"/>
      <c r="NHV217" s="729"/>
      <c r="NHW217" s="729"/>
      <c r="NHX217" s="729"/>
      <c r="NHY217" s="729"/>
      <c r="NHZ217" s="729"/>
      <c r="NIA217" s="729"/>
      <c r="NIB217" s="729"/>
      <c r="NIC217" s="729"/>
      <c r="NID217" s="730"/>
      <c r="NIE217" s="730"/>
      <c r="NIF217" s="730"/>
      <c r="NIG217" s="730"/>
      <c r="NIH217" s="730"/>
      <c r="NII217" s="730"/>
      <c r="NIJ217" s="730"/>
      <c r="NIK217" s="730"/>
      <c r="NIL217" s="730"/>
      <c r="NIM217" s="730"/>
      <c r="NIN217" s="730"/>
      <c r="NIO217" s="730"/>
      <c r="NIP217" s="730"/>
      <c r="NIQ217" s="730"/>
      <c r="NIR217" s="730"/>
      <c r="NIS217" s="730"/>
      <c r="NIT217" s="730"/>
      <c r="NIU217" s="730"/>
      <c r="NIV217" s="730"/>
      <c r="NIW217" s="730"/>
      <c r="NIX217" s="730"/>
      <c r="NIY217" s="730"/>
      <c r="NIZ217" s="730"/>
      <c r="NJA217" s="730"/>
      <c r="NJB217" s="730"/>
      <c r="NJC217" s="730"/>
      <c r="NJD217" s="730"/>
      <c r="NJE217" s="730"/>
      <c r="NJF217" s="730"/>
      <c r="NJG217" s="730"/>
      <c r="NJH217" s="730"/>
      <c r="NJI217" s="730"/>
      <c r="NJJ217" s="730"/>
      <c r="NJK217" s="730"/>
      <c r="NJL217" s="730"/>
      <c r="NJM217" s="730"/>
      <c r="NJN217" s="730"/>
      <c r="NJO217" s="730"/>
      <c r="NJP217" s="730"/>
      <c r="NJQ217" s="730"/>
      <c r="NJR217" s="730"/>
      <c r="NJS217" s="730"/>
      <c r="NJT217" s="730"/>
      <c r="NJU217" s="730"/>
      <c r="NJV217" s="730"/>
      <c r="NJW217" s="730"/>
      <c r="NJX217" s="730"/>
      <c r="NJY217" s="730"/>
      <c r="NJZ217" s="727"/>
      <c r="NKA217" s="727"/>
      <c r="NKB217" s="727"/>
      <c r="NKC217" s="727"/>
      <c r="NKD217" s="727"/>
      <c r="NKE217" s="727"/>
      <c r="NKF217" s="727"/>
      <c r="NKG217" s="727"/>
      <c r="NKH217" s="727"/>
      <c r="NKI217" s="727"/>
      <c r="NKJ217" s="727"/>
      <c r="NKK217" s="727"/>
      <c r="NKL217" s="727"/>
      <c r="NKM217" s="727"/>
      <c r="NKN217" s="727"/>
      <c r="NKO217" s="727"/>
      <c r="NKP217" s="728"/>
      <c r="NKQ217" s="728"/>
      <c r="NKR217" s="728"/>
      <c r="NKS217" s="728"/>
      <c r="NKT217" s="728"/>
      <c r="NKU217" s="728"/>
      <c r="NKV217" s="728"/>
      <c r="NKW217" s="729"/>
      <c r="NKX217" s="729"/>
      <c r="NKY217" s="729"/>
      <c r="NKZ217" s="729"/>
      <c r="NLA217" s="729"/>
      <c r="NLB217" s="729"/>
      <c r="NLC217" s="729"/>
      <c r="NLD217" s="729"/>
      <c r="NLE217" s="729"/>
      <c r="NLF217" s="729"/>
      <c r="NLG217" s="729"/>
      <c r="NLH217" s="729"/>
      <c r="NLI217" s="729"/>
      <c r="NLJ217" s="729"/>
      <c r="NLK217" s="729"/>
      <c r="NLL217" s="729"/>
      <c r="NLM217" s="729"/>
      <c r="NLN217" s="729"/>
      <c r="NLO217" s="729"/>
      <c r="NLP217" s="729"/>
      <c r="NLQ217" s="729"/>
      <c r="NLR217" s="729"/>
      <c r="NLS217" s="729"/>
      <c r="NLT217" s="729"/>
      <c r="NLU217" s="729"/>
      <c r="NLV217" s="729"/>
      <c r="NLW217" s="729"/>
      <c r="NLX217" s="729"/>
      <c r="NLY217" s="729"/>
      <c r="NLZ217" s="729"/>
      <c r="NMA217" s="729"/>
      <c r="NMB217" s="729"/>
      <c r="NMC217" s="729"/>
      <c r="NMD217" s="729"/>
      <c r="NME217" s="730"/>
      <c r="NMF217" s="730"/>
      <c r="NMG217" s="730"/>
      <c r="NMH217" s="730"/>
      <c r="NMI217" s="730"/>
      <c r="NMJ217" s="730"/>
      <c r="NMK217" s="730"/>
      <c r="NML217" s="730"/>
      <c r="NMM217" s="730"/>
      <c r="NMN217" s="730"/>
      <c r="NMO217" s="730"/>
      <c r="NMP217" s="730"/>
      <c r="NMQ217" s="730"/>
      <c r="NMR217" s="730"/>
      <c r="NMS217" s="730"/>
      <c r="NMT217" s="730"/>
      <c r="NMU217" s="730"/>
      <c r="NMV217" s="730"/>
      <c r="NMW217" s="730"/>
      <c r="NMX217" s="730"/>
      <c r="NMY217" s="730"/>
      <c r="NMZ217" s="730"/>
      <c r="NNA217" s="730"/>
      <c r="NNB217" s="730"/>
      <c r="NNC217" s="730"/>
      <c r="NND217" s="730"/>
      <c r="NNE217" s="730"/>
      <c r="NNF217" s="730"/>
      <c r="NNG217" s="730"/>
      <c r="NNH217" s="730"/>
      <c r="NNI217" s="730"/>
      <c r="NNJ217" s="730"/>
      <c r="NNK217" s="730"/>
      <c r="NNL217" s="730"/>
      <c r="NNM217" s="730"/>
      <c r="NNN217" s="730"/>
      <c r="NNO217" s="730"/>
      <c r="NNP217" s="730"/>
      <c r="NNQ217" s="730"/>
      <c r="NNR217" s="730"/>
      <c r="NNS217" s="730"/>
      <c r="NNT217" s="730"/>
      <c r="NNU217" s="730"/>
      <c r="NNV217" s="730"/>
      <c r="NNW217" s="730"/>
      <c r="NNX217" s="730"/>
      <c r="NNY217" s="730"/>
      <c r="NNZ217" s="730"/>
      <c r="NOA217" s="727"/>
      <c r="NOB217" s="727"/>
      <c r="NOC217" s="727"/>
      <c r="NOD217" s="727"/>
      <c r="NOE217" s="727"/>
      <c r="NOF217" s="727"/>
      <c r="NOG217" s="727"/>
      <c r="NOH217" s="727"/>
      <c r="NOI217" s="727"/>
      <c r="NOJ217" s="727"/>
      <c r="NOK217" s="727"/>
      <c r="NOL217" s="727"/>
      <c r="NOM217" s="727"/>
      <c r="NON217" s="727"/>
      <c r="NOO217" s="727"/>
      <c r="NOP217" s="727"/>
      <c r="NOQ217" s="728"/>
      <c r="NOR217" s="728"/>
      <c r="NOS217" s="728"/>
      <c r="NOT217" s="728"/>
      <c r="NOU217" s="728"/>
      <c r="NOV217" s="728"/>
      <c r="NOW217" s="728"/>
      <c r="NOX217" s="729"/>
      <c r="NOY217" s="729"/>
      <c r="NOZ217" s="729"/>
      <c r="NPA217" s="729"/>
      <c r="NPB217" s="729"/>
      <c r="NPC217" s="729"/>
      <c r="NPD217" s="729"/>
      <c r="NPE217" s="729"/>
      <c r="NPF217" s="729"/>
      <c r="NPG217" s="729"/>
      <c r="NPH217" s="729"/>
      <c r="NPI217" s="729"/>
      <c r="NPJ217" s="729"/>
      <c r="NPK217" s="729"/>
      <c r="NPL217" s="729"/>
      <c r="NPM217" s="729"/>
      <c r="NPN217" s="729"/>
      <c r="NPO217" s="729"/>
      <c r="NPP217" s="729"/>
      <c r="NPQ217" s="729"/>
      <c r="NPR217" s="729"/>
      <c r="NPS217" s="729"/>
      <c r="NPT217" s="729"/>
      <c r="NPU217" s="729"/>
      <c r="NPV217" s="729"/>
      <c r="NPW217" s="729"/>
      <c r="NPX217" s="729"/>
      <c r="NPY217" s="729"/>
      <c r="NPZ217" s="729"/>
      <c r="NQA217" s="729"/>
      <c r="NQB217" s="729"/>
      <c r="NQC217" s="729"/>
      <c r="NQD217" s="729"/>
      <c r="NQE217" s="729"/>
      <c r="NQF217" s="730"/>
      <c r="NQG217" s="730"/>
      <c r="NQH217" s="730"/>
      <c r="NQI217" s="730"/>
      <c r="NQJ217" s="730"/>
      <c r="NQK217" s="730"/>
      <c r="NQL217" s="730"/>
      <c r="NQM217" s="730"/>
      <c r="NQN217" s="730"/>
      <c r="NQO217" s="730"/>
      <c r="NQP217" s="730"/>
      <c r="NQQ217" s="730"/>
      <c r="NQR217" s="730"/>
      <c r="NQS217" s="730"/>
      <c r="NQT217" s="730"/>
      <c r="NQU217" s="730"/>
      <c r="NQV217" s="730"/>
      <c r="NQW217" s="730"/>
      <c r="NQX217" s="730"/>
      <c r="NQY217" s="730"/>
      <c r="NQZ217" s="730"/>
      <c r="NRA217" s="730"/>
      <c r="NRB217" s="730"/>
      <c r="NRC217" s="730"/>
      <c r="NRD217" s="730"/>
      <c r="NRE217" s="730"/>
      <c r="NRF217" s="730"/>
      <c r="NRG217" s="730"/>
      <c r="NRH217" s="730"/>
      <c r="NRI217" s="730"/>
      <c r="NRJ217" s="730"/>
      <c r="NRK217" s="730"/>
      <c r="NRL217" s="730"/>
      <c r="NRM217" s="730"/>
      <c r="NRN217" s="730"/>
      <c r="NRO217" s="730"/>
      <c r="NRP217" s="730"/>
      <c r="NRQ217" s="730"/>
      <c r="NRR217" s="730"/>
      <c r="NRS217" s="730"/>
      <c r="NRT217" s="730"/>
      <c r="NRU217" s="730"/>
      <c r="NRV217" s="730"/>
      <c r="NRW217" s="730"/>
      <c r="NRX217" s="730"/>
      <c r="NRY217" s="730"/>
      <c r="NRZ217" s="730"/>
      <c r="NSA217" s="730"/>
      <c r="NSB217" s="727"/>
      <c r="NSC217" s="727"/>
      <c r="NSD217" s="727"/>
      <c r="NSE217" s="727"/>
      <c r="NSF217" s="727"/>
      <c r="NSG217" s="727"/>
      <c r="NSH217" s="727"/>
      <c r="NSI217" s="727"/>
      <c r="NSJ217" s="727"/>
      <c r="NSK217" s="727"/>
      <c r="NSL217" s="727"/>
      <c r="NSM217" s="727"/>
      <c r="NSN217" s="727"/>
      <c r="NSO217" s="727"/>
      <c r="NSP217" s="727"/>
      <c r="NSQ217" s="727"/>
      <c r="NSR217" s="728"/>
      <c r="NSS217" s="728"/>
      <c r="NST217" s="728"/>
      <c r="NSU217" s="728"/>
      <c r="NSV217" s="728"/>
      <c r="NSW217" s="728"/>
      <c r="NSX217" s="728"/>
      <c r="NSY217" s="729"/>
      <c r="NSZ217" s="729"/>
      <c r="NTA217" s="729"/>
      <c r="NTB217" s="729"/>
      <c r="NTC217" s="729"/>
      <c r="NTD217" s="729"/>
      <c r="NTE217" s="729"/>
      <c r="NTF217" s="729"/>
      <c r="NTG217" s="729"/>
      <c r="NTH217" s="729"/>
      <c r="NTI217" s="729"/>
      <c r="NTJ217" s="729"/>
      <c r="NTK217" s="729"/>
      <c r="NTL217" s="729"/>
      <c r="NTM217" s="729"/>
      <c r="NTN217" s="729"/>
      <c r="NTO217" s="729"/>
      <c r="NTP217" s="729"/>
      <c r="NTQ217" s="729"/>
      <c r="NTR217" s="729"/>
      <c r="NTS217" s="729"/>
      <c r="NTT217" s="729"/>
      <c r="NTU217" s="729"/>
      <c r="NTV217" s="729"/>
      <c r="NTW217" s="729"/>
      <c r="NTX217" s="729"/>
      <c r="NTY217" s="729"/>
      <c r="NTZ217" s="729"/>
      <c r="NUA217" s="729"/>
      <c r="NUB217" s="729"/>
      <c r="NUC217" s="729"/>
      <c r="NUD217" s="729"/>
      <c r="NUE217" s="729"/>
      <c r="NUF217" s="729"/>
      <c r="NUG217" s="730"/>
      <c r="NUH217" s="730"/>
      <c r="NUI217" s="730"/>
      <c r="NUJ217" s="730"/>
      <c r="NUK217" s="730"/>
      <c r="NUL217" s="730"/>
      <c r="NUM217" s="730"/>
      <c r="NUN217" s="730"/>
      <c r="NUO217" s="730"/>
      <c r="NUP217" s="730"/>
      <c r="NUQ217" s="730"/>
      <c r="NUR217" s="730"/>
      <c r="NUS217" s="730"/>
      <c r="NUT217" s="730"/>
      <c r="NUU217" s="730"/>
      <c r="NUV217" s="730"/>
      <c r="NUW217" s="730"/>
      <c r="NUX217" s="730"/>
      <c r="NUY217" s="730"/>
      <c r="NUZ217" s="730"/>
      <c r="NVA217" s="730"/>
      <c r="NVB217" s="730"/>
      <c r="NVC217" s="730"/>
      <c r="NVD217" s="730"/>
      <c r="NVE217" s="730"/>
      <c r="NVF217" s="730"/>
      <c r="NVG217" s="730"/>
      <c r="NVH217" s="730"/>
      <c r="NVI217" s="730"/>
      <c r="NVJ217" s="730"/>
      <c r="NVK217" s="730"/>
      <c r="NVL217" s="730"/>
      <c r="NVM217" s="730"/>
      <c r="NVN217" s="730"/>
      <c r="NVO217" s="730"/>
      <c r="NVP217" s="730"/>
      <c r="NVQ217" s="730"/>
      <c r="NVR217" s="730"/>
      <c r="NVS217" s="730"/>
      <c r="NVT217" s="730"/>
      <c r="NVU217" s="730"/>
      <c r="NVV217" s="730"/>
      <c r="NVW217" s="730"/>
      <c r="NVX217" s="730"/>
      <c r="NVY217" s="730"/>
      <c r="NVZ217" s="730"/>
      <c r="NWA217" s="730"/>
      <c r="NWB217" s="730"/>
      <c r="NWC217" s="727"/>
      <c r="NWD217" s="727"/>
      <c r="NWE217" s="727"/>
      <c r="NWF217" s="727"/>
      <c r="NWG217" s="727"/>
      <c r="NWH217" s="727"/>
      <c r="NWI217" s="727"/>
      <c r="NWJ217" s="727"/>
      <c r="NWK217" s="727"/>
      <c r="NWL217" s="727"/>
      <c r="NWM217" s="727"/>
      <c r="NWN217" s="727"/>
      <c r="NWO217" s="727"/>
      <c r="NWP217" s="727"/>
      <c r="NWQ217" s="727"/>
      <c r="NWR217" s="727"/>
      <c r="NWS217" s="728"/>
      <c r="NWT217" s="728"/>
      <c r="NWU217" s="728"/>
      <c r="NWV217" s="728"/>
      <c r="NWW217" s="728"/>
      <c r="NWX217" s="728"/>
      <c r="NWY217" s="728"/>
      <c r="NWZ217" s="729"/>
      <c r="NXA217" s="729"/>
      <c r="NXB217" s="729"/>
      <c r="NXC217" s="729"/>
      <c r="NXD217" s="729"/>
      <c r="NXE217" s="729"/>
      <c r="NXF217" s="729"/>
      <c r="NXG217" s="729"/>
      <c r="NXH217" s="729"/>
      <c r="NXI217" s="729"/>
      <c r="NXJ217" s="729"/>
      <c r="NXK217" s="729"/>
      <c r="NXL217" s="729"/>
      <c r="NXM217" s="729"/>
      <c r="NXN217" s="729"/>
      <c r="NXO217" s="729"/>
      <c r="NXP217" s="729"/>
      <c r="NXQ217" s="729"/>
      <c r="NXR217" s="729"/>
      <c r="NXS217" s="729"/>
      <c r="NXT217" s="729"/>
      <c r="NXU217" s="729"/>
      <c r="NXV217" s="729"/>
      <c r="NXW217" s="729"/>
      <c r="NXX217" s="729"/>
      <c r="NXY217" s="729"/>
      <c r="NXZ217" s="729"/>
      <c r="NYA217" s="729"/>
      <c r="NYB217" s="729"/>
      <c r="NYC217" s="729"/>
      <c r="NYD217" s="729"/>
      <c r="NYE217" s="729"/>
      <c r="NYF217" s="729"/>
      <c r="NYG217" s="729"/>
      <c r="NYH217" s="730"/>
      <c r="NYI217" s="730"/>
      <c r="NYJ217" s="730"/>
      <c r="NYK217" s="730"/>
      <c r="NYL217" s="730"/>
      <c r="NYM217" s="730"/>
      <c r="NYN217" s="730"/>
      <c r="NYO217" s="730"/>
      <c r="NYP217" s="730"/>
      <c r="NYQ217" s="730"/>
      <c r="NYR217" s="730"/>
      <c r="NYS217" s="730"/>
      <c r="NYT217" s="730"/>
      <c r="NYU217" s="730"/>
      <c r="NYV217" s="730"/>
      <c r="NYW217" s="730"/>
      <c r="NYX217" s="730"/>
      <c r="NYY217" s="730"/>
      <c r="NYZ217" s="730"/>
      <c r="NZA217" s="730"/>
      <c r="NZB217" s="730"/>
      <c r="NZC217" s="730"/>
      <c r="NZD217" s="730"/>
      <c r="NZE217" s="730"/>
      <c r="NZF217" s="730"/>
      <c r="NZG217" s="730"/>
      <c r="NZH217" s="730"/>
      <c r="NZI217" s="730"/>
      <c r="NZJ217" s="730"/>
      <c r="NZK217" s="730"/>
      <c r="NZL217" s="730"/>
      <c r="NZM217" s="730"/>
      <c r="NZN217" s="730"/>
      <c r="NZO217" s="730"/>
      <c r="NZP217" s="730"/>
      <c r="NZQ217" s="730"/>
      <c r="NZR217" s="730"/>
      <c r="NZS217" s="730"/>
      <c r="NZT217" s="730"/>
      <c r="NZU217" s="730"/>
      <c r="NZV217" s="730"/>
      <c r="NZW217" s="730"/>
      <c r="NZX217" s="730"/>
      <c r="NZY217" s="730"/>
      <c r="NZZ217" s="730"/>
      <c r="OAA217" s="730"/>
      <c r="OAB217" s="730"/>
      <c r="OAC217" s="730"/>
      <c r="OAD217" s="727"/>
      <c r="OAE217" s="727"/>
      <c r="OAF217" s="727"/>
      <c r="OAG217" s="727"/>
      <c r="OAH217" s="727"/>
      <c r="OAI217" s="727"/>
      <c r="OAJ217" s="727"/>
      <c r="OAK217" s="727"/>
      <c r="OAL217" s="727"/>
      <c r="OAM217" s="727"/>
      <c r="OAN217" s="727"/>
      <c r="OAO217" s="727"/>
      <c r="OAP217" s="727"/>
      <c r="OAQ217" s="727"/>
      <c r="OAR217" s="727"/>
      <c r="OAS217" s="727"/>
      <c r="OAT217" s="728"/>
      <c r="OAU217" s="728"/>
      <c r="OAV217" s="728"/>
      <c r="OAW217" s="728"/>
      <c r="OAX217" s="728"/>
      <c r="OAY217" s="728"/>
      <c r="OAZ217" s="728"/>
      <c r="OBA217" s="729"/>
      <c r="OBB217" s="729"/>
      <c r="OBC217" s="729"/>
      <c r="OBD217" s="729"/>
      <c r="OBE217" s="729"/>
      <c r="OBF217" s="729"/>
      <c r="OBG217" s="729"/>
      <c r="OBH217" s="729"/>
      <c r="OBI217" s="729"/>
      <c r="OBJ217" s="729"/>
      <c r="OBK217" s="729"/>
      <c r="OBL217" s="729"/>
      <c r="OBM217" s="729"/>
      <c r="OBN217" s="729"/>
      <c r="OBO217" s="729"/>
      <c r="OBP217" s="729"/>
      <c r="OBQ217" s="729"/>
      <c r="OBR217" s="729"/>
      <c r="OBS217" s="729"/>
      <c r="OBT217" s="729"/>
      <c r="OBU217" s="729"/>
      <c r="OBV217" s="729"/>
      <c r="OBW217" s="729"/>
      <c r="OBX217" s="729"/>
      <c r="OBY217" s="729"/>
      <c r="OBZ217" s="729"/>
      <c r="OCA217" s="729"/>
      <c r="OCB217" s="729"/>
      <c r="OCC217" s="729"/>
      <c r="OCD217" s="729"/>
      <c r="OCE217" s="729"/>
      <c r="OCF217" s="729"/>
      <c r="OCG217" s="729"/>
      <c r="OCH217" s="729"/>
      <c r="OCI217" s="730"/>
      <c r="OCJ217" s="730"/>
      <c r="OCK217" s="730"/>
      <c r="OCL217" s="730"/>
      <c r="OCM217" s="730"/>
      <c r="OCN217" s="730"/>
      <c r="OCO217" s="730"/>
      <c r="OCP217" s="730"/>
      <c r="OCQ217" s="730"/>
      <c r="OCR217" s="730"/>
      <c r="OCS217" s="730"/>
      <c r="OCT217" s="730"/>
      <c r="OCU217" s="730"/>
      <c r="OCV217" s="730"/>
      <c r="OCW217" s="730"/>
      <c r="OCX217" s="730"/>
      <c r="OCY217" s="730"/>
      <c r="OCZ217" s="730"/>
      <c r="ODA217" s="730"/>
      <c r="ODB217" s="730"/>
      <c r="ODC217" s="730"/>
      <c r="ODD217" s="730"/>
      <c r="ODE217" s="730"/>
      <c r="ODF217" s="730"/>
      <c r="ODG217" s="730"/>
      <c r="ODH217" s="730"/>
      <c r="ODI217" s="730"/>
      <c r="ODJ217" s="730"/>
      <c r="ODK217" s="730"/>
      <c r="ODL217" s="730"/>
      <c r="ODM217" s="730"/>
      <c r="ODN217" s="730"/>
      <c r="ODO217" s="730"/>
      <c r="ODP217" s="730"/>
      <c r="ODQ217" s="730"/>
      <c r="ODR217" s="730"/>
      <c r="ODS217" s="730"/>
      <c r="ODT217" s="730"/>
      <c r="ODU217" s="730"/>
      <c r="ODV217" s="730"/>
      <c r="ODW217" s="730"/>
      <c r="ODX217" s="730"/>
      <c r="ODY217" s="730"/>
      <c r="ODZ217" s="730"/>
      <c r="OEA217" s="730"/>
      <c r="OEB217" s="730"/>
      <c r="OEC217" s="730"/>
      <c r="OED217" s="730"/>
      <c r="OEE217" s="727"/>
      <c r="OEF217" s="727"/>
      <c r="OEG217" s="727"/>
      <c r="OEH217" s="727"/>
      <c r="OEI217" s="727"/>
      <c r="OEJ217" s="727"/>
      <c r="OEK217" s="727"/>
      <c r="OEL217" s="727"/>
      <c r="OEM217" s="727"/>
      <c r="OEN217" s="727"/>
      <c r="OEO217" s="727"/>
      <c r="OEP217" s="727"/>
      <c r="OEQ217" s="727"/>
      <c r="OER217" s="727"/>
      <c r="OES217" s="727"/>
      <c r="OET217" s="727"/>
      <c r="OEU217" s="728"/>
      <c r="OEV217" s="728"/>
      <c r="OEW217" s="728"/>
      <c r="OEX217" s="728"/>
      <c r="OEY217" s="728"/>
      <c r="OEZ217" s="728"/>
      <c r="OFA217" s="728"/>
      <c r="OFB217" s="729"/>
      <c r="OFC217" s="729"/>
      <c r="OFD217" s="729"/>
      <c r="OFE217" s="729"/>
      <c r="OFF217" s="729"/>
      <c r="OFG217" s="729"/>
      <c r="OFH217" s="729"/>
      <c r="OFI217" s="729"/>
      <c r="OFJ217" s="729"/>
      <c r="OFK217" s="729"/>
      <c r="OFL217" s="729"/>
      <c r="OFM217" s="729"/>
      <c r="OFN217" s="729"/>
      <c r="OFO217" s="729"/>
      <c r="OFP217" s="729"/>
      <c r="OFQ217" s="729"/>
      <c r="OFR217" s="729"/>
      <c r="OFS217" s="729"/>
      <c r="OFT217" s="729"/>
      <c r="OFU217" s="729"/>
      <c r="OFV217" s="729"/>
      <c r="OFW217" s="729"/>
      <c r="OFX217" s="729"/>
      <c r="OFY217" s="729"/>
      <c r="OFZ217" s="729"/>
      <c r="OGA217" s="729"/>
      <c r="OGB217" s="729"/>
      <c r="OGC217" s="729"/>
      <c r="OGD217" s="729"/>
      <c r="OGE217" s="729"/>
      <c r="OGF217" s="729"/>
      <c r="OGG217" s="729"/>
      <c r="OGH217" s="729"/>
      <c r="OGI217" s="729"/>
      <c r="OGJ217" s="730"/>
      <c r="OGK217" s="730"/>
      <c r="OGL217" s="730"/>
      <c r="OGM217" s="730"/>
      <c r="OGN217" s="730"/>
      <c r="OGO217" s="730"/>
      <c r="OGP217" s="730"/>
      <c r="OGQ217" s="730"/>
      <c r="OGR217" s="730"/>
      <c r="OGS217" s="730"/>
      <c r="OGT217" s="730"/>
      <c r="OGU217" s="730"/>
      <c r="OGV217" s="730"/>
      <c r="OGW217" s="730"/>
      <c r="OGX217" s="730"/>
      <c r="OGY217" s="730"/>
      <c r="OGZ217" s="730"/>
      <c r="OHA217" s="730"/>
      <c r="OHB217" s="730"/>
      <c r="OHC217" s="730"/>
      <c r="OHD217" s="730"/>
      <c r="OHE217" s="730"/>
      <c r="OHF217" s="730"/>
      <c r="OHG217" s="730"/>
      <c r="OHH217" s="730"/>
      <c r="OHI217" s="730"/>
      <c r="OHJ217" s="730"/>
      <c r="OHK217" s="730"/>
      <c r="OHL217" s="730"/>
      <c r="OHM217" s="730"/>
      <c r="OHN217" s="730"/>
      <c r="OHO217" s="730"/>
      <c r="OHP217" s="730"/>
      <c r="OHQ217" s="730"/>
      <c r="OHR217" s="730"/>
      <c r="OHS217" s="730"/>
      <c r="OHT217" s="730"/>
      <c r="OHU217" s="730"/>
      <c r="OHV217" s="730"/>
      <c r="OHW217" s="730"/>
      <c r="OHX217" s="730"/>
      <c r="OHY217" s="730"/>
      <c r="OHZ217" s="730"/>
      <c r="OIA217" s="730"/>
      <c r="OIB217" s="730"/>
      <c r="OIC217" s="730"/>
      <c r="OID217" s="730"/>
      <c r="OIE217" s="730"/>
      <c r="OIF217" s="727"/>
      <c r="OIG217" s="727"/>
      <c r="OIH217" s="727"/>
      <c r="OII217" s="727"/>
      <c r="OIJ217" s="727"/>
      <c r="OIK217" s="727"/>
      <c r="OIL217" s="727"/>
      <c r="OIM217" s="727"/>
      <c r="OIN217" s="727"/>
      <c r="OIO217" s="727"/>
      <c r="OIP217" s="727"/>
      <c r="OIQ217" s="727"/>
      <c r="OIR217" s="727"/>
      <c r="OIS217" s="727"/>
      <c r="OIT217" s="727"/>
      <c r="OIU217" s="727"/>
      <c r="OIV217" s="728"/>
      <c r="OIW217" s="728"/>
      <c r="OIX217" s="728"/>
      <c r="OIY217" s="728"/>
      <c r="OIZ217" s="728"/>
      <c r="OJA217" s="728"/>
      <c r="OJB217" s="728"/>
      <c r="OJC217" s="729"/>
      <c r="OJD217" s="729"/>
      <c r="OJE217" s="729"/>
      <c r="OJF217" s="729"/>
      <c r="OJG217" s="729"/>
      <c r="OJH217" s="729"/>
      <c r="OJI217" s="729"/>
      <c r="OJJ217" s="729"/>
      <c r="OJK217" s="729"/>
      <c r="OJL217" s="729"/>
      <c r="OJM217" s="729"/>
      <c r="OJN217" s="729"/>
      <c r="OJO217" s="729"/>
      <c r="OJP217" s="729"/>
      <c r="OJQ217" s="729"/>
      <c r="OJR217" s="729"/>
      <c r="OJS217" s="729"/>
      <c r="OJT217" s="729"/>
      <c r="OJU217" s="729"/>
      <c r="OJV217" s="729"/>
      <c r="OJW217" s="729"/>
      <c r="OJX217" s="729"/>
      <c r="OJY217" s="729"/>
      <c r="OJZ217" s="729"/>
      <c r="OKA217" s="729"/>
      <c r="OKB217" s="729"/>
      <c r="OKC217" s="729"/>
      <c r="OKD217" s="729"/>
      <c r="OKE217" s="729"/>
      <c r="OKF217" s="729"/>
      <c r="OKG217" s="729"/>
      <c r="OKH217" s="729"/>
      <c r="OKI217" s="729"/>
      <c r="OKJ217" s="729"/>
      <c r="OKK217" s="730"/>
      <c r="OKL217" s="730"/>
      <c r="OKM217" s="730"/>
      <c r="OKN217" s="730"/>
      <c r="OKO217" s="730"/>
      <c r="OKP217" s="730"/>
      <c r="OKQ217" s="730"/>
      <c r="OKR217" s="730"/>
      <c r="OKS217" s="730"/>
      <c r="OKT217" s="730"/>
      <c r="OKU217" s="730"/>
      <c r="OKV217" s="730"/>
      <c r="OKW217" s="730"/>
      <c r="OKX217" s="730"/>
      <c r="OKY217" s="730"/>
      <c r="OKZ217" s="730"/>
      <c r="OLA217" s="730"/>
      <c r="OLB217" s="730"/>
      <c r="OLC217" s="730"/>
      <c r="OLD217" s="730"/>
      <c r="OLE217" s="730"/>
      <c r="OLF217" s="730"/>
      <c r="OLG217" s="730"/>
      <c r="OLH217" s="730"/>
      <c r="OLI217" s="730"/>
      <c r="OLJ217" s="730"/>
      <c r="OLK217" s="730"/>
      <c r="OLL217" s="730"/>
      <c r="OLM217" s="730"/>
      <c r="OLN217" s="730"/>
      <c r="OLO217" s="730"/>
      <c r="OLP217" s="730"/>
      <c r="OLQ217" s="730"/>
      <c r="OLR217" s="730"/>
      <c r="OLS217" s="730"/>
      <c r="OLT217" s="730"/>
      <c r="OLU217" s="730"/>
      <c r="OLV217" s="730"/>
      <c r="OLW217" s="730"/>
      <c r="OLX217" s="730"/>
      <c r="OLY217" s="730"/>
      <c r="OLZ217" s="730"/>
      <c r="OMA217" s="730"/>
      <c r="OMB217" s="730"/>
      <c r="OMC217" s="730"/>
      <c r="OMD217" s="730"/>
      <c r="OME217" s="730"/>
      <c r="OMF217" s="730"/>
      <c r="OMG217" s="727"/>
      <c r="OMH217" s="727"/>
      <c r="OMI217" s="727"/>
      <c r="OMJ217" s="727"/>
      <c r="OMK217" s="727"/>
      <c r="OML217" s="727"/>
      <c r="OMM217" s="727"/>
      <c r="OMN217" s="727"/>
      <c r="OMO217" s="727"/>
      <c r="OMP217" s="727"/>
      <c r="OMQ217" s="727"/>
      <c r="OMR217" s="727"/>
      <c r="OMS217" s="727"/>
      <c r="OMT217" s="727"/>
      <c r="OMU217" s="727"/>
      <c r="OMV217" s="727"/>
      <c r="OMW217" s="728"/>
      <c r="OMX217" s="728"/>
      <c r="OMY217" s="728"/>
      <c r="OMZ217" s="728"/>
      <c r="ONA217" s="728"/>
      <c r="ONB217" s="728"/>
      <c r="ONC217" s="728"/>
      <c r="OND217" s="729"/>
      <c r="ONE217" s="729"/>
      <c r="ONF217" s="729"/>
      <c r="ONG217" s="729"/>
      <c r="ONH217" s="729"/>
      <c r="ONI217" s="729"/>
      <c r="ONJ217" s="729"/>
      <c r="ONK217" s="729"/>
      <c r="ONL217" s="729"/>
      <c r="ONM217" s="729"/>
      <c r="ONN217" s="729"/>
      <c r="ONO217" s="729"/>
      <c r="ONP217" s="729"/>
      <c r="ONQ217" s="729"/>
      <c r="ONR217" s="729"/>
      <c r="ONS217" s="729"/>
      <c r="ONT217" s="729"/>
      <c r="ONU217" s="729"/>
      <c r="ONV217" s="729"/>
      <c r="ONW217" s="729"/>
      <c r="ONX217" s="729"/>
      <c r="ONY217" s="729"/>
      <c r="ONZ217" s="729"/>
      <c r="OOA217" s="729"/>
      <c r="OOB217" s="729"/>
      <c r="OOC217" s="729"/>
      <c r="OOD217" s="729"/>
      <c r="OOE217" s="729"/>
      <c r="OOF217" s="729"/>
      <c r="OOG217" s="729"/>
      <c r="OOH217" s="729"/>
      <c r="OOI217" s="729"/>
      <c r="OOJ217" s="729"/>
      <c r="OOK217" s="729"/>
      <c r="OOL217" s="730"/>
      <c r="OOM217" s="730"/>
      <c r="OON217" s="730"/>
      <c r="OOO217" s="730"/>
      <c r="OOP217" s="730"/>
      <c r="OOQ217" s="730"/>
      <c r="OOR217" s="730"/>
      <c r="OOS217" s="730"/>
      <c r="OOT217" s="730"/>
      <c r="OOU217" s="730"/>
      <c r="OOV217" s="730"/>
      <c r="OOW217" s="730"/>
      <c r="OOX217" s="730"/>
      <c r="OOY217" s="730"/>
      <c r="OOZ217" s="730"/>
      <c r="OPA217" s="730"/>
      <c r="OPB217" s="730"/>
      <c r="OPC217" s="730"/>
      <c r="OPD217" s="730"/>
      <c r="OPE217" s="730"/>
      <c r="OPF217" s="730"/>
      <c r="OPG217" s="730"/>
      <c r="OPH217" s="730"/>
      <c r="OPI217" s="730"/>
      <c r="OPJ217" s="730"/>
      <c r="OPK217" s="730"/>
      <c r="OPL217" s="730"/>
      <c r="OPM217" s="730"/>
      <c r="OPN217" s="730"/>
      <c r="OPO217" s="730"/>
      <c r="OPP217" s="730"/>
      <c r="OPQ217" s="730"/>
      <c r="OPR217" s="730"/>
      <c r="OPS217" s="730"/>
      <c r="OPT217" s="730"/>
      <c r="OPU217" s="730"/>
      <c r="OPV217" s="730"/>
      <c r="OPW217" s="730"/>
      <c r="OPX217" s="730"/>
      <c r="OPY217" s="730"/>
      <c r="OPZ217" s="730"/>
      <c r="OQA217" s="730"/>
      <c r="OQB217" s="730"/>
      <c r="OQC217" s="730"/>
      <c r="OQD217" s="730"/>
      <c r="OQE217" s="730"/>
      <c r="OQF217" s="730"/>
      <c r="OQG217" s="730"/>
      <c r="OQH217" s="727"/>
      <c r="OQI217" s="727"/>
      <c r="OQJ217" s="727"/>
      <c r="OQK217" s="727"/>
      <c r="OQL217" s="727"/>
      <c r="OQM217" s="727"/>
      <c r="OQN217" s="727"/>
      <c r="OQO217" s="727"/>
      <c r="OQP217" s="727"/>
      <c r="OQQ217" s="727"/>
      <c r="OQR217" s="727"/>
      <c r="OQS217" s="727"/>
      <c r="OQT217" s="727"/>
      <c r="OQU217" s="727"/>
      <c r="OQV217" s="727"/>
      <c r="OQW217" s="727"/>
      <c r="OQX217" s="728"/>
      <c r="OQY217" s="728"/>
      <c r="OQZ217" s="728"/>
      <c r="ORA217" s="728"/>
      <c r="ORB217" s="728"/>
      <c r="ORC217" s="728"/>
      <c r="ORD217" s="728"/>
      <c r="ORE217" s="729"/>
      <c r="ORF217" s="729"/>
      <c r="ORG217" s="729"/>
      <c r="ORH217" s="729"/>
      <c r="ORI217" s="729"/>
      <c r="ORJ217" s="729"/>
      <c r="ORK217" s="729"/>
      <c r="ORL217" s="729"/>
      <c r="ORM217" s="729"/>
      <c r="ORN217" s="729"/>
      <c r="ORO217" s="729"/>
      <c r="ORP217" s="729"/>
      <c r="ORQ217" s="729"/>
      <c r="ORR217" s="729"/>
      <c r="ORS217" s="729"/>
      <c r="ORT217" s="729"/>
      <c r="ORU217" s="729"/>
      <c r="ORV217" s="729"/>
      <c r="ORW217" s="729"/>
      <c r="ORX217" s="729"/>
      <c r="ORY217" s="729"/>
      <c r="ORZ217" s="729"/>
      <c r="OSA217" s="729"/>
      <c r="OSB217" s="729"/>
      <c r="OSC217" s="729"/>
      <c r="OSD217" s="729"/>
      <c r="OSE217" s="729"/>
      <c r="OSF217" s="729"/>
      <c r="OSG217" s="729"/>
      <c r="OSH217" s="729"/>
      <c r="OSI217" s="729"/>
      <c r="OSJ217" s="729"/>
      <c r="OSK217" s="729"/>
      <c r="OSL217" s="729"/>
      <c r="OSM217" s="730"/>
      <c r="OSN217" s="730"/>
      <c r="OSO217" s="730"/>
      <c r="OSP217" s="730"/>
      <c r="OSQ217" s="730"/>
      <c r="OSR217" s="730"/>
      <c r="OSS217" s="730"/>
      <c r="OST217" s="730"/>
      <c r="OSU217" s="730"/>
      <c r="OSV217" s="730"/>
      <c r="OSW217" s="730"/>
      <c r="OSX217" s="730"/>
      <c r="OSY217" s="730"/>
      <c r="OSZ217" s="730"/>
      <c r="OTA217" s="730"/>
      <c r="OTB217" s="730"/>
      <c r="OTC217" s="730"/>
      <c r="OTD217" s="730"/>
      <c r="OTE217" s="730"/>
      <c r="OTF217" s="730"/>
      <c r="OTG217" s="730"/>
      <c r="OTH217" s="730"/>
      <c r="OTI217" s="730"/>
      <c r="OTJ217" s="730"/>
      <c r="OTK217" s="730"/>
      <c r="OTL217" s="730"/>
      <c r="OTM217" s="730"/>
      <c r="OTN217" s="730"/>
      <c r="OTO217" s="730"/>
      <c r="OTP217" s="730"/>
      <c r="OTQ217" s="730"/>
      <c r="OTR217" s="730"/>
      <c r="OTS217" s="730"/>
      <c r="OTT217" s="730"/>
      <c r="OTU217" s="730"/>
      <c r="OTV217" s="730"/>
      <c r="OTW217" s="730"/>
      <c r="OTX217" s="730"/>
      <c r="OTY217" s="730"/>
      <c r="OTZ217" s="730"/>
      <c r="OUA217" s="730"/>
      <c r="OUB217" s="730"/>
      <c r="OUC217" s="730"/>
      <c r="OUD217" s="730"/>
      <c r="OUE217" s="730"/>
      <c r="OUF217" s="730"/>
      <c r="OUG217" s="730"/>
      <c r="OUH217" s="730"/>
      <c r="OUI217" s="727"/>
      <c r="OUJ217" s="727"/>
      <c r="OUK217" s="727"/>
      <c r="OUL217" s="727"/>
      <c r="OUM217" s="727"/>
      <c r="OUN217" s="727"/>
      <c r="OUO217" s="727"/>
      <c r="OUP217" s="727"/>
      <c r="OUQ217" s="727"/>
      <c r="OUR217" s="727"/>
      <c r="OUS217" s="727"/>
      <c r="OUT217" s="727"/>
      <c r="OUU217" s="727"/>
      <c r="OUV217" s="727"/>
      <c r="OUW217" s="727"/>
      <c r="OUX217" s="727"/>
      <c r="OUY217" s="728"/>
      <c r="OUZ217" s="728"/>
      <c r="OVA217" s="728"/>
      <c r="OVB217" s="728"/>
      <c r="OVC217" s="728"/>
      <c r="OVD217" s="728"/>
      <c r="OVE217" s="728"/>
      <c r="OVF217" s="729"/>
      <c r="OVG217" s="729"/>
      <c r="OVH217" s="729"/>
      <c r="OVI217" s="729"/>
      <c r="OVJ217" s="729"/>
      <c r="OVK217" s="729"/>
      <c r="OVL217" s="729"/>
      <c r="OVM217" s="729"/>
      <c r="OVN217" s="729"/>
      <c r="OVO217" s="729"/>
      <c r="OVP217" s="729"/>
      <c r="OVQ217" s="729"/>
      <c r="OVR217" s="729"/>
      <c r="OVS217" s="729"/>
      <c r="OVT217" s="729"/>
      <c r="OVU217" s="729"/>
      <c r="OVV217" s="729"/>
      <c r="OVW217" s="729"/>
      <c r="OVX217" s="729"/>
      <c r="OVY217" s="729"/>
      <c r="OVZ217" s="729"/>
      <c r="OWA217" s="729"/>
      <c r="OWB217" s="729"/>
      <c r="OWC217" s="729"/>
      <c r="OWD217" s="729"/>
      <c r="OWE217" s="729"/>
      <c r="OWF217" s="729"/>
      <c r="OWG217" s="729"/>
      <c r="OWH217" s="729"/>
      <c r="OWI217" s="729"/>
      <c r="OWJ217" s="729"/>
      <c r="OWK217" s="729"/>
      <c r="OWL217" s="729"/>
      <c r="OWM217" s="729"/>
      <c r="OWN217" s="730"/>
      <c r="OWO217" s="730"/>
      <c r="OWP217" s="730"/>
      <c r="OWQ217" s="730"/>
      <c r="OWR217" s="730"/>
      <c r="OWS217" s="730"/>
      <c r="OWT217" s="730"/>
      <c r="OWU217" s="730"/>
      <c r="OWV217" s="730"/>
      <c r="OWW217" s="730"/>
      <c r="OWX217" s="730"/>
      <c r="OWY217" s="730"/>
      <c r="OWZ217" s="730"/>
      <c r="OXA217" s="730"/>
      <c r="OXB217" s="730"/>
      <c r="OXC217" s="730"/>
      <c r="OXD217" s="730"/>
      <c r="OXE217" s="730"/>
      <c r="OXF217" s="730"/>
      <c r="OXG217" s="730"/>
      <c r="OXH217" s="730"/>
      <c r="OXI217" s="730"/>
      <c r="OXJ217" s="730"/>
      <c r="OXK217" s="730"/>
      <c r="OXL217" s="730"/>
      <c r="OXM217" s="730"/>
      <c r="OXN217" s="730"/>
      <c r="OXO217" s="730"/>
      <c r="OXP217" s="730"/>
      <c r="OXQ217" s="730"/>
      <c r="OXR217" s="730"/>
      <c r="OXS217" s="730"/>
      <c r="OXT217" s="730"/>
      <c r="OXU217" s="730"/>
      <c r="OXV217" s="730"/>
      <c r="OXW217" s="730"/>
      <c r="OXX217" s="730"/>
      <c r="OXY217" s="730"/>
      <c r="OXZ217" s="730"/>
      <c r="OYA217" s="730"/>
      <c r="OYB217" s="730"/>
      <c r="OYC217" s="730"/>
      <c r="OYD217" s="730"/>
      <c r="OYE217" s="730"/>
      <c r="OYF217" s="730"/>
      <c r="OYG217" s="730"/>
      <c r="OYH217" s="730"/>
      <c r="OYI217" s="730"/>
      <c r="OYJ217" s="727"/>
      <c r="OYK217" s="727"/>
      <c r="OYL217" s="727"/>
      <c r="OYM217" s="727"/>
      <c r="OYN217" s="727"/>
      <c r="OYO217" s="727"/>
      <c r="OYP217" s="727"/>
      <c r="OYQ217" s="727"/>
      <c r="OYR217" s="727"/>
      <c r="OYS217" s="727"/>
      <c r="OYT217" s="727"/>
      <c r="OYU217" s="727"/>
      <c r="OYV217" s="727"/>
      <c r="OYW217" s="727"/>
      <c r="OYX217" s="727"/>
      <c r="OYY217" s="727"/>
      <c r="OYZ217" s="728"/>
      <c r="OZA217" s="728"/>
      <c r="OZB217" s="728"/>
      <c r="OZC217" s="728"/>
      <c r="OZD217" s="728"/>
      <c r="OZE217" s="728"/>
      <c r="OZF217" s="728"/>
      <c r="OZG217" s="729"/>
      <c r="OZH217" s="729"/>
      <c r="OZI217" s="729"/>
      <c r="OZJ217" s="729"/>
      <c r="OZK217" s="729"/>
      <c r="OZL217" s="729"/>
      <c r="OZM217" s="729"/>
      <c r="OZN217" s="729"/>
      <c r="OZO217" s="729"/>
      <c r="OZP217" s="729"/>
      <c r="OZQ217" s="729"/>
      <c r="OZR217" s="729"/>
      <c r="OZS217" s="729"/>
      <c r="OZT217" s="729"/>
      <c r="OZU217" s="729"/>
      <c r="OZV217" s="729"/>
      <c r="OZW217" s="729"/>
      <c r="OZX217" s="729"/>
      <c r="OZY217" s="729"/>
      <c r="OZZ217" s="729"/>
      <c r="PAA217" s="729"/>
      <c r="PAB217" s="729"/>
      <c r="PAC217" s="729"/>
      <c r="PAD217" s="729"/>
      <c r="PAE217" s="729"/>
      <c r="PAF217" s="729"/>
      <c r="PAG217" s="729"/>
      <c r="PAH217" s="729"/>
      <c r="PAI217" s="729"/>
      <c r="PAJ217" s="729"/>
      <c r="PAK217" s="729"/>
      <c r="PAL217" s="729"/>
      <c r="PAM217" s="729"/>
      <c r="PAN217" s="729"/>
      <c r="PAO217" s="730"/>
      <c r="PAP217" s="730"/>
      <c r="PAQ217" s="730"/>
      <c r="PAR217" s="730"/>
      <c r="PAS217" s="730"/>
      <c r="PAT217" s="730"/>
      <c r="PAU217" s="730"/>
      <c r="PAV217" s="730"/>
      <c r="PAW217" s="730"/>
      <c r="PAX217" s="730"/>
      <c r="PAY217" s="730"/>
      <c r="PAZ217" s="730"/>
      <c r="PBA217" s="730"/>
      <c r="PBB217" s="730"/>
      <c r="PBC217" s="730"/>
      <c r="PBD217" s="730"/>
      <c r="PBE217" s="730"/>
      <c r="PBF217" s="730"/>
      <c r="PBG217" s="730"/>
      <c r="PBH217" s="730"/>
      <c r="PBI217" s="730"/>
      <c r="PBJ217" s="730"/>
      <c r="PBK217" s="730"/>
      <c r="PBL217" s="730"/>
      <c r="PBM217" s="730"/>
      <c r="PBN217" s="730"/>
      <c r="PBO217" s="730"/>
      <c r="PBP217" s="730"/>
      <c r="PBQ217" s="730"/>
      <c r="PBR217" s="730"/>
      <c r="PBS217" s="730"/>
      <c r="PBT217" s="730"/>
      <c r="PBU217" s="730"/>
      <c r="PBV217" s="730"/>
      <c r="PBW217" s="730"/>
      <c r="PBX217" s="730"/>
      <c r="PBY217" s="730"/>
      <c r="PBZ217" s="730"/>
      <c r="PCA217" s="730"/>
      <c r="PCB217" s="730"/>
      <c r="PCC217" s="730"/>
      <c r="PCD217" s="730"/>
      <c r="PCE217" s="730"/>
      <c r="PCF217" s="730"/>
      <c r="PCG217" s="730"/>
      <c r="PCH217" s="730"/>
      <c r="PCI217" s="730"/>
      <c r="PCJ217" s="730"/>
      <c r="PCK217" s="727"/>
      <c r="PCL217" s="727"/>
      <c r="PCM217" s="727"/>
      <c r="PCN217" s="727"/>
      <c r="PCO217" s="727"/>
      <c r="PCP217" s="727"/>
      <c r="PCQ217" s="727"/>
      <c r="PCR217" s="727"/>
      <c r="PCS217" s="727"/>
      <c r="PCT217" s="727"/>
      <c r="PCU217" s="727"/>
      <c r="PCV217" s="727"/>
      <c r="PCW217" s="727"/>
      <c r="PCX217" s="727"/>
      <c r="PCY217" s="727"/>
      <c r="PCZ217" s="727"/>
      <c r="PDA217" s="728"/>
      <c r="PDB217" s="728"/>
      <c r="PDC217" s="728"/>
      <c r="PDD217" s="728"/>
      <c r="PDE217" s="728"/>
      <c r="PDF217" s="728"/>
      <c r="PDG217" s="728"/>
      <c r="PDH217" s="729"/>
      <c r="PDI217" s="729"/>
      <c r="PDJ217" s="729"/>
      <c r="PDK217" s="729"/>
      <c r="PDL217" s="729"/>
      <c r="PDM217" s="729"/>
      <c r="PDN217" s="729"/>
      <c r="PDO217" s="729"/>
      <c r="PDP217" s="729"/>
      <c r="PDQ217" s="729"/>
      <c r="PDR217" s="729"/>
      <c r="PDS217" s="729"/>
      <c r="PDT217" s="729"/>
      <c r="PDU217" s="729"/>
      <c r="PDV217" s="729"/>
      <c r="PDW217" s="729"/>
      <c r="PDX217" s="729"/>
      <c r="PDY217" s="729"/>
      <c r="PDZ217" s="729"/>
      <c r="PEA217" s="729"/>
      <c r="PEB217" s="729"/>
      <c r="PEC217" s="729"/>
      <c r="PED217" s="729"/>
      <c r="PEE217" s="729"/>
      <c r="PEF217" s="729"/>
      <c r="PEG217" s="729"/>
      <c r="PEH217" s="729"/>
      <c r="PEI217" s="729"/>
      <c r="PEJ217" s="729"/>
      <c r="PEK217" s="729"/>
      <c r="PEL217" s="729"/>
      <c r="PEM217" s="729"/>
      <c r="PEN217" s="729"/>
      <c r="PEO217" s="729"/>
      <c r="PEP217" s="730"/>
      <c r="PEQ217" s="730"/>
      <c r="PER217" s="730"/>
      <c r="PES217" s="730"/>
      <c r="PET217" s="730"/>
      <c r="PEU217" s="730"/>
      <c r="PEV217" s="730"/>
      <c r="PEW217" s="730"/>
      <c r="PEX217" s="730"/>
      <c r="PEY217" s="730"/>
      <c r="PEZ217" s="730"/>
      <c r="PFA217" s="730"/>
      <c r="PFB217" s="730"/>
      <c r="PFC217" s="730"/>
      <c r="PFD217" s="730"/>
      <c r="PFE217" s="730"/>
      <c r="PFF217" s="730"/>
      <c r="PFG217" s="730"/>
      <c r="PFH217" s="730"/>
      <c r="PFI217" s="730"/>
      <c r="PFJ217" s="730"/>
      <c r="PFK217" s="730"/>
      <c r="PFL217" s="730"/>
      <c r="PFM217" s="730"/>
      <c r="PFN217" s="730"/>
      <c r="PFO217" s="730"/>
      <c r="PFP217" s="730"/>
      <c r="PFQ217" s="730"/>
      <c r="PFR217" s="730"/>
      <c r="PFS217" s="730"/>
      <c r="PFT217" s="730"/>
      <c r="PFU217" s="730"/>
      <c r="PFV217" s="730"/>
      <c r="PFW217" s="730"/>
      <c r="PFX217" s="730"/>
      <c r="PFY217" s="730"/>
      <c r="PFZ217" s="730"/>
      <c r="PGA217" s="730"/>
      <c r="PGB217" s="730"/>
      <c r="PGC217" s="730"/>
      <c r="PGD217" s="730"/>
      <c r="PGE217" s="730"/>
      <c r="PGF217" s="730"/>
      <c r="PGG217" s="730"/>
      <c r="PGH217" s="730"/>
      <c r="PGI217" s="730"/>
      <c r="PGJ217" s="730"/>
      <c r="PGK217" s="730"/>
      <c r="PGL217" s="727"/>
      <c r="PGM217" s="727"/>
      <c r="PGN217" s="727"/>
      <c r="PGO217" s="727"/>
      <c r="PGP217" s="727"/>
      <c r="PGQ217" s="727"/>
      <c r="PGR217" s="727"/>
      <c r="PGS217" s="727"/>
      <c r="PGT217" s="727"/>
      <c r="PGU217" s="727"/>
      <c r="PGV217" s="727"/>
      <c r="PGW217" s="727"/>
      <c r="PGX217" s="727"/>
      <c r="PGY217" s="727"/>
      <c r="PGZ217" s="727"/>
      <c r="PHA217" s="727"/>
      <c r="PHB217" s="728"/>
      <c r="PHC217" s="728"/>
      <c r="PHD217" s="728"/>
      <c r="PHE217" s="728"/>
      <c r="PHF217" s="728"/>
      <c r="PHG217" s="728"/>
      <c r="PHH217" s="728"/>
      <c r="PHI217" s="729"/>
      <c r="PHJ217" s="729"/>
      <c r="PHK217" s="729"/>
      <c r="PHL217" s="729"/>
      <c r="PHM217" s="729"/>
      <c r="PHN217" s="729"/>
      <c r="PHO217" s="729"/>
      <c r="PHP217" s="729"/>
      <c r="PHQ217" s="729"/>
      <c r="PHR217" s="729"/>
      <c r="PHS217" s="729"/>
      <c r="PHT217" s="729"/>
      <c r="PHU217" s="729"/>
      <c r="PHV217" s="729"/>
      <c r="PHW217" s="729"/>
      <c r="PHX217" s="729"/>
      <c r="PHY217" s="729"/>
      <c r="PHZ217" s="729"/>
      <c r="PIA217" s="729"/>
      <c r="PIB217" s="729"/>
      <c r="PIC217" s="729"/>
      <c r="PID217" s="729"/>
      <c r="PIE217" s="729"/>
      <c r="PIF217" s="729"/>
      <c r="PIG217" s="729"/>
      <c r="PIH217" s="729"/>
      <c r="PII217" s="729"/>
      <c r="PIJ217" s="729"/>
      <c r="PIK217" s="729"/>
      <c r="PIL217" s="729"/>
      <c r="PIM217" s="729"/>
      <c r="PIN217" s="729"/>
      <c r="PIO217" s="729"/>
      <c r="PIP217" s="729"/>
      <c r="PIQ217" s="730"/>
      <c r="PIR217" s="730"/>
      <c r="PIS217" s="730"/>
      <c r="PIT217" s="730"/>
      <c r="PIU217" s="730"/>
      <c r="PIV217" s="730"/>
      <c r="PIW217" s="730"/>
      <c r="PIX217" s="730"/>
      <c r="PIY217" s="730"/>
      <c r="PIZ217" s="730"/>
      <c r="PJA217" s="730"/>
      <c r="PJB217" s="730"/>
      <c r="PJC217" s="730"/>
      <c r="PJD217" s="730"/>
      <c r="PJE217" s="730"/>
      <c r="PJF217" s="730"/>
      <c r="PJG217" s="730"/>
      <c r="PJH217" s="730"/>
      <c r="PJI217" s="730"/>
      <c r="PJJ217" s="730"/>
      <c r="PJK217" s="730"/>
      <c r="PJL217" s="730"/>
      <c r="PJM217" s="730"/>
      <c r="PJN217" s="730"/>
      <c r="PJO217" s="730"/>
      <c r="PJP217" s="730"/>
      <c r="PJQ217" s="730"/>
      <c r="PJR217" s="730"/>
      <c r="PJS217" s="730"/>
      <c r="PJT217" s="730"/>
      <c r="PJU217" s="730"/>
      <c r="PJV217" s="730"/>
      <c r="PJW217" s="730"/>
      <c r="PJX217" s="730"/>
      <c r="PJY217" s="730"/>
      <c r="PJZ217" s="730"/>
      <c r="PKA217" s="730"/>
      <c r="PKB217" s="730"/>
      <c r="PKC217" s="730"/>
      <c r="PKD217" s="730"/>
      <c r="PKE217" s="730"/>
      <c r="PKF217" s="730"/>
      <c r="PKG217" s="730"/>
      <c r="PKH217" s="730"/>
      <c r="PKI217" s="730"/>
      <c r="PKJ217" s="730"/>
      <c r="PKK217" s="730"/>
      <c r="PKL217" s="730"/>
      <c r="PKM217" s="727"/>
      <c r="PKN217" s="727"/>
      <c r="PKO217" s="727"/>
      <c r="PKP217" s="727"/>
      <c r="PKQ217" s="727"/>
      <c r="PKR217" s="727"/>
      <c r="PKS217" s="727"/>
      <c r="PKT217" s="727"/>
      <c r="PKU217" s="727"/>
      <c r="PKV217" s="727"/>
      <c r="PKW217" s="727"/>
      <c r="PKX217" s="727"/>
      <c r="PKY217" s="727"/>
      <c r="PKZ217" s="727"/>
      <c r="PLA217" s="727"/>
      <c r="PLB217" s="727"/>
      <c r="PLC217" s="728"/>
      <c r="PLD217" s="728"/>
      <c r="PLE217" s="728"/>
      <c r="PLF217" s="728"/>
      <c r="PLG217" s="728"/>
      <c r="PLH217" s="728"/>
      <c r="PLI217" s="728"/>
      <c r="PLJ217" s="729"/>
      <c r="PLK217" s="729"/>
      <c r="PLL217" s="729"/>
      <c r="PLM217" s="729"/>
      <c r="PLN217" s="729"/>
      <c r="PLO217" s="729"/>
      <c r="PLP217" s="729"/>
      <c r="PLQ217" s="729"/>
      <c r="PLR217" s="729"/>
      <c r="PLS217" s="729"/>
      <c r="PLT217" s="729"/>
      <c r="PLU217" s="729"/>
      <c r="PLV217" s="729"/>
      <c r="PLW217" s="729"/>
      <c r="PLX217" s="729"/>
      <c r="PLY217" s="729"/>
      <c r="PLZ217" s="729"/>
      <c r="PMA217" s="729"/>
      <c r="PMB217" s="729"/>
      <c r="PMC217" s="729"/>
      <c r="PMD217" s="729"/>
      <c r="PME217" s="729"/>
      <c r="PMF217" s="729"/>
      <c r="PMG217" s="729"/>
      <c r="PMH217" s="729"/>
      <c r="PMI217" s="729"/>
      <c r="PMJ217" s="729"/>
      <c r="PMK217" s="729"/>
      <c r="PML217" s="729"/>
      <c r="PMM217" s="729"/>
      <c r="PMN217" s="729"/>
      <c r="PMO217" s="729"/>
      <c r="PMP217" s="729"/>
      <c r="PMQ217" s="729"/>
      <c r="PMR217" s="730"/>
      <c r="PMS217" s="730"/>
      <c r="PMT217" s="730"/>
      <c r="PMU217" s="730"/>
      <c r="PMV217" s="730"/>
      <c r="PMW217" s="730"/>
      <c r="PMX217" s="730"/>
      <c r="PMY217" s="730"/>
      <c r="PMZ217" s="730"/>
      <c r="PNA217" s="730"/>
      <c r="PNB217" s="730"/>
      <c r="PNC217" s="730"/>
      <c r="PND217" s="730"/>
      <c r="PNE217" s="730"/>
      <c r="PNF217" s="730"/>
      <c r="PNG217" s="730"/>
      <c r="PNH217" s="730"/>
      <c r="PNI217" s="730"/>
      <c r="PNJ217" s="730"/>
      <c r="PNK217" s="730"/>
      <c r="PNL217" s="730"/>
      <c r="PNM217" s="730"/>
      <c r="PNN217" s="730"/>
      <c r="PNO217" s="730"/>
      <c r="PNP217" s="730"/>
      <c r="PNQ217" s="730"/>
      <c r="PNR217" s="730"/>
      <c r="PNS217" s="730"/>
      <c r="PNT217" s="730"/>
      <c r="PNU217" s="730"/>
      <c r="PNV217" s="730"/>
      <c r="PNW217" s="730"/>
      <c r="PNX217" s="730"/>
      <c r="PNY217" s="730"/>
      <c r="PNZ217" s="730"/>
      <c r="POA217" s="730"/>
      <c r="POB217" s="730"/>
      <c r="POC217" s="730"/>
      <c r="POD217" s="730"/>
      <c r="POE217" s="730"/>
      <c r="POF217" s="730"/>
      <c r="POG217" s="730"/>
      <c r="POH217" s="730"/>
      <c r="POI217" s="730"/>
      <c r="POJ217" s="730"/>
      <c r="POK217" s="730"/>
      <c r="POL217" s="730"/>
      <c r="POM217" s="730"/>
      <c r="PON217" s="727"/>
      <c r="POO217" s="727"/>
      <c r="POP217" s="727"/>
      <c r="POQ217" s="727"/>
      <c r="POR217" s="727"/>
      <c r="POS217" s="727"/>
      <c r="POT217" s="727"/>
      <c r="POU217" s="727"/>
      <c r="POV217" s="727"/>
      <c r="POW217" s="727"/>
      <c r="POX217" s="727"/>
      <c r="POY217" s="727"/>
      <c r="POZ217" s="727"/>
      <c r="PPA217" s="727"/>
      <c r="PPB217" s="727"/>
      <c r="PPC217" s="727"/>
      <c r="PPD217" s="728"/>
      <c r="PPE217" s="728"/>
      <c r="PPF217" s="728"/>
      <c r="PPG217" s="728"/>
      <c r="PPH217" s="728"/>
      <c r="PPI217" s="728"/>
      <c r="PPJ217" s="728"/>
      <c r="PPK217" s="729"/>
      <c r="PPL217" s="729"/>
      <c r="PPM217" s="729"/>
      <c r="PPN217" s="729"/>
      <c r="PPO217" s="729"/>
      <c r="PPP217" s="729"/>
      <c r="PPQ217" s="729"/>
      <c r="PPR217" s="729"/>
      <c r="PPS217" s="729"/>
      <c r="PPT217" s="729"/>
      <c r="PPU217" s="729"/>
      <c r="PPV217" s="729"/>
      <c r="PPW217" s="729"/>
      <c r="PPX217" s="729"/>
      <c r="PPY217" s="729"/>
      <c r="PPZ217" s="729"/>
      <c r="PQA217" s="729"/>
      <c r="PQB217" s="729"/>
      <c r="PQC217" s="729"/>
      <c r="PQD217" s="729"/>
      <c r="PQE217" s="729"/>
      <c r="PQF217" s="729"/>
      <c r="PQG217" s="729"/>
      <c r="PQH217" s="729"/>
      <c r="PQI217" s="729"/>
      <c r="PQJ217" s="729"/>
      <c r="PQK217" s="729"/>
      <c r="PQL217" s="729"/>
      <c r="PQM217" s="729"/>
      <c r="PQN217" s="729"/>
      <c r="PQO217" s="729"/>
      <c r="PQP217" s="729"/>
      <c r="PQQ217" s="729"/>
      <c r="PQR217" s="729"/>
      <c r="PQS217" s="730"/>
      <c r="PQT217" s="730"/>
      <c r="PQU217" s="730"/>
      <c r="PQV217" s="730"/>
      <c r="PQW217" s="730"/>
      <c r="PQX217" s="730"/>
      <c r="PQY217" s="730"/>
      <c r="PQZ217" s="730"/>
      <c r="PRA217" s="730"/>
      <c r="PRB217" s="730"/>
      <c r="PRC217" s="730"/>
      <c r="PRD217" s="730"/>
      <c r="PRE217" s="730"/>
      <c r="PRF217" s="730"/>
      <c r="PRG217" s="730"/>
      <c r="PRH217" s="730"/>
      <c r="PRI217" s="730"/>
      <c r="PRJ217" s="730"/>
      <c r="PRK217" s="730"/>
      <c r="PRL217" s="730"/>
      <c r="PRM217" s="730"/>
      <c r="PRN217" s="730"/>
      <c r="PRO217" s="730"/>
      <c r="PRP217" s="730"/>
      <c r="PRQ217" s="730"/>
      <c r="PRR217" s="730"/>
      <c r="PRS217" s="730"/>
      <c r="PRT217" s="730"/>
      <c r="PRU217" s="730"/>
      <c r="PRV217" s="730"/>
      <c r="PRW217" s="730"/>
      <c r="PRX217" s="730"/>
      <c r="PRY217" s="730"/>
      <c r="PRZ217" s="730"/>
      <c r="PSA217" s="730"/>
      <c r="PSB217" s="730"/>
      <c r="PSC217" s="730"/>
      <c r="PSD217" s="730"/>
      <c r="PSE217" s="730"/>
      <c r="PSF217" s="730"/>
      <c r="PSG217" s="730"/>
      <c r="PSH217" s="730"/>
      <c r="PSI217" s="730"/>
      <c r="PSJ217" s="730"/>
      <c r="PSK217" s="730"/>
      <c r="PSL217" s="730"/>
      <c r="PSM217" s="730"/>
      <c r="PSN217" s="730"/>
      <c r="PSO217" s="727"/>
      <c r="PSP217" s="727"/>
      <c r="PSQ217" s="727"/>
      <c r="PSR217" s="727"/>
      <c r="PSS217" s="727"/>
      <c r="PST217" s="727"/>
      <c r="PSU217" s="727"/>
      <c r="PSV217" s="727"/>
      <c r="PSW217" s="727"/>
      <c r="PSX217" s="727"/>
      <c r="PSY217" s="727"/>
      <c r="PSZ217" s="727"/>
      <c r="PTA217" s="727"/>
      <c r="PTB217" s="727"/>
      <c r="PTC217" s="727"/>
      <c r="PTD217" s="727"/>
      <c r="PTE217" s="728"/>
      <c r="PTF217" s="728"/>
      <c r="PTG217" s="728"/>
      <c r="PTH217" s="728"/>
      <c r="PTI217" s="728"/>
      <c r="PTJ217" s="728"/>
      <c r="PTK217" s="728"/>
      <c r="PTL217" s="729"/>
      <c r="PTM217" s="729"/>
      <c r="PTN217" s="729"/>
      <c r="PTO217" s="729"/>
      <c r="PTP217" s="729"/>
      <c r="PTQ217" s="729"/>
      <c r="PTR217" s="729"/>
      <c r="PTS217" s="729"/>
      <c r="PTT217" s="729"/>
      <c r="PTU217" s="729"/>
      <c r="PTV217" s="729"/>
      <c r="PTW217" s="729"/>
      <c r="PTX217" s="729"/>
      <c r="PTY217" s="729"/>
      <c r="PTZ217" s="729"/>
      <c r="PUA217" s="729"/>
      <c r="PUB217" s="729"/>
      <c r="PUC217" s="729"/>
      <c r="PUD217" s="729"/>
      <c r="PUE217" s="729"/>
      <c r="PUF217" s="729"/>
      <c r="PUG217" s="729"/>
      <c r="PUH217" s="729"/>
      <c r="PUI217" s="729"/>
      <c r="PUJ217" s="729"/>
      <c r="PUK217" s="729"/>
      <c r="PUL217" s="729"/>
      <c r="PUM217" s="729"/>
      <c r="PUN217" s="729"/>
      <c r="PUO217" s="729"/>
      <c r="PUP217" s="729"/>
      <c r="PUQ217" s="729"/>
      <c r="PUR217" s="729"/>
      <c r="PUS217" s="729"/>
      <c r="PUT217" s="730"/>
      <c r="PUU217" s="730"/>
      <c r="PUV217" s="730"/>
      <c r="PUW217" s="730"/>
      <c r="PUX217" s="730"/>
      <c r="PUY217" s="730"/>
      <c r="PUZ217" s="730"/>
      <c r="PVA217" s="730"/>
      <c r="PVB217" s="730"/>
      <c r="PVC217" s="730"/>
      <c r="PVD217" s="730"/>
      <c r="PVE217" s="730"/>
      <c r="PVF217" s="730"/>
      <c r="PVG217" s="730"/>
      <c r="PVH217" s="730"/>
      <c r="PVI217" s="730"/>
      <c r="PVJ217" s="730"/>
      <c r="PVK217" s="730"/>
      <c r="PVL217" s="730"/>
      <c r="PVM217" s="730"/>
      <c r="PVN217" s="730"/>
      <c r="PVO217" s="730"/>
      <c r="PVP217" s="730"/>
      <c r="PVQ217" s="730"/>
      <c r="PVR217" s="730"/>
      <c r="PVS217" s="730"/>
      <c r="PVT217" s="730"/>
      <c r="PVU217" s="730"/>
      <c r="PVV217" s="730"/>
      <c r="PVW217" s="730"/>
      <c r="PVX217" s="730"/>
      <c r="PVY217" s="730"/>
      <c r="PVZ217" s="730"/>
      <c r="PWA217" s="730"/>
      <c r="PWB217" s="730"/>
      <c r="PWC217" s="730"/>
      <c r="PWD217" s="730"/>
      <c r="PWE217" s="730"/>
      <c r="PWF217" s="730"/>
      <c r="PWG217" s="730"/>
      <c r="PWH217" s="730"/>
      <c r="PWI217" s="730"/>
      <c r="PWJ217" s="730"/>
      <c r="PWK217" s="730"/>
      <c r="PWL217" s="730"/>
      <c r="PWM217" s="730"/>
      <c r="PWN217" s="730"/>
      <c r="PWO217" s="730"/>
      <c r="PWP217" s="727"/>
      <c r="PWQ217" s="727"/>
      <c r="PWR217" s="727"/>
      <c r="PWS217" s="727"/>
      <c r="PWT217" s="727"/>
      <c r="PWU217" s="727"/>
      <c r="PWV217" s="727"/>
      <c r="PWW217" s="727"/>
      <c r="PWX217" s="727"/>
      <c r="PWY217" s="727"/>
      <c r="PWZ217" s="727"/>
      <c r="PXA217" s="727"/>
      <c r="PXB217" s="727"/>
      <c r="PXC217" s="727"/>
      <c r="PXD217" s="727"/>
      <c r="PXE217" s="727"/>
      <c r="PXF217" s="728"/>
      <c r="PXG217" s="728"/>
      <c r="PXH217" s="728"/>
      <c r="PXI217" s="728"/>
      <c r="PXJ217" s="728"/>
      <c r="PXK217" s="728"/>
      <c r="PXL217" s="728"/>
      <c r="PXM217" s="729"/>
      <c r="PXN217" s="729"/>
      <c r="PXO217" s="729"/>
      <c r="PXP217" s="729"/>
      <c r="PXQ217" s="729"/>
      <c r="PXR217" s="729"/>
      <c r="PXS217" s="729"/>
      <c r="PXT217" s="729"/>
      <c r="PXU217" s="729"/>
      <c r="PXV217" s="729"/>
      <c r="PXW217" s="729"/>
      <c r="PXX217" s="729"/>
      <c r="PXY217" s="729"/>
      <c r="PXZ217" s="729"/>
      <c r="PYA217" s="729"/>
      <c r="PYB217" s="729"/>
      <c r="PYC217" s="729"/>
      <c r="PYD217" s="729"/>
      <c r="PYE217" s="729"/>
      <c r="PYF217" s="729"/>
      <c r="PYG217" s="729"/>
      <c r="PYH217" s="729"/>
      <c r="PYI217" s="729"/>
      <c r="PYJ217" s="729"/>
      <c r="PYK217" s="729"/>
      <c r="PYL217" s="729"/>
      <c r="PYM217" s="729"/>
      <c r="PYN217" s="729"/>
      <c r="PYO217" s="729"/>
      <c r="PYP217" s="729"/>
      <c r="PYQ217" s="729"/>
      <c r="PYR217" s="729"/>
      <c r="PYS217" s="729"/>
      <c r="PYT217" s="729"/>
      <c r="PYU217" s="730"/>
      <c r="PYV217" s="730"/>
      <c r="PYW217" s="730"/>
      <c r="PYX217" s="730"/>
      <c r="PYY217" s="730"/>
      <c r="PYZ217" s="730"/>
      <c r="PZA217" s="730"/>
      <c r="PZB217" s="730"/>
      <c r="PZC217" s="730"/>
      <c r="PZD217" s="730"/>
      <c r="PZE217" s="730"/>
      <c r="PZF217" s="730"/>
      <c r="PZG217" s="730"/>
      <c r="PZH217" s="730"/>
      <c r="PZI217" s="730"/>
      <c r="PZJ217" s="730"/>
      <c r="PZK217" s="730"/>
      <c r="PZL217" s="730"/>
      <c r="PZM217" s="730"/>
      <c r="PZN217" s="730"/>
      <c r="PZO217" s="730"/>
      <c r="PZP217" s="730"/>
      <c r="PZQ217" s="730"/>
      <c r="PZR217" s="730"/>
      <c r="PZS217" s="730"/>
      <c r="PZT217" s="730"/>
      <c r="PZU217" s="730"/>
      <c r="PZV217" s="730"/>
      <c r="PZW217" s="730"/>
      <c r="PZX217" s="730"/>
      <c r="PZY217" s="730"/>
      <c r="PZZ217" s="730"/>
      <c r="QAA217" s="730"/>
      <c r="QAB217" s="730"/>
      <c r="QAC217" s="730"/>
      <c r="QAD217" s="730"/>
      <c r="QAE217" s="730"/>
      <c r="QAF217" s="730"/>
      <c r="QAG217" s="730"/>
      <c r="QAH217" s="730"/>
      <c r="QAI217" s="730"/>
      <c r="QAJ217" s="730"/>
      <c r="QAK217" s="730"/>
      <c r="QAL217" s="730"/>
      <c r="QAM217" s="730"/>
      <c r="QAN217" s="730"/>
      <c r="QAO217" s="730"/>
      <c r="QAP217" s="730"/>
      <c r="QAQ217" s="727"/>
      <c r="QAR217" s="727"/>
      <c r="QAS217" s="727"/>
      <c r="QAT217" s="727"/>
      <c r="QAU217" s="727"/>
      <c r="QAV217" s="727"/>
      <c r="QAW217" s="727"/>
      <c r="QAX217" s="727"/>
      <c r="QAY217" s="727"/>
      <c r="QAZ217" s="727"/>
      <c r="QBA217" s="727"/>
      <c r="QBB217" s="727"/>
      <c r="QBC217" s="727"/>
      <c r="QBD217" s="727"/>
      <c r="QBE217" s="727"/>
      <c r="QBF217" s="727"/>
      <c r="QBG217" s="728"/>
      <c r="QBH217" s="728"/>
      <c r="QBI217" s="728"/>
      <c r="QBJ217" s="728"/>
      <c r="QBK217" s="728"/>
      <c r="QBL217" s="728"/>
      <c r="QBM217" s="728"/>
      <c r="QBN217" s="729"/>
      <c r="QBO217" s="729"/>
      <c r="QBP217" s="729"/>
      <c r="QBQ217" s="729"/>
      <c r="QBR217" s="729"/>
      <c r="QBS217" s="729"/>
      <c r="QBT217" s="729"/>
      <c r="QBU217" s="729"/>
      <c r="QBV217" s="729"/>
      <c r="QBW217" s="729"/>
      <c r="QBX217" s="729"/>
      <c r="QBY217" s="729"/>
      <c r="QBZ217" s="729"/>
      <c r="QCA217" s="729"/>
      <c r="QCB217" s="729"/>
      <c r="QCC217" s="729"/>
      <c r="QCD217" s="729"/>
      <c r="QCE217" s="729"/>
      <c r="QCF217" s="729"/>
      <c r="QCG217" s="729"/>
      <c r="QCH217" s="729"/>
      <c r="QCI217" s="729"/>
      <c r="QCJ217" s="729"/>
      <c r="QCK217" s="729"/>
      <c r="QCL217" s="729"/>
      <c r="QCM217" s="729"/>
      <c r="QCN217" s="729"/>
      <c r="QCO217" s="729"/>
      <c r="QCP217" s="729"/>
      <c r="QCQ217" s="729"/>
      <c r="QCR217" s="729"/>
      <c r="QCS217" s="729"/>
      <c r="QCT217" s="729"/>
      <c r="QCU217" s="729"/>
      <c r="QCV217" s="730"/>
      <c r="QCW217" s="730"/>
      <c r="QCX217" s="730"/>
      <c r="QCY217" s="730"/>
      <c r="QCZ217" s="730"/>
      <c r="QDA217" s="730"/>
      <c r="QDB217" s="730"/>
      <c r="QDC217" s="730"/>
      <c r="QDD217" s="730"/>
      <c r="QDE217" s="730"/>
      <c r="QDF217" s="730"/>
      <c r="QDG217" s="730"/>
      <c r="QDH217" s="730"/>
      <c r="QDI217" s="730"/>
      <c r="QDJ217" s="730"/>
      <c r="QDK217" s="730"/>
      <c r="QDL217" s="730"/>
      <c r="QDM217" s="730"/>
      <c r="QDN217" s="730"/>
      <c r="QDO217" s="730"/>
      <c r="QDP217" s="730"/>
      <c r="QDQ217" s="730"/>
      <c r="QDR217" s="730"/>
      <c r="QDS217" s="730"/>
      <c r="QDT217" s="730"/>
      <c r="QDU217" s="730"/>
      <c r="QDV217" s="730"/>
      <c r="QDW217" s="730"/>
      <c r="QDX217" s="730"/>
      <c r="QDY217" s="730"/>
      <c r="QDZ217" s="730"/>
      <c r="QEA217" s="730"/>
      <c r="QEB217" s="730"/>
      <c r="QEC217" s="730"/>
      <c r="QED217" s="730"/>
      <c r="QEE217" s="730"/>
      <c r="QEF217" s="730"/>
      <c r="QEG217" s="730"/>
      <c r="QEH217" s="730"/>
      <c r="QEI217" s="730"/>
      <c r="QEJ217" s="730"/>
      <c r="QEK217" s="730"/>
      <c r="QEL217" s="730"/>
      <c r="QEM217" s="730"/>
      <c r="QEN217" s="730"/>
      <c r="QEO217" s="730"/>
      <c r="QEP217" s="730"/>
      <c r="QEQ217" s="730"/>
      <c r="QER217" s="727"/>
      <c r="QES217" s="727"/>
      <c r="QET217" s="727"/>
      <c r="QEU217" s="727"/>
      <c r="QEV217" s="727"/>
      <c r="QEW217" s="727"/>
      <c r="QEX217" s="727"/>
      <c r="QEY217" s="727"/>
      <c r="QEZ217" s="727"/>
      <c r="QFA217" s="727"/>
      <c r="QFB217" s="727"/>
      <c r="QFC217" s="727"/>
      <c r="QFD217" s="727"/>
      <c r="QFE217" s="727"/>
      <c r="QFF217" s="727"/>
      <c r="QFG217" s="727"/>
      <c r="QFH217" s="728"/>
      <c r="QFI217" s="728"/>
      <c r="QFJ217" s="728"/>
      <c r="QFK217" s="728"/>
      <c r="QFL217" s="728"/>
      <c r="QFM217" s="728"/>
      <c r="QFN217" s="728"/>
      <c r="QFO217" s="729"/>
      <c r="QFP217" s="729"/>
      <c r="QFQ217" s="729"/>
      <c r="QFR217" s="729"/>
      <c r="QFS217" s="729"/>
      <c r="QFT217" s="729"/>
      <c r="QFU217" s="729"/>
      <c r="QFV217" s="729"/>
      <c r="QFW217" s="729"/>
      <c r="QFX217" s="729"/>
      <c r="QFY217" s="729"/>
      <c r="QFZ217" s="729"/>
      <c r="QGA217" s="729"/>
      <c r="QGB217" s="729"/>
      <c r="QGC217" s="729"/>
      <c r="QGD217" s="729"/>
      <c r="QGE217" s="729"/>
      <c r="QGF217" s="729"/>
      <c r="QGG217" s="729"/>
      <c r="QGH217" s="729"/>
      <c r="QGI217" s="729"/>
      <c r="QGJ217" s="729"/>
      <c r="QGK217" s="729"/>
      <c r="QGL217" s="729"/>
      <c r="QGM217" s="729"/>
      <c r="QGN217" s="729"/>
      <c r="QGO217" s="729"/>
      <c r="QGP217" s="729"/>
      <c r="QGQ217" s="729"/>
      <c r="QGR217" s="729"/>
      <c r="QGS217" s="729"/>
      <c r="QGT217" s="729"/>
      <c r="QGU217" s="729"/>
      <c r="QGV217" s="729"/>
      <c r="QGW217" s="730"/>
      <c r="QGX217" s="730"/>
      <c r="QGY217" s="730"/>
      <c r="QGZ217" s="730"/>
      <c r="QHA217" s="730"/>
      <c r="QHB217" s="730"/>
      <c r="QHC217" s="730"/>
      <c r="QHD217" s="730"/>
      <c r="QHE217" s="730"/>
      <c r="QHF217" s="730"/>
      <c r="QHG217" s="730"/>
      <c r="QHH217" s="730"/>
      <c r="QHI217" s="730"/>
      <c r="QHJ217" s="730"/>
      <c r="QHK217" s="730"/>
      <c r="QHL217" s="730"/>
      <c r="QHM217" s="730"/>
      <c r="QHN217" s="730"/>
      <c r="QHO217" s="730"/>
      <c r="QHP217" s="730"/>
      <c r="QHQ217" s="730"/>
      <c r="QHR217" s="730"/>
      <c r="QHS217" s="730"/>
      <c r="QHT217" s="730"/>
      <c r="QHU217" s="730"/>
      <c r="QHV217" s="730"/>
      <c r="QHW217" s="730"/>
      <c r="QHX217" s="730"/>
      <c r="QHY217" s="730"/>
      <c r="QHZ217" s="730"/>
      <c r="QIA217" s="730"/>
      <c r="QIB217" s="730"/>
      <c r="QIC217" s="730"/>
      <c r="QID217" s="730"/>
      <c r="QIE217" s="730"/>
      <c r="QIF217" s="730"/>
      <c r="QIG217" s="730"/>
      <c r="QIH217" s="730"/>
      <c r="QII217" s="730"/>
      <c r="QIJ217" s="730"/>
      <c r="QIK217" s="730"/>
      <c r="QIL217" s="730"/>
      <c r="QIM217" s="730"/>
      <c r="QIN217" s="730"/>
      <c r="QIO217" s="730"/>
      <c r="QIP217" s="730"/>
      <c r="QIQ217" s="730"/>
      <c r="QIR217" s="730"/>
      <c r="QIS217" s="727"/>
      <c r="QIT217" s="727"/>
      <c r="QIU217" s="727"/>
      <c r="QIV217" s="727"/>
      <c r="QIW217" s="727"/>
      <c r="QIX217" s="727"/>
      <c r="QIY217" s="727"/>
      <c r="QIZ217" s="727"/>
      <c r="QJA217" s="727"/>
      <c r="QJB217" s="727"/>
      <c r="QJC217" s="727"/>
      <c r="QJD217" s="727"/>
      <c r="QJE217" s="727"/>
      <c r="QJF217" s="727"/>
      <c r="QJG217" s="727"/>
      <c r="QJH217" s="727"/>
      <c r="QJI217" s="728"/>
      <c r="QJJ217" s="728"/>
      <c r="QJK217" s="728"/>
      <c r="QJL217" s="728"/>
      <c r="QJM217" s="728"/>
      <c r="QJN217" s="728"/>
      <c r="QJO217" s="728"/>
      <c r="QJP217" s="729"/>
      <c r="QJQ217" s="729"/>
      <c r="QJR217" s="729"/>
      <c r="QJS217" s="729"/>
      <c r="QJT217" s="729"/>
      <c r="QJU217" s="729"/>
      <c r="QJV217" s="729"/>
      <c r="QJW217" s="729"/>
      <c r="QJX217" s="729"/>
      <c r="QJY217" s="729"/>
      <c r="QJZ217" s="729"/>
      <c r="QKA217" s="729"/>
      <c r="QKB217" s="729"/>
      <c r="QKC217" s="729"/>
      <c r="QKD217" s="729"/>
      <c r="QKE217" s="729"/>
      <c r="QKF217" s="729"/>
      <c r="QKG217" s="729"/>
      <c r="QKH217" s="729"/>
      <c r="QKI217" s="729"/>
      <c r="QKJ217" s="729"/>
      <c r="QKK217" s="729"/>
      <c r="QKL217" s="729"/>
      <c r="QKM217" s="729"/>
      <c r="QKN217" s="729"/>
      <c r="QKO217" s="729"/>
      <c r="QKP217" s="729"/>
      <c r="QKQ217" s="729"/>
      <c r="QKR217" s="729"/>
      <c r="QKS217" s="729"/>
      <c r="QKT217" s="729"/>
      <c r="QKU217" s="729"/>
      <c r="QKV217" s="729"/>
      <c r="QKW217" s="729"/>
      <c r="QKX217" s="730"/>
      <c r="QKY217" s="730"/>
      <c r="QKZ217" s="730"/>
      <c r="QLA217" s="730"/>
      <c r="QLB217" s="730"/>
      <c r="QLC217" s="730"/>
      <c r="QLD217" s="730"/>
      <c r="QLE217" s="730"/>
      <c r="QLF217" s="730"/>
      <c r="QLG217" s="730"/>
      <c r="QLH217" s="730"/>
      <c r="QLI217" s="730"/>
      <c r="QLJ217" s="730"/>
      <c r="QLK217" s="730"/>
      <c r="QLL217" s="730"/>
      <c r="QLM217" s="730"/>
      <c r="QLN217" s="730"/>
      <c r="QLO217" s="730"/>
      <c r="QLP217" s="730"/>
      <c r="QLQ217" s="730"/>
      <c r="QLR217" s="730"/>
      <c r="QLS217" s="730"/>
      <c r="QLT217" s="730"/>
      <c r="QLU217" s="730"/>
      <c r="QLV217" s="730"/>
      <c r="QLW217" s="730"/>
      <c r="QLX217" s="730"/>
      <c r="QLY217" s="730"/>
      <c r="QLZ217" s="730"/>
      <c r="QMA217" s="730"/>
      <c r="QMB217" s="730"/>
      <c r="QMC217" s="730"/>
      <c r="QMD217" s="730"/>
      <c r="QME217" s="730"/>
      <c r="QMF217" s="730"/>
      <c r="QMG217" s="730"/>
      <c r="QMH217" s="730"/>
      <c r="QMI217" s="730"/>
      <c r="QMJ217" s="730"/>
      <c r="QMK217" s="730"/>
      <c r="QML217" s="730"/>
      <c r="QMM217" s="730"/>
      <c r="QMN217" s="730"/>
      <c r="QMO217" s="730"/>
      <c r="QMP217" s="730"/>
      <c r="QMQ217" s="730"/>
      <c r="QMR217" s="730"/>
      <c r="QMS217" s="730"/>
      <c r="QMT217" s="727"/>
      <c r="QMU217" s="727"/>
      <c r="QMV217" s="727"/>
      <c r="QMW217" s="727"/>
      <c r="QMX217" s="727"/>
      <c r="QMY217" s="727"/>
      <c r="QMZ217" s="727"/>
      <c r="QNA217" s="727"/>
      <c r="QNB217" s="727"/>
      <c r="QNC217" s="727"/>
      <c r="QND217" s="727"/>
      <c r="QNE217" s="727"/>
      <c r="QNF217" s="727"/>
      <c r="QNG217" s="727"/>
      <c r="QNH217" s="727"/>
      <c r="QNI217" s="727"/>
      <c r="QNJ217" s="728"/>
      <c r="QNK217" s="728"/>
      <c r="QNL217" s="728"/>
      <c r="QNM217" s="728"/>
      <c r="QNN217" s="728"/>
      <c r="QNO217" s="728"/>
      <c r="QNP217" s="728"/>
      <c r="QNQ217" s="729"/>
      <c r="QNR217" s="729"/>
      <c r="QNS217" s="729"/>
      <c r="QNT217" s="729"/>
      <c r="QNU217" s="729"/>
      <c r="QNV217" s="729"/>
      <c r="QNW217" s="729"/>
      <c r="QNX217" s="729"/>
      <c r="QNY217" s="729"/>
      <c r="QNZ217" s="729"/>
      <c r="QOA217" s="729"/>
      <c r="QOB217" s="729"/>
      <c r="QOC217" s="729"/>
      <c r="QOD217" s="729"/>
      <c r="QOE217" s="729"/>
      <c r="QOF217" s="729"/>
      <c r="QOG217" s="729"/>
      <c r="QOH217" s="729"/>
      <c r="QOI217" s="729"/>
      <c r="QOJ217" s="729"/>
      <c r="QOK217" s="729"/>
      <c r="QOL217" s="729"/>
      <c r="QOM217" s="729"/>
      <c r="QON217" s="729"/>
      <c r="QOO217" s="729"/>
      <c r="QOP217" s="729"/>
      <c r="QOQ217" s="729"/>
      <c r="QOR217" s="729"/>
      <c r="QOS217" s="729"/>
      <c r="QOT217" s="729"/>
      <c r="QOU217" s="729"/>
      <c r="QOV217" s="729"/>
      <c r="QOW217" s="729"/>
      <c r="QOX217" s="729"/>
      <c r="QOY217" s="730"/>
      <c r="QOZ217" s="730"/>
      <c r="QPA217" s="730"/>
      <c r="QPB217" s="730"/>
      <c r="QPC217" s="730"/>
      <c r="QPD217" s="730"/>
      <c r="QPE217" s="730"/>
      <c r="QPF217" s="730"/>
      <c r="QPG217" s="730"/>
      <c r="QPH217" s="730"/>
      <c r="QPI217" s="730"/>
      <c r="QPJ217" s="730"/>
      <c r="QPK217" s="730"/>
      <c r="QPL217" s="730"/>
      <c r="QPM217" s="730"/>
      <c r="QPN217" s="730"/>
      <c r="QPO217" s="730"/>
      <c r="QPP217" s="730"/>
      <c r="QPQ217" s="730"/>
      <c r="QPR217" s="730"/>
      <c r="QPS217" s="730"/>
      <c r="QPT217" s="730"/>
      <c r="QPU217" s="730"/>
      <c r="QPV217" s="730"/>
      <c r="QPW217" s="730"/>
      <c r="QPX217" s="730"/>
      <c r="QPY217" s="730"/>
      <c r="QPZ217" s="730"/>
      <c r="QQA217" s="730"/>
      <c r="QQB217" s="730"/>
      <c r="QQC217" s="730"/>
      <c r="QQD217" s="730"/>
      <c r="QQE217" s="730"/>
      <c r="QQF217" s="730"/>
      <c r="QQG217" s="730"/>
      <c r="QQH217" s="730"/>
      <c r="QQI217" s="730"/>
      <c r="QQJ217" s="730"/>
      <c r="QQK217" s="730"/>
      <c r="QQL217" s="730"/>
      <c r="QQM217" s="730"/>
      <c r="QQN217" s="730"/>
      <c r="QQO217" s="730"/>
      <c r="QQP217" s="730"/>
      <c r="QQQ217" s="730"/>
      <c r="QQR217" s="730"/>
      <c r="QQS217" s="730"/>
      <c r="QQT217" s="730"/>
      <c r="QQU217" s="727"/>
      <c r="QQV217" s="727"/>
      <c r="QQW217" s="727"/>
      <c r="QQX217" s="727"/>
      <c r="QQY217" s="727"/>
      <c r="QQZ217" s="727"/>
      <c r="QRA217" s="727"/>
      <c r="QRB217" s="727"/>
      <c r="QRC217" s="727"/>
      <c r="QRD217" s="727"/>
      <c r="QRE217" s="727"/>
      <c r="QRF217" s="727"/>
      <c r="QRG217" s="727"/>
      <c r="QRH217" s="727"/>
      <c r="QRI217" s="727"/>
      <c r="QRJ217" s="727"/>
      <c r="QRK217" s="728"/>
      <c r="QRL217" s="728"/>
      <c r="QRM217" s="728"/>
      <c r="QRN217" s="728"/>
      <c r="QRO217" s="728"/>
      <c r="QRP217" s="728"/>
      <c r="QRQ217" s="728"/>
      <c r="QRR217" s="729"/>
      <c r="QRS217" s="729"/>
      <c r="QRT217" s="729"/>
      <c r="QRU217" s="729"/>
      <c r="QRV217" s="729"/>
      <c r="QRW217" s="729"/>
      <c r="QRX217" s="729"/>
      <c r="QRY217" s="729"/>
      <c r="QRZ217" s="729"/>
      <c r="QSA217" s="729"/>
      <c r="QSB217" s="729"/>
      <c r="QSC217" s="729"/>
      <c r="QSD217" s="729"/>
      <c r="QSE217" s="729"/>
      <c r="QSF217" s="729"/>
      <c r="QSG217" s="729"/>
      <c r="QSH217" s="729"/>
      <c r="QSI217" s="729"/>
      <c r="QSJ217" s="729"/>
      <c r="QSK217" s="729"/>
      <c r="QSL217" s="729"/>
      <c r="QSM217" s="729"/>
      <c r="QSN217" s="729"/>
      <c r="QSO217" s="729"/>
      <c r="QSP217" s="729"/>
      <c r="QSQ217" s="729"/>
      <c r="QSR217" s="729"/>
      <c r="QSS217" s="729"/>
      <c r="QST217" s="729"/>
      <c r="QSU217" s="729"/>
      <c r="QSV217" s="729"/>
      <c r="QSW217" s="729"/>
      <c r="QSX217" s="729"/>
      <c r="QSY217" s="729"/>
      <c r="QSZ217" s="730"/>
      <c r="QTA217" s="730"/>
      <c r="QTB217" s="730"/>
      <c r="QTC217" s="730"/>
      <c r="QTD217" s="730"/>
      <c r="QTE217" s="730"/>
      <c r="QTF217" s="730"/>
      <c r="QTG217" s="730"/>
      <c r="QTH217" s="730"/>
      <c r="QTI217" s="730"/>
      <c r="QTJ217" s="730"/>
      <c r="QTK217" s="730"/>
      <c r="QTL217" s="730"/>
      <c r="QTM217" s="730"/>
      <c r="QTN217" s="730"/>
      <c r="QTO217" s="730"/>
      <c r="QTP217" s="730"/>
      <c r="QTQ217" s="730"/>
      <c r="QTR217" s="730"/>
      <c r="QTS217" s="730"/>
      <c r="QTT217" s="730"/>
      <c r="QTU217" s="730"/>
      <c r="QTV217" s="730"/>
      <c r="QTW217" s="730"/>
      <c r="QTX217" s="730"/>
      <c r="QTY217" s="730"/>
      <c r="QTZ217" s="730"/>
      <c r="QUA217" s="730"/>
      <c r="QUB217" s="730"/>
      <c r="QUC217" s="730"/>
      <c r="QUD217" s="730"/>
      <c r="QUE217" s="730"/>
      <c r="QUF217" s="730"/>
      <c r="QUG217" s="730"/>
      <c r="QUH217" s="730"/>
      <c r="QUI217" s="730"/>
      <c r="QUJ217" s="730"/>
      <c r="QUK217" s="730"/>
      <c r="QUL217" s="730"/>
      <c r="QUM217" s="730"/>
      <c r="QUN217" s="730"/>
      <c r="QUO217" s="730"/>
      <c r="QUP217" s="730"/>
      <c r="QUQ217" s="730"/>
      <c r="QUR217" s="730"/>
      <c r="QUS217" s="730"/>
      <c r="QUT217" s="730"/>
      <c r="QUU217" s="730"/>
      <c r="QUV217" s="727"/>
      <c r="QUW217" s="727"/>
      <c r="QUX217" s="727"/>
      <c r="QUY217" s="727"/>
      <c r="QUZ217" s="727"/>
      <c r="QVA217" s="727"/>
      <c r="QVB217" s="727"/>
      <c r="QVC217" s="727"/>
      <c r="QVD217" s="727"/>
      <c r="QVE217" s="727"/>
      <c r="QVF217" s="727"/>
      <c r="QVG217" s="727"/>
      <c r="QVH217" s="727"/>
      <c r="QVI217" s="727"/>
      <c r="QVJ217" s="727"/>
      <c r="QVK217" s="727"/>
      <c r="QVL217" s="728"/>
      <c r="QVM217" s="728"/>
      <c r="QVN217" s="728"/>
      <c r="QVO217" s="728"/>
      <c r="QVP217" s="728"/>
      <c r="QVQ217" s="728"/>
      <c r="QVR217" s="728"/>
      <c r="QVS217" s="729"/>
      <c r="QVT217" s="729"/>
      <c r="QVU217" s="729"/>
      <c r="QVV217" s="729"/>
      <c r="QVW217" s="729"/>
      <c r="QVX217" s="729"/>
      <c r="QVY217" s="729"/>
      <c r="QVZ217" s="729"/>
      <c r="QWA217" s="729"/>
      <c r="QWB217" s="729"/>
      <c r="QWC217" s="729"/>
      <c r="QWD217" s="729"/>
      <c r="QWE217" s="729"/>
      <c r="QWF217" s="729"/>
      <c r="QWG217" s="729"/>
      <c r="QWH217" s="729"/>
      <c r="QWI217" s="729"/>
      <c r="QWJ217" s="729"/>
      <c r="QWK217" s="729"/>
      <c r="QWL217" s="729"/>
      <c r="QWM217" s="729"/>
      <c r="QWN217" s="729"/>
      <c r="QWO217" s="729"/>
      <c r="QWP217" s="729"/>
      <c r="QWQ217" s="729"/>
      <c r="QWR217" s="729"/>
      <c r="QWS217" s="729"/>
      <c r="QWT217" s="729"/>
      <c r="QWU217" s="729"/>
      <c r="QWV217" s="729"/>
      <c r="QWW217" s="729"/>
      <c r="QWX217" s="729"/>
      <c r="QWY217" s="729"/>
      <c r="QWZ217" s="729"/>
      <c r="QXA217" s="730"/>
      <c r="QXB217" s="730"/>
      <c r="QXC217" s="730"/>
      <c r="QXD217" s="730"/>
      <c r="QXE217" s="730"/>
      <c r="QXF217" s="730"/>
      <c r="QXG217" s="730"/>
      <c r="QXH217" s="730"/>
      <c r="QXI217" s="730"/>
      <c r="QXJ217" s="730"/>
      <c r="QXK217" s="730"/>
      <c r="QXL217" s="730"/>
      <c r="QXM217" s="730"/>
      <c r="QXN217" s="730"/>
      <c r="QXO217" s="730"/>
      <c r="QXP217" s="730"/>
      <c r="QXQ217" s="730"/>
      <c r="QXR217" s="730"/>
      <c r="QXS217" s="730"/>
      <c r="QXT217" s="730"/>
      <c r="QXU217" s="730"/>
      <c r="QXV217" s="730"/>
      <c r="QXW217" s="730"/>
      <c r="QXX217" s="730"/>
      <c r="QXY217" s="730"/>
      <c r="QXZ217" s="730"/>
      <c r="QYA217" s="730"/>
      <c r="QYB217" s="730"/>
      <c r="QYC217" s="730"/>
      <c r="QYD217" s="730"/>
      <c r="QYE217" s="730"/>
      <c r="QYF217" s="730"/>
      <c r="QYG217" s="730"/>
      <c r="QYH217" s="730"/>
      <c r="QYI217" s="730"/>
      <c r="QYJ217" s="730"/>
      <c r="QYK217" s="730"/>
      <c r="QYL217" s="730"/>
      <c r="QYM217" s="730"/>
      <c r="QYN217" s="730"/>
      <c r="QYO217" s="730"/>
      <c r="QYP217" s="730"/>
      <c r="QYQ217" s="730"/>
      <c r="QYR217" s="730"/>
      <c r="QYS217" s="730"/>
      <c r="QYT217" s="730"/>
      <c r="QYU217" s="730"/>
      <c r="QYV217" s="730"/>
      <c r="QYW217" s="727"/>
      <c r="QYX217" s="727"/>
      <c r="QYY217" s="727"/>
      <c r="QYZ217" s="727"/>
      <c r="QZA217" s="727"/>
      <c r="QZB217" s="727"/>
      <c r="QZC217" s="727"/>
      <c r="QZD217" s="727"/>
      <c r="QZE217" s="727"/>
      <c r="QZF217" s="727"/>
      <c r="QZG217" s="727"/>
      <c r="QZH217" s="727"/>
      <c r="QZI217" s="727"/>
      <c r="QZJ217" s="727"/>
      <c r="QZK217" s="727"/>
      <c r="QZL217" s="727"/>
      <c r="QZM217" s="728"/>
      <c r="QZN217" s="728"/>
      <c r="QZO217" s="728"/>
      <c r="QZP217" s="728"/>
      <c r="QZQ217" s="728"/>
      <c r="QZR217" s="728"/>
      <c r="QZS217" s="728"/>
      <c r="QZT217" s="729"/>
      <c r="QZU217" s="729"/>
      <c r="QZV217" s="729"/>
      <c r="QZW217" s="729"/>
      <c r="QZX217" s="729"/>
      <c r="QZY217" s="729"/>
      <c r="QZZ217" s="729"/>
      <c r="RAA217" s="729"/>
      <c r="RAB217" s="729"/>
      <c r="RAC217" s="729"/>
      <c r="RAD217" s="729"/>
      <c r="RAE217" s="729"/>
      <c r="RAF217" s="729"/>
      <c r="RAG217" s="729"/>
      <c r="RAH217" s="729"/>
      <c r="RAI217" s="729"/>
      <c r="RAJ217" s="729"/>
      <c r="RAK217" s="729"/>
      <c r="RAL217" s="729"/>
      <c r="RAM217" s="729"/>
      <c r="RAN217" s="729"/>
      <c r="RAO217" s="729"/>
      <c r="RAP217" s="729"/>
      <c r="RAQ217" s="729"/>
      <c r="RAR217" s="729"/>
      <c r="RAS217" s="729"/>
      <c r="RAT217" s="729"/>
      <c r="RAU217" s="729"/>
      <c r="RAV217" s="729"/>
      <c r="RAW217" s="729"/>
      <c r="RAX217" s="729"/>
      <c r="RAY217" s="729"/>
      <c r="RAZ217" s="729"/>
      <c r="RBA217" s="729"/>
      <c r="RBB217" s="730"/>
      <c r="RBC217" s="730"/>
      <c r="RBD217" s="730"/>
      <c r="RBE217" s="730"/>
      <c r="RBF217" s="730"/>
      <c r="RBG217" s="730"/>
      <c r="RBH217" s="730"/>
      <c r="RBI217" s="730"/>
      <c r="RBJ217" s="730"/>
      <c r="RBK217" s="730"/>
      <c r="RBL217" s="730"/>
      <c r="RBM217" s="730"/>
      <c r="RBN217" s="730"/>
      <c r="RBO217" s="730"/>
      <c r="RBP217" s="730"/>
      <c r="RBQ217" s="730"/>
      <c r="RBR217" s="730"/>
      <c r="RBS217" s="730"/>
      <c r="RBT217" s="730"/>
      <c r="RBU217" s="730"/>
      <c r="RBV217" s="730"/>
      <c r="RBW217" s="730"/>
      <c r="RBX217" s="730"/>
      <c r="RBY217" s="730"/>
      <c r="RBZ217" s="730"/>
      <c r="RCA217" s="730"/>
      <c r="RCB217" s="730"/>
      <c r="RCC217" s="730"/>
      <c r="RCD217" s="730"/>
      <c r="RCE217" s="730"/>
      <c r="RCF217" s="730"/>
      <c r="RCG217" s="730"/>
      <c r="RCH217" s="730"/>
      <c r="RCI217" s="730"/>
      <c r="RCJ217" s="730"/>
      <c r="RCK217" s="730"/>
      <c r="RCL217" s="730"/>
      <c r="RCM217" s="730"/>
      <c r="RCN217" s="730"/>
      <c r="RCO217" s="730"/>
      <c r="RCP217" s="730"/>
      <c r="RCQ217" s="730"/>
      <c r="RCR217" s="730"/>
      <c r="RCS217" s="730"/>
      <c r="RCT217" s="730"/>
      <c r="RCU217" s="730"/>
      <c r="RCV217" s="730"/>
      <c r="RCW217" s="730"/>
      <c r="RCX217" s="727"/>
      <c r="RCY217" s="727"/>
      <c r="RCZ217" s="727"/>
      <c r="RDA217" s="727"/>
      <c r="RDB217" s="727"/>
      <c r="RDC217" s="727"/>
      <c r="RDD217" s="727"/>
      <c r="RDE217" s="727"/>
      <c r="RDF217" s="727"/>
      <c r="RDG217" s="727"/>
      <c r="RDH217" s="727"/>
      <c r="RDI217" s="727"/>
      <c r="RDJ217" s="727"/>
      <c r="RDK217" s="727"/>
      <c r="RDL217" s="727"/>
      <c r="RDM217" s="727"/>
      <c r="RDN217" s="728"/>
      <c r="RDO217" s="728"/>
      <c r="RDP217" s="728"/>
      <c r="RDQ217" s="728"/>
      <c r="RDR217" s="728"/>
      <c r="RDS217" s="728"/>
      <c r="RDT217" s="728"/>
      <c r="RDU217" s="729"/>
      <c r="RDV217" s="729"/>
      <c r="RDW217" s="729"/>
      <c r="RDX217" s="729"/>
      <c r="RDY217" s="729"/>
      <c r="RDZ217" s="729"/>
      <c r="REA217" s="729"/>
      <c r="REB217" s="729"/>
      <c r="REC217" s="729"/>
      <c r="RED217" s="729"/>
      <c r="REE217" s="729"/>
      <c r="REF217" s="729"/>
      <c r="REG217" s="729"/>
      <c r="REH217" s="729"/>
      <c r="REI217" s="729"/>
      <c r="REJ217" s="729"/>
      <c r="REK217" s="729"/>
      <c r="REL217" s="729"/>
      <c r="REM217" s="729"/>
      <c r="REN217" s="729"/>
      <c r="REO217" s="729"/>
      <c r="REP217" s="729"/>
      <c r="REQ217" s="729"/>
      <c r="RER217" s="729"/>
      <c r="RES217" s="729"/>
      <c r="RET217" s="729"/>
      <c r="REU217" s="729"/>
      <c r="REV217" s="729"/>
      <c r="REW217" s="729"/>
      <c r="REX217" s="729"/>
      <c r="REY217" s="729"/>
      <c r="REZ217" s="729"/>
      <c r="RFA217" s="729"/>
      <c r="RFB217" s="729"/>
      <c r="RFC217" s="730"/>
      <c r="RFD217" s="730"/>
      <c r="RFE217" s="730"/>
      <c r="RFF217" s="730"/>
      <c r="RFG217" s="730"/>
      <c r="RFH217" s="730"/>
      <c r="RFI217" s="730"/>
      <c r="RFJ217" s="730"/>
      <c r="RFK217" s="730"/>
      <c r="RFL217" s="730"/>
      <c r="RFM217" s="730"/>
      <c r="RFN217" s="730"/>
      <c r="RFO217" s="730"/>
      <c r="RFP217" s="730"/>
      <c r="RFQ217" s="730"/>
      <c r="RFR217" s="730"/>
      <c r="RFS217" s="730"/>
      <c r="RFT217" s="730"/>
      <c r="RFU217" s="730"/>
      <c r="RFV217" s="730"/>
      <c r="RFW217" s="730"/>
      <c r="RFX217" s="730"/>
      <c r="RFY217" s="730"/>
      <c r="RFZ217" s="730"/>
      <c r="RGA217" s="730"/>
      <c r="RGB217" s="730"/>
      <c r="RGC217" s="730"/>
      <c r="RGD217" s="730"/>
      <c r="RGE217" s="730"/>
      <c r="RGF217" s="730"/>
      <c r="RGG217" s="730"/>
      <c r="RGH217" s="730"/>
      <c r="RGI217" s="730"/>
      <c r="RGJ217" s="730"/>
      <c r="RGK217" s="730"/>
      <c r="RGL217" s="730"/>
      <c r="RGM217" s="730"/>
      <c r="RGN217" s="730"/>
      <c r="RGO217" s="730"/>
      <c r="RGP217" s="730"/>
      <c r="RGQ217" s="730"/>
      <c r="RGR217" s="730"/>
      <c r="RGS217" s="730"/>
      <c r="RGT217" s="730"/>
      <c r="RGU217" s="730"/>
      <c r="RGV217" s="730"/>
      <c r="RGW217" s="730"/>
      <c r="RGX217" s="730"/>
      <c r="RGY217" s="727"/>
      <c r="RGZ217" s="727"/>
      <c r="RHA217" s="727"/>
      <c r="RHB217" s="727"/>
      <c r="RHC217" s="727"/>
      <c r="RHD217" s="727"/>
      <c r="RHE217" s="727"/>
      <c r="RHF217" s="727"/>
      <c r="RHG217" s="727"/>
      <c r="RHH217" s="727"/>
      <c r="RHI217" s="727"/>
      <c r="RHJ217" s="727"/>
      <c r="RHK217" s="727"/>
      <c r="RHL217" s="727"/>
      <c r="RHM217" s="727"/>
      <c r="RHN217" s="727"/>
      <c r="RHO217" s="728"/>
      <c r="RHP217" s="728"/>
      <c r="RHQ217" s="728"/>
      <c r="RHR217" s="728"/>
      <c r="RHS217" s="728"/>
      <c r="RHT217" s="728"/>
      <c r="RHU217" s="728"/>
      <c r="RHV217" s="729"/>
      <c r="RHW217" s="729"/>
      <c r="RHX217" s="729"/>
      <c r="RHY217" s="729"/>
      <c r="RHZ217" s="729"/>
      <c r="RIA217" s="729"/>
      <c r="RIB217" s="729"/>
      <c r="RIC217" s="729"/>
      <c r="RID217" s="729"/>
      <c r="RIE217" s="729"/>
      <c r="RIF217" s="729"/>
      <c r="RIG217" s="729"/>
      <c r="RIH217" s="729"/>
      <c r="RII217" s="729"/>
      <c r="RIJ217" s="729"/>
      <c r="RIK217" s="729"/>
      <c r="RIL217" s="729"/>
      <c r="RIM217" s="729"/>
      <c r="RIN217" s="729"/>
      <c r="RIO217" s="729"/>
      <c r="RIP217" s="729"/>
      <c r="RIQ217" s="729"/>
      <c r="RIR217" s="729"/>
      <c r="RIS217" s="729"/>
      <c r="RIT217" s="729"/>
      <c r="RIU217" s="729"/>
      <c r="RIV217" s="729"/>
      <c r="RIW217" s="729"/>
      <c r="RIX217" s="729"/>
      <c r="RIY217" s="729"/>
      <c r="RIZ217" s="729"/>
      <c r="RJA217" s="729"/>
      <c r="RJB217" s="729"/>
      <c r="RJC217" s="729"/>
      <c r="RJD217" s="730"/>
      <c r="RJE217" s="730"/>
      <c r="RJF217" s="730"/>
      <c r="RJG217" s="730"/>
      <c r="RJH217" s="730"/>
      <c r="RJI217" s="730"/>
      <c r="RJJ217" s="730"/>
      <c r="RJK217" s="730"/>
      <c r="RJL217" s="730"/>
      <c r="RJM217" s="730"/>
      <c r="RJN217" s="730"/>
      <c r="RJO217" s="730"/>
      <c r="RJP217" s="730"/>
      <c r="RJQ217" s="730"/>
      <c r="RJR217" s="730"/>
      <c r="RJS217" s="730"/>
      <c r="RJT217" s="730"/>
      <c r="RJU217" s="730"/>
      <c r="RJV217" s="730"/>
      <c r="RJW217" s="730"/>
      <c r="RJX217" s="730"/>
      <c r="RJY217" s="730"/>
      <c r="RJZ217" s="730"/>
      <c r="RKA217" s="730"/>
      <c r="RKB217" s="730"/>
      <c r="RKC217" s="730"/>
      <c r="RKD217" s="730"/>
      <c r="RKE217" s="730"/>
      <c r="RKF217" s="730"/>
      <c r="RKG217" s="730"/>
      <c r="RKH217" s="730"/>
      <c r="RKI217" s="730"/>
      <c r="RKJ217" s="730"/>
      <c r="RKK217" s="730"/>
      <c r="RKL217" s="730"/>
      <c r="RKM217" s="730"/>
      <c r="RKN217" s="730"/>
      <c r="RKO217" s="730"/>
      <c r="RKP217" s="730"/>
      <c r="RKQ217" s="730"/>
      <c r="RKR217" s="730"/>
      <c r="RKS217" s="730"/>
      <c r="RKT217" s="730"/>
      <c r="RKU217" s="730"/>
      <c r="RKV217" s="730"/>
      <c r="RKW217" s="730"/>
      <c r="RKX217" s="730"/>
      <c r="RKY217" s="730"/>
      <c r="RKZ217" s="727"/>
      <c r="RLA217" s="727"/>
      <c r="RLB217" s="727"/>
      <c r="RLC217" s="727"/>
      <c r="RLD217" s="727"/>
      <c r="RLE217" s="727"/>
      <c r="RLF217" s="727"/>
      <c r="RLG217" s="727"/>
      <c r="RLH217" s="727"/>
      <c r="RLI217" s="727"/>
      <c r="RLJ217" s="727"/>
      <c r="RLK217" s="727"/>
      <c r="RLL217" s="727"/>
      <c r="RLM217" s="727"/>
      <c r="RLN217" s="727"/>
      <c r="RLO217" s="727"/>
      <c r="RLP217" s="728"/>
      <c r="RLQ217" s="728"/>
      <c r="RLR217" s="728"/>
      <c r="RLS217" s="728"/>
      <c r="RLT217" s="728"/>
      <c r="RLU217" s="728"/>
      <c r="RLV217" s="728"/>
      <c r="RLW217" s="729"/>
      <c r="RLX217" s="729"/>
      <c r="RLY217" s="729"/>
      <c r="RLZ217" s="729"/>
      <c r="RMA217" s="729"/>
      <c r="RMB217" s="729"/>
      <c r="RMC217" s="729"/>
      <c r="RMD217" s="729"/>
      <c r="RME217" s="729"/>
      <c r="RMF217" s="729"/>
      <c r="RMG217" s="729"/>
      <c r="RMH217" s="729"/>
      <c r="RMI217" s="729"/>
      <c r="RMJ217" s="729"/>
      <c r="RMK217" s="729"/>
      <c r="RML217" s="729"/>
      <c r="RMM217" s="729"/>
      <c r="RMN217" s="729"/>
      <c r="RMO217" s="729"/>
      <c r="RMP217" s="729"/>
      <c r="RMQ217" s="729"/>
      <c r="RMR217" s="729"/>
      <c r="RMS217" s="729"/>
      <c r="RMT217" s="729"/>
      <c r="RMU217" s="729"/>
      <c r="RMV217" s="729"/>
      <c r="RMW217" s="729"/>
      <c r="RMX217" s="729"/>
      <c r="RMY217" s="729"/>
      <c r="RMZ217" s="729"/>
      <c r="RNA217" s="729"/>
      <c r="RNB217" s="729"/>
      <c r="RNC217" s="729"/>
      <c r="RND217" s="729"/>
      <c r="RNE217" s="730"/>
      <c r="RNF217" s="730"/>
      <c r="RNG217" s="730"/>
      <c r="RNH217" s="730"/>
      <c r="RNI217" s="730"/>
      <c r="RNJ217" s="730"/>
      <c r="RNK217" s="730"/>
      <c r="RNL217" s="730"/>
      <c r="RNM217" s="730"/>
      <c r="RNN217" s="730"/>
      <c r="RNO217" s="730"/>
      <c r="RNP217" s="730"/>
      <c r="RNQ217" s="730"/>
      <c r="RNR217" s="730"/>
      <c r="RNS217" s="730"/>
      <c r="RNT217" s="730"/>
      <c r="RNU217" s="730"/>
      <c r="RNV217" s="730"/>
      <c r="RNW217" s="730"/>
      <c r="RNX217" s="730"/>
      <c r="RNY217" s="730"/>
      <c r="RNZ217" s="730"/>
      <c r="ROA217" s="730"/>
      <c r="ROB217" s="730"/>
      <c r="ROC217" s="730"/>
      <c r="ROD217" s="730"/>
      <c r="ROE217" s="730"/>
      <c r="ROF217" s="730"/>
      <c r="ROG217" s="730"/>
      <c r="ROH217" s="730"/>
      <c r="ROI217" s="730"/>
      <c r="ROJ217" s="730"/>
      <c r="ROK217" s="730"/>
      <c r="ROL217" s="730"/>
      <c r="ROM217" s="730"/>
      <c r="RON217" s="730"/>
      <c r="ROO217" s="730"/>
      <c r="ROP217" s="730"/>
      <c r="ROQ217" s="730"/>
      <c r="ROR217" s="730"/>
      <c r="ROS217" s="730"/>
      <c r="ROT217" s="730"/>
      <c r="ROU217" s="730"/>
      <c r="ROV217" s="730"/>
      <c r="ROW217" s="730"/>
      <c r="ROX217" s="730"/>
      <c r="ROY217" s="730"/>
      <c r="ROZ217" s="730"/>
      <c r="RPA217" s="727"/>
      <c r="RPB217" s="727"/>
      <c r="RPC217" s="727"/>
      <c r="RPD217" s="727"/>
      <c r="RPE217" s="727"/>
      <c r="RPF217" s="727"/>
      <c r="RPG217" s="727"/>
      <c r="RPH217" s="727"/>
      <c r="RPI217" s="727"/>
      <c r="RPJ217" s="727"/>
      <c r="RPK217" s="727"/>
      <c r="RPL217" s="727"/>
      <c r="RPM217" s="727"/>
      <c r="RPN217" s="727"/>
      <c r="RPO217" s="727"/>
      <c r="RPP217" s="727"/>
      <c r="RPQ217" s="728"/>
      <c r="RPR217" s="728"/>
      <c r="RPS217" s="728"/>
      <c r="RPT217" s="728"/>
      <c r="RPU217" s="728"/>
      <c r="RPV217" s="728"/>
      <c r="RPW217" s="728"/>
      <c r="RPX217" s="729"/>
      <c r="RPY217" s="729"/>
      <c r="RPZ217" s="729"/>
      <c r="RQA217" s="729"/>
      <c r="RQB217" s="729"/>
      <c r="RQC217" s="729"/>
      <c r="RQD217" s="729"/>
      <c r="RQE217" s="729"/>
      <c r="RQF217" s="729"/>
      <c r="RQG217" s="729"/>
      <c r="RQH217" s="729"/>
      <c r="RQI217" s="729"/>
      <c r="RQJ217" s="729"/>
      <c r="RQK217" s="729"/>
      <c r="RQL217" s="729"/>
      <c r="RQM217" s="729"/>
      <c r="RQN217" s="729"/>
      <c r="RQO217" s="729"/>
      <c r="RQP217" s="729"/>
      <c r="RQQ217" s="729"/>
      <c r="RQR217" s="729"/>
      <c r="RQS217" s="729"/>
      <c r="RQT217" s="729"/>
      <c r="RQU217" s="729"/>
      <c r="RQV217" s="729"/>
      <c r="RQW217" s="729"/>
      <c r="RQX217" s="729"/>
      <c r="RQY217" s="729"/>
      <c r="RQZ217" s="729"/>
      <c r="RRA217" s="729"/>
      <c r="RRB217" s="729"/>
      <c r="RRC217" s="729"/>
      <c r="RRD217" s="729"/>
      <c r="RRE217" s="729"/>
      <c r="RRF217" s="730"/>
      <c r="RRG217" s="730"/>
      <c r="RRH217" s="730"/>
      <c r="RRI217" s="730"/>
      <c r="RRJ217" s="730"/>
      <c r="RRK217" s="730"/>
      <c r="RRL217" s="730"/>
      <c r="RRM217" s="730"/>
      <c r="RRN217" s="730"/>
      <c r="RRO217" s="730"/>
      <c r="RRP217" s="730"/>
      <c r="RRQ217" s="730"/>
      <c r="RRR217" s="730"/>
      <c r="RRS217" s="730"/>
      <c r="RRT217" s="730"/>
      <c r="RRU217" s="730"/>
      <c r="RRV217" s="730"/>
      <c r="RRW217" s="730"/>
      <c r="RRX217" s="730"/>
      <c r="RRY217" s="730"/>
      <c r="RRZ217" s="730"/>
      <c r="RSA217" s="730"/>
      <c r="RSB217" s="730"/>
      <c r="RSC217" s="730"/>
      <c r="RSD217" s="730"/>
      <c r="RSE217" s="730"/>
      <c r="RSF217" s="730"/>
      <c r="RSG217" s="730"/>
      <c r="RSH217" s="730"/>
      <c r="RSI217" s="730"/>
      <c r="RSJ217" s="730"/>
      <c r="RSK217" s="730"/>
      <c r="RSL217" s="730"/>
      <c r="RSM217" s="730"/>
      <c r="RSN217" s="730"/>
      <c r="RSO217" s="730"/>
      <c r="RSP217" s="730"/>
      <c r="RSQ217" s="730"/>
      <c r="RSR217" s="730"/>
      <c r="RSS217" s="730"/>
      <c r="RST217" s="730"/>
      <c r="RSU217" s="730"/>
      <c r="RSV217" s="730"/>
      <c r="RSW217" s="730"/>
      <c r="RSX217" s="730"/>
      <c r="RSY217" s="730"/>
      <c r="RSZ217" s="730"/>
      <c r="RTA217" s="730"/>
      <c r="RTB217" s="727"/>
      <c r="RTC217" s="727"/>
      <c r="RTD217" s="727"/>
      <c r="RTE217" s="727"/>
      <c r="RTF217" s="727"/>
      <c r="RTG217" s="727"/>
      <c r="RTH217" s="727"/>
      <c r="RTI217" s="727"/>
      <c r="RTJ217" s="727"/>
      <c r="RTK217" s="727"/>
      <c r="RTL217" s="727"/>
      <c r="RTM217" s="727"/>
      <c r="RTN217" s="727"/>
      <c r="RTO217" s="727"/>
      <c r="RTP217" s="727"/>
      <c r="RTQ217" s="727"/>
      <c r="RTR217" s="728"/>
      <c r="RTS217" s="728"/>
      <c r="RTT217" s="728"/>
      <c r="RTU217" s="728"/>
      <c r="RTV217" s="728"/>
      <c r="RTW217" s="728"/>
      <c r="RTX217" s="728"/>
      <c r="RTY217" s="729"/>
      <c r="RTZ217" s="729"/>
      <c r="RUA217" s="729"/>
      <c r="RUB217" s="729"/>
      <c r="RUC217" s="729"/>
      <c r="RUD217" s="729"/>
      <c r="RUE217" s="729"/>
      <c r="RUF217" s="729"/>
      <c r="RUG217" s="729"/>
      <c r="RUH217" s="729"/>
      <c r="RUI217" s="729"/>
      <c r="RUJ217" s="729"/>
      <c r="RUK217" s="729"/>
      <c r="RUL217" s="729"/>
      <c r="RUM217" s="729"/>
      <c r="RUN217" s="729"/>
      <c r="RUO217" s="729"/>
      <c r="RUP217" s="729"/>
      <c r="RUQ217" s="729"/>
      <c r="RUR217" s="729"/>
      <c r="RUS217" s="729"/>
      <c r="RUT217" s="729"/>
      <c r="RUU217" s="729"/>
      <c r="RUV217" s="729"/>
      <c r="RUW217" s="729"/>
      <c r="RUX217" s="729"/>
      <c r="RUY217" s="729"/>
      <c r="RUZ217" s="729"/>
      <c r="RVA217" s="729"/>
      <c r="RVB217" s="729"/>
      <c r="RVC217" s="729"/>
      <c r="RVD217" s="729"/>
      <c r="RVE217" s="729"/>
      <c r="RVF217" s="729"/>
      <c r="RVG217" s="730"/>
      <c r="RVH217" s="730"/>
      <c r="RVI217" s="730"/>
      <c r="RVJ217" s="730"/>
      <c r="RVK217" s="730"/>
      <c r="RVL217" s="730"/>
      <c r="RVM217" s="730"/>
      <c r="RVN217" s="730"/>
      <c r="RVO217" s="730"/>
      <c r="RVP217" s="730"/>
      <c r="RVQ217" s="730"/>
      <c r="RVR217" s="730"/>
      <c r="RVS217" s="730"/>
      <c r="RVT217" s="730"/>
      <c r="RVU217" s="730"/>
      <c r="RVV217" s="730"/>
      <c r="RVW217" s="730"/>
      <c r="RVX217" s="730"/>
      <c r="RVY217" s="730"/>
      <c r="RVZ217" s="730"/>
      <c r="RWA217" s="730"/>
      <c r="RWB217" s="730"/>
      <c r="RWC217" s="730"/>
      <c r="RWD217" s="730"/>
      <c r="RWE217" s="730"/>
      <c r="RWF217" s="730"/>
      <c r="RWG217" s="730"/>
      <c r="RWH217" s="730"/>
      <c r="RWI217" s="730"/>
      <c r="RWJ217" s="730"/>
      <c r="RWK217" s="730"/>
      <c r="RWL217" s="730"/>
      <c r="RWM217" s="730"/>
      <c r="RWN217" s="730"/>
      <c r="RWO217" s="730"/>
      <c r="RWP217" s="730"/>
      <c r="RWQ217" s="730"/>
      <c r="RWR217" s="730"/>
      <c r="RWS217" s="730"/>
      <c r="RWT217" s="730"/>
      <c r="RWU217" s="730"/>
      <c r="RWV217" s="730"/>
      <c r="RWW217" s="730"/>
      <c r="RWX217" s="730"/>
      <c r="RWY217" s="730"/>
      <c r="RWZ217" s="730"/>
      <c r="RXA217" s="730"/>
      <c r="RXB217" s="730"/>
      <c r="RXC217" s="727"/>
      <c r="RXD217" s="727"/>
      <c r="RXE217" s="727"/>
      <c r="RXF217" s="727"/>
      <c r="RXG217" s="727"/>
      <c r="RXH217" s="727"/>
      <c r="RXI217" s="727"/>
      <c r="RXJ217" s="727"/>
      <c r="RXK217" s="727"/>
      <c r="RXL217" s="727"/>
      <c r="RXM217" s="727"/>
      <c r="RXN217" s="727"/>
      <c r="RXO217" s="727"/>
      <c r="RXP217" s="727"/>
      <c r="RXQ217" s="727"/>
      <c r="RXR217" s="727"/>
      <c r="RXS217" s="728"/>
      <c r="RXT217" s="728"/>
      <c r="RXU217" s="728"/>
      <c r="RXV217" s="728"/>
      <c r="RXW217" s="728"/>
      <c r="RXX217" s="728"/>
      <c r="RXY217" s="728"/>
      <c r="RXZ217" s="729"/>
      <c r="RYA217" s="729"/>
      <c r="RYB217" s="729"/>
      <c r="RYC217" s="729"/>
      <c r="RYD217" s="729"/>
      <c r="RYE217" s="729"/>
      <c r="RYF217" s="729"/>
      <c r="RYG217" s="729"/>
      <c r="RYH217" s="729"/>
      <c r="RYI217" s="729"/>
      <c r="RYJ217" s="729"/>
      <c r="RYK217" s="729"/>
      <c r="RYL217" s="729"/>
      <c r="RYM217" s="729"/>
      <c r="RYN217" s="729"/>
      <c r="RYO217" s="729"/>
      <c r="RYP217" s="729"/>
      <c r="RYQ217" s="729"/>
      <c r="RYR217" s="729"/>
      <c r="RYS217" s="729"/>
      <c r="RYT217" s="729"/>
      <c r="RYU217" s="729"/>
      <c r="RYV217" s="729"/>
      <c r="RYW217" s="729"/>
      <c r="RYX217" s="729"/>
      <c r="RYY217" s="729"/>
      <c r="RYZ217" s="729"/>
      <c r="RZA217" s="729"/>
      <c r="RZB217" s="729"/>
      <c r="RZC217" s="729"/>
      <c r="RZD217" s="729"/>
      <c r="RZE217" s="729"/>
      <c r="RZF217" s="729"/>
      <c r="RZG217" s="729"/>
      <c r="RZH217" s="730"/>
      <c r="RZI217" s="730"/>
      <c r="RZJ217" s="730"/>
      <c r="RZK217" s="730"/>
      <c r="RZL217" s="730"/>
      <c r="RZM217" s="730"/>
      <c r="RZN217" s="730"/>
      <c r="RZO217" s="730"/>
      <c r="RZP217" s="730"/>
      <c r="RZQ217" s="730"/>
      <c r="RZR217" s="730"/>
      <c r="RZS217" s="730"/>
      <c r="RZT217" s="730"/>
      <c r="RZU217" s="730"/>
      <c r="RZV217" s="730"/>
      <c r="RZW217" s="730"/>
      <c r="RZX217" s="730"/>
      <c r="RZY217" s="730"/>
      <c r="RZZ217" s="730"/>
      <c r="SAA217" s="730"/>
      <c r="SAB217" s="730"/>
      <c r="SAC217" s="730"/>
      <c r="SAD217" s="730"/>
      <c r="SAE217" s="730"/>
      <c r="SAF217" s="730"/>
      <c r="SAG217" s="730"/>
      <c r="SAH217" s="730"/>
      <c r="SAI217" s="730"/>
      <c r="SAJ217" s="730"/>
      <c r="SAK217" s="730"/>
      <c r="SAL217" s="730"/>
      <c r="SAM217" s="730"/>
      <c r="SAN217" s="730"/>
      <c r="SAO217" s="730"/>
      <c r="SAP217" s="730"/>
      <c r="SAQ217" s="730"/>
      <c r="SAR217" s="730"/>
      <c r="SAS217" s="730"/>
      <c r="SAT217" s="730"/>
      <c r="SAU217" s="730"/>
      <c r="SAV217" s="730"/>
      <c r="SAW217" s="730"/>
      <c r="SAX217" s="730"/>
      <c r="SAY217" s="730"/>
      <c r="SAZ217" s="730"/>
      <c r="SBA217" s="730"/>
      <c r="SBB217" s="730"/>
      <c r="SBC217" s="730"/>
      <c r="SBD217" s="727"/>
      <c r="SBE217" s="727"/>
      <c r="SBF217" s="727"/>
      <c r="SBG217" s="727"/>
      <c r="SBH217" s="727"/>
      <c r="SBI217" s="727"/>
      <c r="SBJ217" s="727"/>
      <c r="SBK217" s="727"/>
      <c r="SBL217" s="727"/>
      <c r="SBM217" s="727"/>
      <c r="SBN217" s="727"/>
      <c r="SBO217" s="727"/>
      <c r="SBP217" s="727"/>
      <c r="SBQ217" s="727"/>
      <c r="SBR217" s="727"/>
      <c r="SBS217" s="727"/>
      <c r="SBT217" s="728"/>
      <c r="SBU217" s="728"/>
      <c r="SBV217" s="728"/>
      <c r="SBW217" s="728"/>
      <c r="SBX217" s="728"/>
      <c r="SBY217" s="728"/>
      <c r="SBZ217" s="728"/>
      <c r="SCA217" s="729"/>
      <c r="SCB217" s="729"/>
      <c r="SCC217" s="729"/>
      <c r="SCD217" s="729"/>
      <c r="SCE217" s="729"/>
      <c r="SCF217" s="729"/>
      <c r="SCG217" s="729"/>
      <c r="SCH217" s="729"/>
      <c r="SCI217" s="729"/>
      <c r="SCJ217" s="729"/>
      <c r="SCK217" s="729"/>
      <c r="SCL217" s="729"/>
      <c r="SCM217" s="729"/>
      <c r="SCN217" s="729"/>
      <c r="SCO217" s="729"/>
      <c r="SCP217" s="729"/>
      <c r="SCQ217" s="729"/>
      <c r="SCR217" s="729"/>
      <c r="SCS217" s="729"/>
      <c r="SCT217" s="729"/>
      <c r="SCU217" s="729"/>
      <c r="SCV217" s="729"/>
      <c r="SCW217" s="729"/>
      <c r="SCX217" s="729"/>
      <c r="SCY217" s="729"/>
      <c r="SCZ217" s="729"/>
      <c r="SDA217" s="729"/>
      <c r="SDB217" s="729"/>
      <c r="SDC217" s="729"/>
      <c r="SDD217" s="729"/>
      <c r="SDE217" s="729"/>
      <c r="SDF217" s="729"/>
      <c r="SDG217" s="729"/>
      <c r="SDH217" s="729"/>
      <c r="SDI217" s="730"/>
      <c r="SDJ217" s="730"/>
      <c r="SDK217" s="730"/>
      <c r="SDL217" s="730"/>
      <c r="SDM217" s="730"/>
      <c r="SDN217" s="730"/>
      <c r="SDO217" s="730"/>
      <c r="SDP217" s="730"/>
      <c r="SDQ217" s="730"/>
      <c r="SDR217" s="730"/>
      <c r="SDS217" s="730"/>
      <c r="SDT217" s="730"/>
      <c r="SDU217" s="730"/>
      <c r="SDV217" s="730"/>
      <c r="SDW217" s="730"/>
      <c r="SDX217" s="730"/>
      <c r="SDY217" s="730"/>
      <c r="SDZ217" s="730"/>
      <c r="SEA217" s="730"/>
      <c r="SEB217" s="730"/>
      <c r="SEC217" s="730"/>
      <c r="SED217" s="730"/>
      <c r="SEE217" s="730"/>
      <c r="SEF217" s="730"/>
      <c r="SEG217" s="730"/>
      <c r="SEH217" s="730"/>
      <c r="SEI217" s="730"/>
      <c r="SEJ217" s="730"/>
      <c r="SEK217" s="730"/>
      <c r="SEL217" s="730"/>
      <c r="SEM217" s="730"/>
      <c r="SEN217" s="730"/>
      <c r="SEO217" s="730"/>
      <c r="SEP217" s="730"/>
      <c r="SEQ217" s="730"/>
      <c r="SER217" s="730"/>
      <c r="SES217" s="730"/>
      <c r="SET217" s="730"/>
      <c r="SEU217" s="730"/>
      <c r="SEV217" s="730"/>
      <c r="SEW217" s="730"/>
      <c r="SEX217" s="730"/>
      <c r="SEY217" s="730"/>
      <c r="SEZ217" s="730"/>
      <c r="SFA217" s="730"/>
      <c r="SFB217" s="730"/>
      <c r="SFC217" s="730"/>
      <c r="SFD217" s="730"/>
      <c r="SFE217" s="727"/>
      <c r="SFF217" s="727"/>
      <c r="SFG217" s="727"/>
      <c r="SFH217" s="727"/>
      <c r="SFI217" s="727"/>
      <c r="SFJ217" s="727"/>
      <c r="SFK217" s="727"/>
      <c r="SFL217" s="727"/>
      <c r="SFM217" s="727"/>
      <c r="SFN217" s="727"/>
      <c r="SFO217" s="727"/>
      <c r="SFP217" s="727"/>
      <c r="SFQ217" s="727"/>
      <c r="SFR217" s="727"/>
      <c r="SFS217" s="727"/>
      <c r="SFT217" s="727"/>
      <c r="SFU217" s="728"/>
      <c r="SFV217" s="728"/>
      <c r="SFW217" s="728"/>
      <c r="SFX217" s="728"/>
      <c r="SFY217" s="728"/>
      <c r="SFZ217" s="728"/>
      <c r="SGA217" s="728"/>
      <c r="SGB217" s="729"/>
      <c r="SGC217" s="729"/>
      <c r="SGD217" s="729"/>
      <c r="SGE217" s="729"/>
      <c r="SGF217" s="729"/>
      <c r="SGG217" s="729"/>
      <c r="SGH217" s="729"/>
      <c r="SGI217" s="729"/>
      <c r="SGJ217" s="729"/>
      <c r="SGK217" s="729"/>
      <c r="SGL217" s="729"/>
      <c r="SGM217" s="729"/>
      <c r="SGN217" s="729"/>
      <c r="SGO217" s="729"/>
      <c r="SGP217" s="729"/>
      <c r="SGQ217" s="729"/>
      <c r="SGR217" s="729"/>
      <c r="SGS217" s="729"/>
      <c r="SGT217" s="729"/>
      <c r="SGU217" s="729"/>
      <c r="SGV217" s="729"/>
      <c r="SGW217" s="729"/>
      <c r="SGX217" s="729"/>
      <c r="SGY217" s="729"/>
      <c r="SGZ217" s="729"/>
      <c r="SHA217" s="729"/>
      <c r="SHB217" s="729"/>
      <c r="SHC217" s="729"/>
      <c r="SHD217" s="729"/>
      <c r="SHE217" s="729"/>
      <c r="SHF217" s="729"/>
      <c r="SHG217" s="729"/>
      <c r="SHH217" s="729"/>
      <c r="SHI217" s="729"/>
      <c r="SHJ217" s="730"/>
      <c r="SHK217" s="730"/>
      <c r="SHL217" s="730"/>
      <c r="SHM217" s="730"/>
      <c r="SHN217" s="730"/>
      <c r="SHO217" s="730"/>
      <c r="SHP217" s="730"/>
      <c r="SHQ217" s="730"/>
      <c r="SHR217" s="730"/>
      <c r="SHS217" s="730"/>
      <c r="SHT217" s="730"/>
      <c r="SHU217" s="730"/>
      <c r="SHV217" s="730"/>
      <c r="SHW217" s="730"/>
      <c r="SHX217" s="730"/>
      <c r="SHY217" s="730"/>
      <c r="SHZ217" s="730"/>
      <c r="SIA217" s="730"/>
      <c r="SIB217" s="730"/>
      <c r="SIC217" s="730"/>
      <c r="SID217" s="730"/>
      <c r="SIE217" s="730"/>
      <c r="SIF217" s="730"/>
      <c r="SIG217" s="730"/>
      <c r="SIH217" s="730"/>
      <c r="SII217" s="730"/>
      <c r="SIJ217" s="730"/>
      <c r="SIK217" s="730"/>
      <c r="SIL217" s="730"/>
      <c r="SIM217" s="730"/>
      <c r="SIN217" s="730"/>
      <c r="SIO217" s="730"/>
      <c r="SIP217" s="730"/>
      <c r="SIQ217" s="730"/>
      <c r="SIR217" s="730"/>
      <c r="SIS217" s="730"/>
      <c r="SIT217" s="730"/>
      <c r="SIU217" s="730"/>
      <c r="SIV217" s="730"/>
      <c r="SIW217" s="730"/>
      <c r="SIX217" s="730"/>
      <c r="SIY217" s="730"/>
      <c r="SIZ217" s="730"/>
      <c r="SJA217" s="730"/>
      <c r="SJB217" s="730"/>
      <c r="SJC217" s="730"/>
      <c r="SJD217" s="730"/>
      <c r="SJE217" s="730"/>
      <c r="SJF217" s="727"/>
      <c r="SJG217" s="727"/>
      <c r="SJH217" s="727"/>
      <c r="SJI217" s="727"/>
      <c r="SJJ217" s="727"/>
      <c r="SJK217" s="727"/>
      <c r="SJL217" s="727"/>
      <c r="SJM217" s="727"/>
      <c r="SJN217" s="727"/>
      <c r="SJO217" s="727"/>
      <c r="SJP217" s="727"/>
      <c r="SJQ217" s="727"/>
      <c r="SJR217" s="727"/>
      <c r="SJS217" s="727"/>
      <c r="SJT217" s="727"/>
      <c r="SJU217" s="727"/>
      <c r="SJV217" s="728"/>
      <c r="SJW217" s="728"/>
      <c r="SJX217" s="728"/>
      <c r="SJY217" s="728"/>
      <c r="SJZ217" s="728"/>
      <c r="SKA217" s="728"/>
      <c r="SKB217" s="728"/>
      <c r="SKC217" s="729"/>
      <c r="SKD217" s="729"/>
      <c r="SKE217" s="729"/>
      <c r="SKF217" s="729"/>
      <c r="SKG217" s="729"/>
      <c r="SKH217" s="729"/>
      <c r="SKI217" s="729"/>
      <c r="SKJ217" s="729"/>
      <c r="SKK217" s="729"/>
      <c r="SKL217" s="729"/>
      <c r="SKM217" s="729"/>
      <c r="SKN217" s="729"/>
      <c r="SKO217" s="729"/>
      <c r="SKP217" s="729"/>
      <c r="SKQ217" s="729"/>
      <c r="SKR217" s="729"/>
      <c r="SKS217" s="729"/>
      <c r="SKT217" s="729"/>
      <c r="SKU217" s="729"/>
      <c r="SKV217" s="729"/>
      <c r="SKW217" s="729"/>
      <c r="SKX217" s="729"/>
      <c r="SKY217" s="729"/>
      <c r="SKZ217" s="729"/>
      <c r="SLA217" s="729"/>
      <c r="SLB217" s="729"/>
      <c r="SLC217" s="729"/>
      <c r="SLD217" s="729"/>
      <c r="SLE217" s="729"/>
      <c r="SLF217" s="729"/>
      <c r="SLG217" s="729"/>
      <c r="SLH217" s="729"/>
      <c r="SLI217" s="729"/>
      <c r="SLJ217" s="729"/>
      <c r="SLK217" s="730"/>
      <c r="SLL217" s="730"/>
      <c r="SLM217" s="730"/>
      <c r="SLN217" s="730"/>
      <c r="SLO217" s="730"/>
      <c r="SLP217" s="730"/>
      <c r="SLQ217" s="730"/>
      <c r="SLR217" s="730"/>
      <c r="SLS217" s="730"/>
      <c r="SLT217" s="730"/>
      <c r="SLU217" s="730"/>
      <c r="SLV217" s="730"/>
      <c r="SLW217" s="730"/>
      <c r="SLX217" s="730"/>
      <c r="SLY217" s="730"/>
      <c r="SLZ217" s="730"/>
      <c r="SMA217" s="730"/>
      <c r="SMB217" s="730"/>
      <c r="SMC217" s="730"/>
      <c r="SMD217" s="730"/>
      <c r="SME217" s="730"/>
      <c r="SMF217" s="730"/>
      <c r="SMG217" s="730"/>
      <c r="SMH217" s="730"/>
      <c r="SMI217" s="730"/>
      <c r="SMJ217" s="730"/>
      <c r="SMK217" s="730"/>
      <c r="SML217" s="730"/>
      <c r="SMM217" s="730"/>
      <c r="SMN217" s="730"/>
      <c r="SMO217" s="730"/>
      <c r="SMP217" s="730"/>
      <c r="SMQ217" s="730"/>
      <c r="SMR217" s="730"/>
      <c r="SMS217" s="730"/>
      <c r="SMT217" s="730"/>
      <c r="SMU217" s="730"/>
      <c r="SMV217" s="730"/>
      <c r="SMW217" s="730"/>
      <c r="SMX217" s="730"/>
      <c r="SMY217" s="730"/>
      <c r="SMZ217" s="730"/>
      <c r="SNA217" s="730"/>
      <c r="SNB217" s="730"/>
      <c r="SNC217" s="730"/>
      <c r="SND217" s="730"/>
      <c r="SNE217" s="730"/>
      <c r="SNF217" s="730"/>
      <c r="SNG217" s="727"/>
      <c r="SNH217" s="727"/>
      <c r="SNI217" s="727"/>
      <c r="SNJ217" s="727"/>
      <c r="SNK217" s="727"/>
      <c r="SNL217" s="727"/>
      <c r="SNM217" s="727"/>
      <c r="SNN217" s="727"/>
      <c r="SNO217" s="727"/>
      <c r="SNP217" s="727"/>
      <c r="SNQ217" s="727"/>
      <c r="SNR217" s="727"/>
      <c r="SNS217" s="727"/>
      <c r="SNT217" s="727"/>
      <c r="SNU217" s="727"/>
      <c r="SNV217" s="727"/>
      <c r="SNW217" s="728"/>
      <c r="SNX217" s="728"/>
      <c r="SNY217" s="728"/>
      <c r="SNZ217" s="728"/>
      <c r="SOA217" s="728"/>
      <c r="SOB217" s="728"/>
      <c r="SOC217" s="728"/>
      <c r="SOD217" s="729"/>
      <c r="SOE217" s="729"/>
      <c r="SOF217" s="729"/>
      <c r="SOG217" s="729"/>
      <c r="SOH217" s="729"/>
      <c r="SOI217" s="729"/>
      <c r="SOJ217" s="729"/>
      <c r="SOK217" s="729"/>
      <c r="SOL217" s="729"/>
      <c r="SOM217" s="729"/>
      <c r="SON217" s="729"/>
      <c r="SOO217" s="729"/>
      <c r="SOP217" s="729"/>
      <c r="SOQ217" s="729"/>
      <c r="SOR217" s="729"/>
      <c r="SOS217" s="729"/>
      <c r="SOT217" s="729"/>
      <c r="SOU217" s="729"/>
      <c r="SOV217" s="729"/>
      <c r="SOW217" s="729"/>
      <c r="SOX217" s="729"/>
      <c r="SOY217" s="729"/>
      <c r="SOZ217" s="729"/>
      <c r="SPA217" s="729"/>
      <c r="SPB217" s="729"/>
      <c r="SPC217" s="729"/>
      <c r="SPD217" s="729"/>
      <c r="SPE217" s="729"/>
      <c r="SPF217" s="729"/>
      <c r="SPG217" s="729"/>
      <c r="SPH217" s="729"/>
      <c r="SPI217" s="729"/>
      <c r="SPJ217" s="729"/>
      <c r="SPK217" s="729"/>
      <c r="SPL217" s="730"/>
      <c r="SPM217" s="730"/>
      <c r="SPN217" s="730"/>
      <c r="SPO217" s="730"/>
      <c r="SPP217" s="730"/>
      <c r="SPQ217" s="730"/>
      <c r="SPR217" s="730"/>
      <c r="SPS217" s="730"/>
      <c r="SPT217" s="730"/>
      <c r="SPU217" s="730"/>
      <c r="SPV217" s="730"/>
      <c r="SPW217" s="730"/>
      <c r="SPX217" s="730"/>
      <c r="SPY217" s="730"/>
      <c r="SPZ217" s="730"/>
      <c r="SQA217" s="730"/>
      <c r="SQB217" s="730"/>
      <c r="SQC217" s="730"/>
      <c r="SQD217" s="730"/>
      <c r="SQE217" s="730"/>
      <c r="SQF217" s="730"/>
      <c r="SQG217" s="730"/>
      <c r="SQH217" s="730"/>
      <c r="SQI217" s="730"/>
      <c r="SQJ217" s="730"/>
      <c r="SQK217" s="730"/>
      <c r="SQL217" s="730"/>
      <c r="SQM217" s="730"/>
      <c r="SQN217" s="730"/>
      <c r="SQO217" s="730"/>
      <c r="SQP217" s="730"/>
      <c r="SQQ217" s="730"/>
      <c r="SQR217" s="730"/>
      <c r="SQS217" s="730"/>
      <c r="SQT217" s="730"/>
      <c r="SQU217" s="730"/>
      <c r="SQV217" s="730"/>
      <c r="SQW217" s="730"/>
      <c r="SQX217" s="730"/>
      <c r="SQY217" s="730"/>
      <c r="SQZ217" s="730"/>
      <c r="SRA217" s="730"/>
      <c r="SRB217" s="730"/>
      <c r="SRC217" s="730"/>
      <c r="SRD217" s="730"/>
      <c r="SRE217" s="730"/>
      <c r="SRF217" s="730"/>
      <c r="SRG217" s="730"/>
      <c r="SRH217" s="727"/>
      <c r="SRI217" s="727"/>
      <c r="SRJ217" s="727"/>
      <c r="SRK217" s="727"/>
      <c r="SRL217" s="727"/>
      <c r="SRM217" s="727"/>
      <c r="SRN217" s="727"/>
      <c r="SRO217" s="727"/>
      <c r="SRP217" s="727"/>
      <c r="SRQ217" s="727"/>
      <c r="SRR217" s="727"/>
      <c r="SRS217" s="727"/>
      <c r="SRT217" s="727"/>
      <c r="SRU217" s="727"/>
      <c r="SRV217" s="727"/>
      <c r="SRW217" s="727"/>
      <c r="SRX217" s="728"/>
      <c r="SRY217" s="728"/>
      <c r="SRZ217" s="728"/>
      <c r="SSA217" s="728"/>
      <c r="SSB217" s="728"/>
      <c r="SSC217" s="728"/>
      <c r="SSD217" s="728"/>
      <c r="SSE217" s="729"/>
      <c r="SSF217" s="729"/>
      <c r="SSG217" s="729"/>
      <c r="SSH217" s="729"/>
      <c r="SSI217" s="729"/>
      <c r="SSJ217" s="729"/>
      <c r="SSK217" s="729"/>
      <c r="SSL217" s="729"/>
      <c r="SSM217" s="729"/>
      <c r="SSN217" s="729"/>
      <c r="SSO217" s="729"/>
      <c r="SSP217" s="729"/>
      <c r="SSQ217" s="729"/>
      <c r="SSR217" s="729"/>
      <c r="SSS217" s="729"/>
      <c r="SST217" s="729"/>
      <c r="SSU217" s="729"/>
      <c r="SSV217" s="729"/>
      <c r="SSW217" s="729"/>
      <c r="SSX217" s="729"/>
      <c r="SSY217" s="729"/>
      <c r="SSZ217" s="729"/>
      <c r="STA217" s="729"/>
      <c r="STB217" s="729"/>
      <c r="STC217" s="729"/>
      <c r="STD217" s="729"/>
      <c r="STE217" s="729"/>
      <c r="STF217" s="729"/>
      <c r="STG217" s="729"/>
      <c r="STH217" s="729"/>
      <c r="STI217" s="729"/>
      <c r="STJ217" s="729"/>
      <c r="STK217" s="729"/>
      <c r="STL217" s="729"/>
      <c r="STM217" s="730"/>
      <c r="STN217" s="730"/>
      <c r="STO217" s="730"/>
      <c r="STP217" s="730"/>
      <c r="STQ217" s="730"/>
      <c r="STR217" s="730"/>
      <c r="STS217" s="730"/>
      <c r="STT217" s="730"/>
      <c r="STU217" s="730"/>
      <c r="STV217" s="730"/>
      <c r="STW217" s="730"/>
      <c r="STX217" s="730"/>
      <c r="STY217" s="730"/>
      <c r="STZ217" s="730"/>
      <c r="SUA217" s="730"/>
      <c r="SUB217" s="730"/>
      <c r="SUC217" s="730"/>
      <c r="SUD217" s="730"/>
      <c r="SUE217" s="730"/>
      <c r="SUF217" s="730"/>
      <c r="SUG217" s="730"/>
      <c r="SUH217" s="730"/>
      <c r="SUI217" s="730"/>
      <c r="SUJ217" s="730"/>
      <c r="SUK217" s="730"/>
      <c r="SUL217" s="730"/>
      <c r="SUM217" s="730"/>
      <c r="SUN217" s="730"/>
      <c r="SUO217" s="730"/>
      <c r="SUP217" s="730"/>
      <c r="SUQ217" s="730"/>
      <c r="SUR217" s="730"/>
      <c r="SUS217" s="730"/>
      <c r="SUT217" s="730"/>
      <c r="SUU217" s="730"/>
      <c r="SUV217" s="730"/>
      <c r="SUW217" s="730"/>
      <c r="SUX217" s="730"/>
      <c r="SUY217" s="730"/>
      <c r="SUZ217" s="730"/>
      <c r="SVA217" s="730"/>
      <c r="SVB217" s="730"/>
      <c r="SVC217" s="730"/>
      <c r="SVD217" s="730"/>
      <c r="SVE217" s="730"/>
      <c r="SVF217" s="730"/>
      <c r="SVG217" s="730"/>
      <c r="SVH217" s="730"/>
      <c r="SVI217" s="727"/>
      <c r="SVJ217" s="727"/>
      <c r="SVK217" s="727"/>
      <c r="SVL217" s="727"/>
      <c r="SVM217" s="727"/>
      <c r="SVN217" s="727"/>
      <c r="SVO217" s="727"/>
      <c r="SVP217" s="727"/>
      <c r="SVQ217" s="727"/>
      <c r="SVR217" s="727"/>
      <c r="SVS217" s="727"/>
      <c r="SVT217" s="727"/>
      <c r="SVU217" s="727"/>
      <c r="SVV217" s="727"/>
      <c r="SVW217" s="727"/>
      <c r="SVX217" s="727"/>
      <c r="SVY217" s="728"/>
      <c r="SVZ217" s="728"/>
      <c r="SWA217" s="728"/>
      <c r="SWB217" s="728"/>
      <c r="SWC217" s="728"/>
      <c r="SWD217" s="728"/>
      <c r="SWE217" s="728"/>
      <c r="SWF217" s="729"/>
      <c r="SWG217" s="729"/>
      <c r="SWH217" s="729"/>
      <c r="SWI217" s="729"/>
      <c r="SWJ217" s="729"/>
      <c r="SWK217" s="729"/>
      <c r="SWL217" s="729"/>
      <c r="SWM217" s="729"/>
      <c r="SWN217" s="729"/>
      <c r="SWO217" s="729"/>
      <c r="SWP217" s="729"/>
      <c r="SWQ217" s="729"/>
      <c r="SWR217" s="729"/>
      <c r="SWS217" s="729"/>
      <c r="SWT217" s="729"/>
      <c r="SWU217" s="729"/>
      <c r="SWV217" s="729"/>
      <c r="SWW217" s="729"/>
      <c r="SWX217" s="729"/>
      <c r="SWY217" s="729"/>
      <c r="SWZ217" s="729"/>
      <c r="SXA217" s="729"/>
      <c r="SXB217" s="729"/>
      <c r="SXC217" s="729"/>
      <c r="SXD217" s="729"/>
      <c r="SXE217" s="729"/>
      <c r="SXF217" s="729"/>
      <c r="SXG217" s="729"/>
      <c r="SXH217" s="729"/>
      <c r="SXI217" s="729"/>
      <c r="SXJ217" s="729"/>
      <c r="SXK217" s="729"/>
      <c r="SXL217" s="729"/>
      <c r="SXM217" s="729"/>
      <c r="SXN217" s="730"/>
      <c r="SXO217" s="730"/>
      <c r="SXP217" s="730"/>
      <c r="SXQ217" s="730"/>
      <c r="SXR217" s="730"/>
      <c r="SXS217" s="730"/>
      <c r="SXT217" s="730"/>
      <c r="SXU217" s="730"/>
      <c r="SXV217" s="730"/>
      <c r="SXW217" s="730"/>
      <c r="SXX217" s="730"/>
      <c r="SXY217" s="730"/>
      <c r="SXZ217" s="730"/>
      <c r="SYA217" s="730"/>
      <c r="SYB217" s="730"/>
      <c r="SYC217" s="730"/>
      <c r="SYD217" s="730"/>
      <c r="SYE217" s="730"/>
      <c r="SYF217" s="730"/>
      <c r="SYG217" s="730"/>
      <c r="SYH217" s="730"/>
      <c r="SYI217" s="730"/>
      <c r="SYJ217" s="730"/>
      <c r="SYK217" s="730"/>
      <c r="SYL217" s="730"/>
      <c r="SYM217" s="730"/>
      <c r="SYN217" s="730"/>
      <c r="SYO217" s="730"/>
      <c r="SYP217" s="730"/>
      <c r="SYQ217" s="730"/>
      <c r="SYR217" s="730"/>
      <c r="SYS217" s="730"/>
      <c r="SYT217" s="730"/>
      <c r="SYU217" s="730"/>
      <c r="SYV217" s="730"/>
      <c r="SYW217" s="730"/>
      <c r="SYX217" s="730"/>
      <c r="SYY217" s="730"/>
      <c r="SYZ217" s="730"/>
      <c r="SZA217" s="730"/>
      <c r="SZB217" s="730"/>
      <c r="SZC217" s="730"/>
      <c r="SZD217" s="730"/>
      <c r="SZE217" s="730"/>
      <c r="SZF217" s="730"/>
      <c r="SZG217" s="730"/>
      <c r="SZH217" s="730"/>
      <c r="SZI217" s="730"/>
      <c r="SZJ217" s="727"/>
      <c r="SZK217" s="727"/>
      <c r="SZL217" s="727"/>
      <c r="SZM217" s="727"/>
      <c r="SZN217" s="727"/>
      <c r="SZO217" s="727"/>
      <c r="SZP217" s="727"/>
      <c r="SZQ217" s="727"/>
      <c r="SZR217" s="727"/>
      <c r="SZS217" s="727"/>
      <c r="SZT217" s="727"/>
      <c r="SZU217" s="727"/>
      <c r="SZV217" s="727"/>
      <c r="SZW217" s="727"/>
      <c r="SZX217" s="727"/>
      <c r="SZY217" s="727"/>
      <c r="SZZ217" s="728"/>
      <c r="TAA217" s="728"/>
      <c r="TAB217" s="728"/>
      <c r="TAC217" s="728"/>
      <c r="TAD217" s="728"/>
      <c r="TAE217" s="728"/>
      <c r="TAF217" s="728"/>
      <c r="TAG217" s="729"/>
      <c r="TAH217" s="729"/>
      <c r="TAI217" s="729"/>
      <c r="TAJ217" s="729"/>
      <c r="TAK217" s="729"/>
      <c r="TAL217" s="729"/>
      <c r="TAM217" s="729"/>
      <c r="TAN217" s="729"/>
      <c r="TAO217" s="729"/>
      <c r="TAP217" s="729"/>
      <c r="TAQ217" s="729"/>
      <c r="TAR217" s="729"/>
      <c r="TAS217" s="729"/>
      <c r="TAT217" s="729"/>
      <c r="TAU217" s="729"/>
      <c r="TAV217" s="729"/>
      <c r="TAW217" s="729"/>
      <c r="TAX217" s="729"/>
      <c r="TAY217" s="729"/>
      <c r="TAZ217" s="729"/>
      <c r="TBA217" s="729"/>
      <c r="TBB217" s="729"/>
      <c r="TBC217" s="729"/>
      <c r="TBD217" s="729"/>
      <c r="TBE217" s="729"/>
      <c r="TBF217" s="729"/>
      <c r="TBG217" s="729"/>
      <c r="TBH217" s="729"/>
      <c r="TBI217" s="729"/>
      <c r="TBJ217" s="729"/>
      <c r="TBK217" s="729"/>
      <c r="TBL217" s="729"/>
      <c r="TBM217" s="729"/>
      <c r="TBN217" s="729"/>
      <c r="TBO217" s="730"/>
      <c r="TBP217" s="730"/>
      <c r="TBQ217" s="730"/>
      <c r="TBR217" s="730"/>
      <c r="TBS217" s="730"/>
      <c r="TBT217" s="730"/>
      <c r="TBU217" s="730"/>
      <c r="TBV217" s="730"/>
      <c r="TBW217" s="730"/>
      <c r="TBX217" s="730"/>
      <c r="TBY217" s="730"/>
      <c r="TBZ217" s="730"/>
      <c r="TCA217" s="730"/>
      <c r="TCB217" s="730"/>
      <c r="TCC217" s="730"/>
      <c r="TCD217" s="730"/>
      <c r="TCE217" s="730"/>
      <c r="TCF217" s="730"/>
      <c r="TCG217" s="730"/>
      <c r="TCH217" s="730"/>
      <c r="TCI217" s="730"/>
      <c r="TCJ217" s="730"/>
      <c r="TCK217" s="730"/>
      <c r="TCL217" s="730"/>
      <c r="TCM217" s="730"/>
      <c r="TCN217" s="730"/>
      <c r="TCO217" s="730"/>
      <c r="TCP217" s="730"/>
      <c r="TCQ217" s="730"/>
      <c r="TCR217" s="730"/>
      <c r="TCS217" s="730"/>
      <c r="TCT217" s="730"/>
      <c r="TCU217" s="730"/>
      <c r="TCV217" s="730"/>
      <c r="TCW217" s="730"/>
      <c r="TCX217" s="730"/>
      <c r="TCY217" s="730"/>
      <c r="TCZ217" s="730"/>
      <c r="TDA217" s="730"/>
      <c r="TDB217" s="730"/>
      <c r="TDC217" s="730"/>
      <c r="TDD217" s="730"/>
      <c r="TDE217" s="730"/>
      <c r="TDF217" s="730"/>
      <c r="TDG217" s="730"/>
      <c r="TDH217" s="730"/>
      <c r="TDI217" s="730"/>
      <c r="TDJ217" s="730"/>
      <c r="TDK217" s="727"/>
      <c r="TDL217" s="727"/>
      <c r="TDM217" s="727"/>
      <c r="TDN217" s="727"/>
      <c r="TDO217" s="727"/>
      <c r="TDP217" s="727"/>
      <c r="TDQ217" s="727"/>
      <c r="TDR217" s="727"/>
      <c r="TDS217" s="727"/>
      <c r="TDT217" s="727"/>
      <c r="TDU217" s="727"/>
      <c r="TDV217" s="727"/>
      <c r="TDW217" s="727"/>
      <c r="TDX217" s="727"/>
      <c r="TDY217" s="727"/>
      <c r="TDZ217" s="727"/>
      <c r="TEA217" s="728"/>
      <c r="TEB217" s="728"/>
      <c r="TEC217" s="728"/>
      <c r="TED217" s="728"/>
      <c r="TEE217" s="728"/>
      <c r="TEF217" s="728"/>
      <c r="TEG217" s="728"/>
      <c r="TEH217" s="729"/>
      <c r="TEI217" s="729"/>
      <c r="TEJ217" s="729"/>
      <c r="TEK217" s="729"/>
      <c r="TEL217" s="729"/>
      <c r="TEM217" s="729"/>
      <c r="TEN217" s="729"/>
      <c r="TEO217" s="729"/>
      <c r="TEP217" s="729"/>
      <c r="TEQ217" s="729"/>
      <c r="TER217" s="729"/>
      <c r="TES217" s="729"/>
      <c r="TET217" s="729"/>
      <c r="TEU217" s="729"/>
      <c r="TEV217" s="729"/>
      <c r="TEW217" s="729"/>
      <c r="TEX217" s="729"/>
      <c r="TEY217" s="729"/>
      <c r="TEZ217" s="729"/>
      <c r="TFA217" s="729"/>
      <c r="TFB217" s="729"/>
      <c r="TFC217" s="729"/>
      <c r="TFD217" s="729"/>
      <c r="TFE217" s="729"/>
      <c r="TFF217" s="729"/>
      <c r="TFG217" s="729"/>
      <c r="TFH217" s="729"/>
      <c r="TFI217" s="729"/>
      <c r="TFJ217" s="729"/>
      <c r="TFK217" s="729"/>
      <c r="TFL217" s="729"/>
      <c r="TFM217" s="729"/>
      <c r="TFN217" s="729"/>
      <c r="TFO217" s="729"/>
      <c r="TFP217" s="730"/>
      <c r="TFQ217" s="730"/>
      <c r="TFR217" s="730"/>
      <c r="TFS217" s="730"/>
      <c r="TFT217" s="730"/>
      <c r="TFU217" s="730"/>
      <c r="TFV217" s="730"/>
      <c r="TFW217" s="730"/>
      <c r="TFX217" s="730"/>
      <c r="TFY217" s="730"/>
      <c r="TFZ217" s="730"/>
      <c r="TGA217" s="730"/>
      <c r="TGB217" s="730"/>
      <c r="TGC217" s="730"/>
      <c r="TGD217" s="730"/>
      <c r="TGE217" s="730"/>
      <c r="TGF217" s="730"/>
      <c r="TGG217" s="730"/>
      <c r="TGH217" s="730"/>
      <c r="TGI217" s="730"/>
      <c r="TGJ217" s="730"/>
      <c r="TGK217" s="730"/>
      <c r="TGL217" s="730"/>
      <c r="TGM217" s="730"/>
      <c r="TGN217" s="730"/>
      <c r="TGO217" s="730"/>
      <c r="TGP217" s="730"/>
      <c r="TGQ217" s="730"/>
      <c r="TGR217" s="730"/>
      <c r="TGS217" s="730"/>
      <c r="TGT217" s="730"/>
      <c r="TGU217" s="730"/>
      <c r="TGV217" s="730"/>
      <c r="TGW217" s="730"/>
      <c r="TGX217" s="730"/>
      <c r="TGY217" s="730"/>
      <c r="TGZ217" s="730"/>
      <c r="THA217" s="730"/>
      <c r="THB217" s="730"/>
      <c r="THC217" s="730"/>
      <c r="THD217" s="730"/>
      <c r="THE217" s="730"/>
      <c r="THF217" s="730"/>
      <c r="THG217" s="730"/>
      <c r="THH217" s="730"/>
      <c r="THI217" s="730"/>
      <c r="THJ217" s="730"/>
      <c r="THK217" s="730"/>
      <c r="THL217" s="727"/>
      <c r="THM217" s="727"/>
      <c r="THN217" s="727"/>
      <c r="THO217" s="727"/>
      <c r="THP217" s="727"/>
      <c r="THQ217" s="727"/>
      <c r="THR217" s="727"/>
      <c r="THS217" s="727"/>
      <c r="THT217" s="727"/>
      <c r="THU217" s="727"/>
      <c r="THV217" s="727"/>
      <c r="THW217" s="727"/>
      <c r="THX217" s="727"/>
      <c r="THY217" s="727"/>
      <c r="THZ217" s="727"/>
      <c r="TIA217" s="727"/>
      <c r="TIB217" s="728"/>
      <c r="TIC217" s="728"/>
      <c r="TID217" s="728"/>
      <c r="TIE217" s="728"/>
      <c r="TIF217" s="728"/>
      <c r="TIG217" s="728"/>
      <c r="TIH217" s="728"/>
      <c r="TII217" s="729"/>
      <c r="TIJ217" s="729"/>
      <c r="TIK217" s="729"/>
      <c r="TIL217" s="729"/>
      <c r="TIM217" s="729"/>
      <c r="TIN217" s="729"/>
      <c r="TIO217" s="729"/>
      <c r="TIP217" s="729"/>
      <c r="TIQ217" s="729"/>
      <c r="TIR217" s="729"/>
      <c r="TIS217" s="729"/>
      <c r="TIT217" s="729"/>
      <c r="TIU217" s="729"/>
      <c r="TIV217" s="729"/>
      <c r="TIW217" s="729"/>
      <c r="TIX217" s="729"/>
      <c r="TIY217" s="729"/>
      <c r="TIZ217" s="729"/>
      <c r="TJA217" s="729"/>
      <c r="TJB217" s="729"/>
      <c r="TJC217" s="729"/>
      <c r="TJD217" s="729"/>
      <c r="TJE217" s="729"/>
      <c r="TJF217" s="729"/>
      <c r="TJG217" s="729"/>
      <c r="TJH217" s="729"/>
      <c r="TJI217" s="729"/>
      <c r="TJJ217" s="729"/>
      <c r="TJK217" s="729"/>
      <c r="TJL217" s="729"/>
      <c r="TJM217" s="729"/>
      <c r="TJN217" s="729"/>
      <c r="TJO217" s="729"/>
      <c r="TJP217" s="729"/>
      <c r="TJQ217" s="730"/>
      <c r="TJR217" s="730"/>
      <c r="TJS217" s="730"/>
      <c r="TJT217" s="730"/>
      <c r="TJU217" s="730"/>
      <c r="TJV217" s="730"/>
      <c r="TJW217" s="730"/>
      <c r="TJX217" s="730"/>
      <c r="TJY217" s="730"/>
      <c r="TJZ217" s="730"/>
      <c r="TKA217" s="730"/>
      <c r="TKB217" s="730"/>
      <c r="TKC217" s="730"/>
      <c r="TKD217" s="730"/>
      <c r="TKE217" s="730"/>
      <c r="TKF217" s="730"/>
      <c r="TKG217" s="730"/>
      <c r="TKH217" s="730"/>
      <c r="TKI217" s="730"/>
      <c r="TKJ217" s="730"/>
      <c r="TKK217" s="730"/>
      <c r="TKL217" s="730"/>
      <c r="TKM217" s="730"/>
      <c r="TKN217" s="730"/>
      <c r="TKO217" s="730"/>
      <c r="TKP217" s="730"/>
      <c r="TKQ217" s="730"/>
      <c r="TKR217" s="730"/>
      <c r="TKS217" s="730"/>
      <c r="TKT217" s="730"/>
      <c r="TKU217" s="730"/>
      <c r="TKV217" s="730"/>
      <c r="TKW217" s="730"/>
      <c r="TKX217" s="730"/>
      <c r="TKY217" s="730"/>
      <c r="TKZ217" s="730"/>
      <c r="TLA217" s="730"/>
      <c r="TLB217" s="730"/>
      <c r="TLC217" s="730"/>
      <c r="TLD217" s="730"/>
      <c r="TLE217" s="730"/>
      <c r="TLF217" s="730"/>
      <c r="TLG217" s="730"/>
      <c r="TLH217" s="730"/>
      <c r="TLI217" s="730"/>
      <c r="TLJ217" s="730"/>
      <c r="TLK217" s="730"/>
      <c r="TLL217" s="730"/>
      <c r="TLM217" s="727"/>
      <c r="TLN217" s="727"/>
      <c r="TLO217" s="727"/>
      <c r="TLP217" s="727"/>
      <c r="TLQ217" s="727"/>
      <c r="TLR217" s="727"/>
      <c r="TLS217" s="727"/>
      <c r="TLT217" s="727"/>
      <c r="TLU217" s="727"/>
      <c r="TLV217" s="727"/>
      <c r="TLW217" s="727"/>
      <c r="TLX217" s="727"/>
      <c r="TLY217" s="727"/>
      <c r="TLZ217" s="727"/>
      <c r="TMA217" s="727"/>
      <c r="TMB217" s="727"/>
      <c r="TMC217" s="728"/>
      <c r="TMD217" s="728"/>
      <c r="TME217" s="728"/>
      <c r="TMF217" s="728"/>
      <c r="TMG217" s="728"/>
      <c r="TMH217" s="728"/>
      <c r="TMI217" s="728"/>
      <c r="TMJ217" s="729"/>
      <c r="TMK217" s="729"/>
      <c r="TML217" s="729"/>
      <c r="TMM217" s="729"/>
      <c r="TMN217" s="729"/>
      <c r="TMO217" s="729"/>
      <c r="TMP217" s="729"/>
      <c r="TMQ217" s="729"/>
      <c r="TMR217" s="729"/>
      <c r="TMS217" s="729"/>
      <c r="TMT217" s="729"/>
      <c r="TMU217" s="729"/>
      <c r="TMV217" s="729"/>
      <c r="TMW217" s="729"/>
      <c r="TMX217" s="729"/>
      <c r="TMY217" s="729"/>
      <c r="TMZ217" s="729"/>
      <c r="TNA217" s="729"/>
      <c r="TNB217" s="729"/>
      <c r="TNC217" s="729"/>
      <c r="TND217" s="729"/>
      <c r="TNE217" s="729"/>
      <c r="TNF217" s="729"/>
      <c r="TNG217" s="729"/>
      <c r="TNH217" s="729"/>
      <c r="TNI217" s="729"/>
      <c r="TNJ217" s="729"/>
      <c r="TNK217" s="729"/>
      <c r="TNL217" s="729"/>
      <c r="TNM217" s="729"/>
      <c r="TNN217" s="729"/>
      <c r="TNO217" s="729"/>
      <c r="TNP217" s="729"/>
      <c r="TNQ217" s="729"/>
      <c r="TNR217" s="730"/>
      <c r="TNS217" s="730"/>
      <c r="TNT217" s="730"/>
      <c r="TNU217" s="730"/>
      <c r="TNV217" s="730"/>
      <c r="TNW217" s="730"/>
      <c r="TNX217" s="730"/>
      <c r="TNY217" s="730"/>
      <c r="TNZ217" s="730"/>
      <c r="TOA217" s="730"/>
      <c r="TOB217" s="730"/>
      <c r="TOC217" s="730"/>
      <c r="TOD217" s="730"/>
      <c r="TOE217" s="730"/>
      <c r="TOF217" s="730"/>
      <c r="TOG217" s="730"/>
      <c r="TOH217" s="730"/>
      <c r="TOI217" s="730"/>
      <c r="TOJ217" s="730"/>
      <c r="TOK217" s="730"/>
      <c r="TOL217" s="730"/>
      <c r="TOM217" s="730"/>
      <c r="TON217" s="730"/>
      <c r="TOO217" s="730"/>
      <c r="TOP217" s="730"/>
      <c r="TOQ217" s="730"/>
      <c r="TOR217" s="730"/>
      <c r="TOS217" s="730"/>
      <c r="TOT217" s="730"/>
      <c r="TOU217" s="730"/>
      <c r="TOV217" s="730"/>
      <c r="TOW217" s="730"/>
      <c r="TOX217" s="730"/>
      <c r="TOY217" s="730"/>
      <c r="TOZ217" s="730"/>
      <c r="TPA217" s="730"/>
      <c r="TPB217" s="730"/>
      <c r="TPC217" s="730"/>
      <c r="TPD217" s="730"/>
      <c r="TPE217" s="730"/>
      <c r="TPF217" s="730"/>
      <c r="TPG217" s="730"/>
      <c r="TPH217" s="730"/>
      <c r="TPI217" s="730"/>
      <c r="TPJ217" s="730"/>
      <c r="TPK217" s="730"/>
      <c r="TPL217" s="730"/>
      <c r="TPM217" s="730"/>
      <c r="TPN217" s="727"/>
      <c r="TPO217" s="727"/>
      <c r="TPP217" s="727"/>
      <c r="TPQ217" s="727"/>
      <c r="TPR217" s="727"/>
      <c r="TPS217" s="727"/>
      <c r="TPT217" s="727"/>
      <c r="TPU217" s="727"/>
      <c r="TPV217" s="727"/>
      <c r="TPW217" s="727"/>
      <c r="TPX217" s="727"/>
      <c r="TPY217" s="727"/>
      <c r="TPZ217" s="727"/>
      <c r="TQA217" s="727"/>
      <c r="TQB217" s="727"/>
      <c r="TQC217" s="727"/>
      <c r="TQD217" s="728"/>
      <c r="TQE217" s="728"/>
      <c r="TQF217" s="728"/>
      <c r="TQG217" s="728"/>
      <c r="TQH217" s="728"/>
      <c r="TQI217" s="728"/>
      <c r="TQJ217" s="728"/>
      <c r="TQK217" s="729"/>
      <c r="TQL217" s="729"/>
      <c r="TQM217" s="729"/>
      <c r="TQN217" s="729"/>
      <c r="TQO217" s="729"/>
      <c r="TQP217" s="729"/>
      <c r="TQQ217" s="729"/>
      <c r="TQR217" s="729"/>
      <c r="TQS217" s="729"/>
      <c r="TQT217" s="729"/>
      <c r="TQU217" s="729"/>
      <c r="TQV217" s="729"/>
      <c r="TQW217" s="729"/>
      <c r="TQX217" s="729"/>
      <c r="TQY217" s="729"/>
      <c r="TQZ217" s="729"/>
      <c r="TRA217" s="729"/>
      <c r="TRB217" s="729"/>
      <c r="TRC217" s="729"/>
      <c r="TRD217" s="729"/>
      <c r="TRE217" s="729"/>
      <c r="TRF217" s="729"/>
      <c r="TRG217" s="729"/>
      <c r="TRH217" s="729"/>
      <c r="TRI217" s="729"/>
      <c r="TRJ217" s="729"/>
      <c r="TRK217" s="729"/>
      <c r="TRL217" s="729"/>
      <c r="TRM217" s="729"/>
      <c r="TRN217" s="729"/>
      <c r="TRO217" s="729"/>
      <c r="TRP217" s="729"/>
      <c r="TRQ217" s="729"/>
      <c r="TRR217" s="729"/>
      <c r="TRS217" s="730"/>
      <c r="TRT217" s="730"/>
      <c r="TRU217" s="730"/>
      <c r="TRV217" s="730"/>
      <c r="TRW217" s="730"/>
      <c r="TRX217" s="730"/>
      <c r="TRY217" s="730"/>
      <c r="TRZ217" s="730"/>
      <c r="TSA217" s="730"/>
      <c r="TSB217" s="730"/>
      <c r="TSC217" s="730"/>
      <c r="TSD217" s="730"/>
      <c r="TSE217" s="730"/>
      <c r="TSF217" s="730"/>
      <c r="TSG217" s="730"/>
      <c r="TSH217" s="730"/>
      <c r="TSI217" s="730"/>
      <c r="TSJ217" s="730"/>
      <c r="TSK217" s="730"/>
      <c r="TSL217" s="730"/>
      <c r="TSM217" s="730"/>
      <c r="TSN217" s="730"/>
      <c r="TSO217" s="730"/>
      <c r="TSP217" s="730"/>
      <c r="TSQ217" s="730"/>
      <c r="TSR217" s="730"/>
      <c r="TSS217" s="730"/>
      <c r="TST217" s="730"/>
      <c r="TSU217" s="730"/>
      <c r="TSV217" s="730"/>
      <c r="TSW217" s="730"/>
      <c r="TSX217" s="730"/>
      <c r="TSY217" s="730"/>
      <c r="TSZ217" s="730"/>
      <c r="TTA217" s="730"/>
      <c r="TTB217" s="730"/>
      <c r="TTC217" s="730"/>
      <c r="TTD217" s="730"/>
      <c r="TTE217" s="730"/>
      <c r="TTF217" s="730"/>
      <c r="TTG217" s="730"/>
      <c r="TTH217" s="730"/>
      <c r="TTI217" s="730"/>
      <c r="TTJ217" s="730"/>
      <c r="TTK217" s="730"/>
      <c r="TTL217" s="730"/>
      <c r="TTM217" s="730"/>
      <c r="TTN217" s="730"/>
      <c r="TTO217" s="727"/>
      <c r="TTP217" s="727"/>
      <c r="TTQ217" s="727"/>
      <c r="TTR217" s="727"/>
      <c r="TTS217" s="727"/>
      <c r="TTT217" s="727"/>
      <c r="TTU217" s="727"/>
      <c r="TTV217" s="727"/>
      <c r="TTW217" s="727"/>
      <c r="TTX217" s="727"/>
      <c r="TTY217" s="727"/>
      <c r="TTZ217" s="727"/>
      <c r="TUA217" s="727"/>
      <c r="TUB217" s="727"/>
      <c r="TUC217" s="727"/>
      <c r="TUD217" s="727"/>
      <c r="TUE217" s="728"/>
      <c r="TUF217" s="728"/>
      <c r="TUG217" s="728"/>
      <c r="TUH217" s="728"/>
      <c r="TUI217" s="728"/>
      <c r="TUJ217" s="728"/>
      <c r="TUK217" s="728"/>
      <c r="TUL217" s="729"/>
      <c r="TUM217" s="729"/>
      <c r="TUN217" s="729"/>
      <c r="TUO217" s="729"/>
      <c r="TUP217" s="729"/>
      <c r="TUQ217" s="729"/>
      <c r="TUR217" s="729"/>
      <c r="TUS217" s="729"/>
      <c r="TUT217" s="729"/>
      <c r="TUU217" s="729"/>
      <c r="TUV217" s="729"/>
      <c r="TUW217" s="729"/>
      <c r="TUX217" s="729"/>
      <c r="TUY217" s="729"/>
      <c r="TUZ217" s="729"/>
      <c r="TVA217" s="729"/>
      <c r="TVB217" s="729"/>
      <c r="TVC217" s="729"/>
      <c r="TVD217" s="729"/>
      <c r="TVE217" s="729"/>
      <c r="TVF217" s="729"/>
      <c r="TVG217" s="729"/>
      <c r="TVH217" s="729"/>
      <c r="TVI217" s="729"/>
      <c r="TVJ217" s="729"/>
      <c r="TVK217" s="729"/>
      <c r="TVL217" s="729"/>
      <c r="TVM217" s="729"/>
      <c r="TVN217" s="729"/>
      <c r="TVO217" s="729"/>
      <c r="TVP217" s="729"/>
      <c r="TVQ217" s="729"/>
      <c r="TVR217" s="729"/>
      <c r="TVS217" s="729"/>
      <c r="TVT217" s="730"/>
      <c r="TVU217" s="730"/>
      <c r="TVV217" s="730"/>
      <c r="TVW217" s="730"/>
      <c r="TVX217" s="730"/>
      <c r="TVY217" s="730"/>
      <c r="TVZ217" s="730"/>
      <c r="TWA217" s="730"/>
      <c r="TWB217" s="730"/>
      <c r="TWC217" s="730"/>
      <c r="TWD217" s="730"/>
      <c r="TWE217" s="730"/>
      <c r="TWF217" s="730"/>
      <c r="TWG217" s="730"/>
      <c r="TWH217" s="730"/>
      <c r="TWI217" s="730"/>
      <c r="TWJ217" s="730"/>
      <c r="TWK217" s="730"/>
      <c r="TWL217" s="730"/>
      <c r="TWM217" s="730"/>
      <c r="TWN217" s="730"/>
      <c r="TWO217" s="730"/>
      <c r="TWP217" s="730"/>
      <c r="TWQ217" s="730"/>
      <c r="TWR217" s="730"/>
      <c r="TWS217" s="730"/>
      <c r="TWT217" s="730"/>
      <c r="TWU217" s="730"/>
      <c r="TWV217" s="730"/>
      <c r="TWW217" s="730"/>
      <c r="TWX217" s="730"/>
      <c r="TWY217" s="730"/>
      <c r="TWZ217" s="730"/>
      <c r="TXA217" s="730"/>
      <c r="TXB217" s="730"/>
      <c r="TXC217" s="730"/>
      <c r="TXD217" s="730"/>
      <c r="TXE217" s="730"/>
      <c r="TXF217" s="730"/>
      <c r="TXG217" s="730"/>
      <c r="TXH217" s="730"/>
      <c r="TXI217" s="730"/>
      <c r="TXJ217" s="730"/>
      <c r="TXK217" s="730"/>
      <c r="TXL217" s="730"/>
      <c r="TXM217" s="730"/>
      <c r="TXN217" s="730"/>
      <c r="TXO217" s="730"/>
      <c r="TXP217" s="727"/>
      <c r="TXQ217" s="727"/>
      <c r="TXR217" s="727"/>
      <c r="TXS217" s="727"/>
      <c r="TXT217" s="727"/>
      <c r="TXU217" s="727"/>
      <c r="TXV217" s="727"/>
      <c r="TXW217" s="727"/>
      <c r="TXX217" s="727"/>
      <c r="TXY217" s="727"/>
      <c r="TXZ217" s="727"/>
      <c r="TYA217" s="727"/>
      <c r="TYB217" s="727"/>
      <c r="TYC217" s="727"/>
      <c r="TYD217" s="727"/>
      <c r="TYE217" s="727"/>
      <c r="TYF217" s="728"/>
      <c r="TYG217" s="728"/>
      <c r="TYH217" s="728"/>
      <c r="TYI217" s="728"/>
      <c r="TYJ217" s="728"/>
      <c r="TYK217" s="728"/>
      <c r="TYL217" s="728"/>
      <c r="TYM217" s="729"/>
      <c r="TYN217" s="729"/>
      <c r="TYO217" s="729"/>
      <c r="TYP217" s="729"/>
      <c r="TYQ217" s="729"/>
      <c r="TYR217" s="729"/>
      <c r="TYS217" s="729"/>
      <c r="TYT217" s="729"/>
      <c r="TYU217" s="729"/>
      <c r="TYV217" s="729"/>
      <c r="TYW217" s="729"/>
      <c r="TYX217" s="729"/>
      <c r="TYY217" s="729"/>
      <c r="TYZ217" s="729"/>
      <c r="TZA217" s="729"/>
      <c r="TZB217" s="729"/>
      <c r="TZC217" s="729"/>
      <c r="TZD217" s="729"/>
      <c r="TZE217" s="729"/>
      <c r="TZF217" s="729"/>
      <c r="TZG217" s="729"/>
      <c r="TZH217" s="729"/>
      <c r="TZI217" s="729"/>
      <c r="TZJ217" s="729"/>
      <c r="TZK217" s="729"/>
      <c r="TZL217" s="729"/>
      <c r="TZM217" s="729"/>
      <c r="TZN217" s="729"/>
      <c r="TZO217" s="729"/>
      <c r="TZP217" s="729"/>
      <c r="TZQ217" s="729"/>
      <c r="TZR217" s="729"/>
      <c r="TZS217" s="729"/>
      <c r="TZT217" s="729"/>
      <c r="TZU217" s="730"/>
      <c r="TZV217" s="730"/>
      <c r="TZW217" s="730"/>
      <c r="TZX217" s="730"/>
      <c r="TZY217" s="730"/>
      <c r="TZZ217" s="730"/>
      <c r="UAA217" s="730"/>
      <c r="UAB217" s="730"/>
      <c r="UAC217" s="730"/>
      <c r="UAD217" s="730"/>
      <c r="UAE217" s="730"/>
      <c r="UAF217" s="730"/>
      <c r="UAG217" s="730"/>
      <c r="UAH217" s="730"/>
      <c r="UAI217" s="730"/>
      <c r="UAJ217" s="730"/>
      <c r="UAK217" s="730"/>
      <c r="UAL217" s="730"/>
      <c r="UAM217" s="730"/>
      <c r="UAN217" s="730"/>
      <c r="UAO217" s="730"/>
      <c r="UAP217" s="730"/>
      <c r="UAQ217" s="730"/>
      <c r="UAR217" s="730"/>
      <c r="UAS217" s="730"/>
      <c r="UAT217" s="730"/>
      <c r="UAU217" s="730"/>
      <c r="UAV217" s="730"/>
      <c r="UAW217" s="730"/>
      <c r="UAX217" s="730"/>
      <c r="UAY217" s="730"/>
      <c r="UAZ217" s="730"/>
      <c r="UBA217" s="730"/>
      <c r="UBB217" s="730"/>
      <c r="UBC217" s="730"/>
      <c r="UBD217" s="730"/>
      <c r="UBE217" s="730"/>
      <c r="UBF217" s="730"/>
      <c r="UBG217" s="730"/>
      <c r="UBH217" s="730"/>
      <c r="UBI217" s="730"/>
      <c r="UBJ217" s="730"/>
      <c r="UBK217" s="730"/>
      <c r="UBL217" s="730"/>
      <c r="UBM217" s="730"/>
      <c r="UBN217" s="730"/>
      <c r="UBO217" s="730"/>
      <c r="UBP217" s="730"/>
      <c r="UBQ217" s="727"/>
      <c r="UBR217" s="727"/>
      <c r="UBS217" s="727"/>
      <c r="UBT217" s="727"/>
      <c r="UBU217" s="727"/>
      <c r="UBV217" s="727"/>
      <c r="UBW217" s="727"/>
      <c r="UBX217" s="727"/>
      <c r="UBY217" s="727"/>
      <c r="UBZ217" s="727"/>
      <c r="UCA217" s="727"/>
      <c r="UCB217" s="727"/>
      <c r="UCC217" s="727"/>
      <c r="UCD217" s="727"/>
      <c r="UCE217" s="727"/>
      <c r="UCF217" s="727"/>
      <c r="UCG217" s="728"/>
      <c r="UCH217" s="728"/>
      <c r="UCI217" s="728"/>
      <c r="UCJ217" s="728"/>
      <c r="UCK217" s="728"/>
      <c r="UCL217" s="728"/>
      <c r="UCM217" s="728"/>
      <c r="UCN217" s="729"/>
      <c r="UCO217" s="729"/>
      <c r="UCP217" s="729"/>
      <c r="UCQ217" s="729"/>
      <c r="UCR217" s="729"/>
      <c r="UCS217" s="729"/>
      <c r="UCT217" s="729"/>
      <c r="UCU217" s="729"/>
      <c r="UCV217" s="729"/>
      <c r="UCW217" s="729"/>
      <c r="UCX217" s="729"/>
      <c r="UCY217" s="729"/>
      <c r="UCZ217" s="729"/>
      <c r="UDA217" s="729"/>
      <c r="UDB217" s="729"/>
      <c r="UDC217" s="729"/>
      <c r="UDD217" s="729"/>
      <c r="UDE217" s="729"/>
      <c r="UDF217" s="729"/>
      <c r="UDG217" s="729"/>
      <c r="UDH217" s="729"/>
      <c r="UDI217" s="729"/>
      <c r="UDJ217" s="729"/>
      <c r="UDK217" s="729"/>
      <c r="UDL217" s="729"/>
      <c r="UDM217" s="729"/>
      <c r="UDN217" s="729"/>
      <c r="UDO217" s="729"/>
      <c r="UDP217" s="729"/>
      <c r="UDQ217" s="729"/>
      <c r="UDR217" s="729"/>
      <c r="UDS217" s="729"/>
      <c r="UDT217" s="729"/>
      <c r="UDU217" s="729"/>
      <c r="UDV217" s="730"/>
      <c r="UDW217" s="730"/>
      <c r="UDX217" s="730"/>
      <c r="UDY217" s="730"/>
      <c r="UDZ217" s="730"/>
      <c r="UEA217" s="730"/>
      <c r="UEB217" s="730"/>
      <c r="UEC217" s="730"/>
      <c r="UED217" s="730"/>
      <c r="UEE217" s="730"/>
      <c r="UEF217" s="730"/>
      <c r="UEG217" s="730"/>
      <c r="UEH217" s="730"/>
      <c r="UEI217" s="730"/>
      <c r="UEJ217" s="730"/>
      <c r="UEK217" s="730"/>
      <c r="UEL217" s="730"/>
      <c r="UEM217" s="730"/>
      <c r="UEN217" s="730"/>
      <c r="UEO217" s="730"/>
      <c r="UEP217" s="730"/>
      <c r="UEQ217" s="730"/>
      <c r="UER217" s="730"/>
      <c r="UES217" s="730"/>
      <c r="UET217" s="730"/>
      <c r="UEU217" s="730"/>
      <c r="UEV217" s="730"/>
      <c r="UEW217" s="730"/>
      <c r="UEX217" s="730"/>
      <c r="UEY217" s="730"/>
      <c r="UEZ217" s="730"/>
      <c r="UFA217" s="730"/>
      <c r="UFB217" s="730"/>
      <c r="UFC217" s="730"/>
      <c r="UFD217" s="730"/>
      <c r="UFE217" s="730"/>
      <c r="UFF217" s="730"/>
      <c r="UFG217" s="730"/>
      <c r="UFH217" s="730"/>
      <c r="UFI217" s="730"/>
      <c r="UFJ217" s="730"/>
      <c r="UFK217" s="730"/>
      <c r="UFL217" s="730"/>
      <c r="UFM217" s="730"/>
      <c r="UFN217" s="730"/>
      <c r="UFO217" s="730"/>
      <c r="UFP217" s="730"/>
      <c r="UFQ217" s="730"/>
      <c r="UFR217" s="727"/>
      <c r="UFS217" s="727"/>
      <c r="UFT217" s="727"/>
      <c r="UFU217" s="727"/>
      <c r="UFV217" s="727"/>
      <c r="UFW217" s="727"/>
      <c r="UFX217" s="727"/>
      <c r="UFY217" s="727"/>
      <c r="UFZ217" s="727"/>
      <c r="UGA217" s="727"/>
      <c r="UGB217" s="727"/>
      <c r="UGC217" s="727"/>
      <c r="UGD217" s="727"/>
      <c r="UGE217" s="727"/>
      <c r="UGF217" s="727"/>
      <c r="UGG217" s="727"/>
      <c r="UGH217" s="728"/>
      <c r="UGI217" s="728"/>
      <c r="UGJ217" s="728"/>
      <c r="UGK217" s="728"/>
      <c r="UGL217" s="728"/>
      <c r="UGM217" s="728"/>
      <c r="UGN217" s="728"/>
      <c r="UGO217" s="729"/>
      <c r="UGP217" s="729"/>
      <c r="UGQ217" s="729"/>
      <c r="UGR217" s="729"/>
      <c r="UGS217" s="729"/>
      <c r="UGT217" s="729"/>
      <c r="UGU217" s="729"/>
      <c r="UGV217" s="729"/>
      <c r="UGW217" s="729"/>
      <c r="UGX217" s="729"/>
      <c r="UGY217" s="729"/>
      <c r="UGZ217" s="729"/>
      <c r="UHA217" s="729"/>
      <c r="UHB217" s="729"/>
      <c r="UHC217" s="729"/>
      <c r="UHD217" s="729"/>
      <c r="UHE217" s="729"/>
      <c r="UHF217" s="729"/>
      <c r="UHG217" s="729"/>
      <c r="UHH217" s="729"/>
      <c r="UHI217" s="729"/>
      <c r="UHJ217" s="729"/>
      <c r="UHK217" s="729"/>
      <c r="UHL217" s="729"/>
      <c r="UHM217" s="729"/>
      <c r="UHN217" s="729"/>
      <c r="UHO217" s="729"/>
      <c r="UHP217" s="729"/>
      <c r="UHQ217" s="729"/>
      <c r="UHR217" s="729"/>
      <c r="UHS217" s="729"/>
      <c r="UHT217" s="729"/>
      <c r="UHU217" s="729"/>
      <c r="UHV217" s="729"/>
      <c r="UHW217" s="730"/>
      <c r="UHX217" s="730"/>
      <c r="UHY217" s="730"/>
      <c r="UHZ217" s="730"/>
      <c r="UIA217" s="730"/>
      <c r="UIB217" s="730"/>
      <c r="UIC217" s="730"/>
      <c r="UID217" s="730"/>
      <c r="UIE217" s="730"/>
      <c r="UIF217" s="730"/>
      <c r="UIG217" s="730"/>
      <c r="UIH217" s="730"/>
      <c r="UII217" s="730"/>
      <c r="UIJ217" s="730"/>
      <c r="UIK217" s="730"/>
      <c r="UIL217" s="730"/>
      <c r="UIM217" s="730"/>
      <c r="UIN217" s="730"/>
      <c r="UIO217" s="730"/>
      <c r="UIP217" s="730"/>
      <c r="UIQ217" s="730"/>
      <c r="UIR217" s="730"/>
      <c r="UIS217" s="730"/>
      <c r="UIT217" s="730"/>
      <c r="UIU217" s="730"/>
      <c r="UIV217" s="730"/>
      <c r="UIW217" s="730"/>
      <c r="UIX217" s="730"/>
      <c r="UIY217" s="730"/>
      <c r="UIZ217" s="730"/>
      <c r="UJA217" s="730"/>
      <c r="UJB217" s="730"/>
      <c r="UJC217" s="730"/>
      <c r="UJD217" s="730"/>
      <c r="UJE217" s="730"/>
      <c r="UJF217" s="730"/>
      <c r="UJG217" s="730"/>
      <c r="UJH217" s="730"/>
      <c r="UJI217" s="730"/>
      <c r="UJJ217" s="730"/>
      <c r="UJK217" s="730"/>
      <c r="UJL217" s="730"/>
      <c r="UJM217" s="730"/>
      <c r="UJN217" s="730"/>
      <c r="UJO217" s="730"/>
      <c r="UJP217" s="730"/>
      <c r="UJQ217" s="730"/>
      <c r="UJR217" s="730"/>
      <c r="UJS217" s="727"/>
      <c r="UJT217" s="727"/>
      <c r="UJU217" s="727"/>
      <c r="UJV217" s="727"/>
      <c r="UJW217" s="727"/>
      <c r="UJX217" s="727"/>
      <c r="UJY217" s="727"/>
      <c r="UJZ217" s="727"/>
      <c r="UKA217" s="727"/>
      <c r="UKB217" s="727"/>
      <c r="UKC217" s="727"/>
      <c r="UKD217" s="727"/>
      <c r="UKE217" s="727"/>
      <c r="UKF217" s="727"/>
      <c r="UKG217" s="727"/>
      <c r="UKH217" s="727"/>
      <c r="UKI217" s="728"/>
      <c r="UKJ217" s="728"/>
      <c r="UKK217" s="728"/>
      <c r="UKL217" s="728"/>
      <c r="UKM217" s="728"/>
      <c r="UKN217" s="728"/>
      <c r="UKO217" s="728"/>
      <c r="UKP217" s="729"/>
      <c r="UKQ217" s="729"/>
      <c r="UKR217" s="729"/>
      <c r="UKS217" s="729"/>
      <c r="UKT217" s="729"/>
      <c r="UKU217" s="729"/>
      <c r="UKV217" s="729"/>
      <c r="UKW217" s="729"/>
      <c r="UKX217" s="729"/>
      <c r="UKY217" s="729"/>
      <c r="UKZ217" s="729"/>
      <c r="ULA217" s="729"/>
      <c r="ULB217" s="729"/>
      <c r="ULC217" s="729"/>
      <c r="ULD217" s="729"/>
      <c r="ULE217" s="729"/>
      <c r="ULF217" s="729"/>
      <c r="ULG217" s="729"/>
      <c r="ULH217" s="729"/>
      <c r="ULI217" s="729"/>
      <c r="ULJ217" s="729"/>
      <c r="ULK217" s="729"/>
      <c r="ULL217" s="729"/>
      <c r="ULM217" s="729"/>
      <c r="ULN217" s="729"/>
      <c r="ULO217" s="729"/>
      <c r="ULP217" s="729"/>
      <c r="ULQ217" s="729"/>
      <c r="ULR217" s="729"/>
      <c r="ULS217" s="729"/>
      <c r="ULT217" s="729"/>
      <c r="ULU217" s="729"/>
      <c r="ULV217" s="729"/>
      <c r="ULW217" s="729"/>
      <c r="ULX217" s="730"/>
      <c r="ULY217" s="730"/>
      <c r="ULZ217" s="730"/>
      <c r="UMA217" s="730"/>
      <c r="UMB217" s="730"/>
      <c r="UMC217" s="730"/>
      <c r="UMD217" s="730"/>
      <c r="UME217" s="730"/>
      <c r="UMF217" s="730"/>
      <c r="UMG217" s="730"/>
      <c r="UMH217" s="730"/>
      <c r="UMI217" s="730"/>
      <c r="UMJ217" s="730"/>
      <c r="UMK217" s="730"/>
      <c r="UML217" s="730"/>
      <c r="UMM217" s="730"/>
      <c r="UMN217" s="730"/>
      <c r="UMO217" s="730"/>
      <c r="UMP217" s="730"/>
      <c r="UMQ217" s="730"/>
      <c r="UMR217" s="730"/>
      <c r="UMS217" s="730"/>
      <c r="UMT217" s="730"/>
      <c r="UMU217" s="730"/>
      <c r="UMV217" s="730"/>
      <c r="UMW217" s="730"/>
      <c r="UMX217" s="730"/>
      <c r="UMY217" s="730"/>
      <c r="UMZ217" s="730"/>
      <c r="UNA217" s="730"/>
      <c r="UNB217" s="730"/>
      <c r="UNC217" s="730"/>
      <c r="UND217" s="730"/>
      <c r="UNE217" s="730"/>
      <c r="UNF217" s="730"/>
      <c r="UNG217" s="730"/>
      <c r="UNH217" s="730"/>
      <c r="UNI217" s="730"/>
      <c r="UNJ217" s="730"/>
      <c r="UNK217" s="730"/>
      <c r="UNL217" s="730"/>
      <c r="UNM217" s="730"/>
      <c r="UNN217" s="730"/>
      <c r="UNO217" s="730"/>
      <c r="UNP217" s="730"/>
      <c r="UNQ217" s="730"/>
      <c r="UNR217" s="730"/>
      <c r="UNS217" s="730"/>
      <c r="UNT217" s="727"/>
      <c r="UNU217" s="727"/>
      <c r="UNV217" s="727"/>
      <c r="UNW217" s="727"/>
      <c r="UNX217" s="727"/>
      <c r="UNY217" s="727"/>
      <c r="UNZ217" s="727"/>
      <c r="UOA217" s="727"/>
      <c r="UOB217" s="727"/>
      <c r="UOC217" s="727"/>
      <c r="UOD217" s="727"/>
      <c r="UOE217" s="727"/>
      <c r="UOF217" s="727"/>
      <c r="UOG217" s="727"/>
      <c r="UOH217" s="727"/>
      <c r="UOI217" s="727"/>
      <c r="UOJ217" s="728"/>
      <c r="UOK217" s="728"/>
      <c r="UOL217" s="728"/>
      <c r="UOM217" s="728"/>
      <c r="UON217" s="728"/>
      <c r="UOO217" s="728"/>
      <c r="UOP217" s="728"/>
      <c r="UOQ217" s="729"/>
      <c r="UOR217" s="729"/>
      <c r="UOS217" s="729"/>
      <c r="UOT217" s="729"/>
      <c r="UOU217" s="729"/>
      <c r="UOV217" s="729"/>
      <c r="UOW217" s="729"/>
      <c r="UOX217" s="729"/>
      <c r="UOY217" s="729"/>
      <c r="UOZ217" s="729"/>
      <c r="UPA217" s="729"/>
      <c r="UPB217" s="729"/>
      <c r="UPC217" s="729"/>
      <c r="UPD217" s="729"/>
      <c r="UPE217" s="729"/>
      <c r="UPF217" s="729"/>
      <c r="UPG217" s="729"/>
      <c r="UPH217" s="729"/>
      <c r="UPI217" s="729"/>
      <c r="UPJ217" s="729"/>
      <c r="UPK217" s="729"/>
      <c r="UPL217" s="729"/>
      <c r="UPM217" s="729"/>
      <c r="UPN217" s="729"/>
      <c r="UPO217" s="729"/>
      <c r="UPP217" s="729"/>
      <c r="UPQ217" s="729"/>
      <c r="UPR217" s="729"/>
      <c r="UPS217" s="729"/>
      <c r="UPT217" s="729"/>
      <c r="UPU217" s="729"/>
      <c r="UPV217" s="729"/>
      <c r="UPW217" s="729"/>
      <c r="UPX217" s="729"/>
      <c r="UPY217" s="730"/>
      <c r="UPZ217" s="730"/>
      <c r="UQA217" s="730"/>
      <c r="UQB217" s="730"/>
      <c r="UQC217" s="730"/>
      <c r="UQD217" s="730"/>
      <c r="UQE217" s="730"/>
      <c r="UQF217" s="730"/>
      <c r="UQG217" s="730"/>
      <c r="UQH217" s="730"/>
      <c r="UQI217" s="730"/>
      <c r="UQJ217" s="730"/>
      <c r="UQK217" s="730"/>
      <c r="UQL217" s="730"/>
      <c r="UQM217" s="730"/>
      <c r="UQN217" s="730"/>
      <c r="UQO217" s="730"/>
      <c r="UQP217" s="730"/>
      <c r="UQQ217" s="730"/>
      <c r="UQR217" s="730"/>
      <c r="UQS217" s="730"/>
      <c r="UQT217" s="730"/>
      <c r="UQU217" s="730"/>
      <c r="UQV217" s="730"/>
      <c r="UQW217" s="730"/>
      <c r="UQX217" s="730"/>
      <c r="UQY217" s="730"/>
      <c r="UQZ217" s="730"/>
      <c r="URA217" s="730"/>
      <c r="URB217" s="730"/>
      <c r="URC217" s="730"/>
      <c r="URD217" s="730"/>
      <c r="URE217" s="730"/>
      <c r="URF217" s="730"/>
      <c r="URG217" s="730"/>
      <c r="URH217" s="730"/>
      <c r="URI217" s="730"/>
      <c r="URJ217" s="730"/>
      <c r="URK217" s="730"/>
      <c r="URL217" s="730"/>
      <c r="URM217" s="730"/>
      <c r="URN217" s="730"/>
      <c r="URO217" s="730"/>
      <c r="URP217" s="730"/>
      <c r="URQ217" s="730"/>
      <c r="URR217" s="730"/>
      <c r="URS217" s="730"/>
      <c r="URT217" s="730"/>
      <c r="URU217" s="727"/>
      <c r="URV217" s="727"/>
      <c r="URW217" s="727"/>
      <c r="URX217" s="727"/>
      <c r="URY217" s="727"/>
      <c r="URZ217" s="727"/>
      <c r="USA217" s="727"/>
      <c r="USB217" s="727"/>
      <c r="USC217" s="727"/>
      <c r="USD217" s="727"/>
      <c r="USE217" s="727"/>
      <c r="USF217" s="727"/>
      <c r="USG217" s="727"/>
      <c r="USH217" s="727"/>
      <c r="USI217" s="727"/>
      <c r="USJ217" s="727"/>
      <c r="USK217" s="728"/>
      <c r="USL217" s="728"/>
      <c r="USM217" s="728"/>
      <c r="USN217" s="728"/>
      <c r="USO217" s="728"/>
      <c r="USP217" s="728"/>
      <c r="USQ217" s="728"/>
      <c r="USR217" s="729"/>
      <c r="USS217" s="729"/>
      <c r="UST217" s="729"/>
      <c r="USU217" s="729"/>
      <c r="USV217" s="729"/>
      <c r="USW217" s="729"/>
      <c r="USX217" s="729"/>
      <c r="USY217" s="729"/>
      <c r="USZ217" s="729"/>
      <c r="UTA217" s="729"/>
      <c r="UTB217" s="729"/>
      <c r="UTC217" s="729"/>
      <c r="UTD217" s="729"/>
      <c r="UTE217" s="729"/>
      <c r="UTF217" s="729"/>
      <c r="UTG217" s="729"/>
      <c r="UTH217" s="729"/>
      <c r="UTI217" s="729"/>
      <c r="UTJ217" s="729"/>
      <c r="UTK217" s="729"/>
      <c r="UTL217" s="729"/>
      <c r="UTM217" s="729"/>
      <c r="UTN217" s="729"/>
      <c r="UTO217" s="729"/>
      <c r="UTP217" s="729"/>
      <c r="UTQ217" s="729"/>
      <c r="UTR217" s="729"/>
      <c r="UTS217" s="729"/>
      <c r="UTT217" s="729"/>
      <c r="UTU217" s="729"/>
      <c r="UTV217" s="729"/>
      <c r="UTW217" s="729"/>
      <c r="UTX217" s="729"/>
      <c r="UTY217" s="729"/>
      <c r="UTZ217" s="730"/>
      <c r="UUA217" s="730"/>
      <c r="UUB217" s="730"/>
      <c r="UUC217" s="730"/>
      <c r="UUD217" s="730"/>
      <c r="UUE217" s="730"/>
      <c r="UUF217" s="730"/>
      <c r="UUG217" s="730"/>
      <c r="UUH217" s="730"/>
      <c r="UUI217" s="730"/>
      <c r="UUJ217" s="730"/>
      <c r="UUK217" s="730"/>
      <c r="UUL217" s="730"/>
      <c r="UUM217" s="730"/>
      <c r="UUN217" s="730"/>
      <c r="UUO217" s="730"/>
      <c r="UUP217" s="730"/>
      <c r="UUQ217" s="730"/>
      <c r="UUR217" s="730"/>
      <c r="UUS217" s="730"/>
      <c r="UUT217" s="730"/>
      <c r="UUU217" s="730"/>
      <c r="UUV217" s="730"/>
      <c r="UUW217" s="730"/>
      <c r="UUX217" s="730"/>
      <c r="UUY217" s="730"/>
      <c r="UUZ217" s="730"/>
      <c r="UVA217" s="730"/>
      <c r="UVB217" s="730"/>
      <c r="UVC217" s="730"/>
      <c r="UVD217" s="730"/>
      <c r="UVE217" s="730"/>
      <c r="UVF217" s="730"/>
      <c r="UVG217" s="730"/>
      <c r="UVH217" s="730"/>
      <c r="UVI217" s="730"/>
      <c r="UVJ217" s="730"/>
      <c r="UVK217" s="730"/>
      <c r="UVL217" s="730"/>
      <c r="UVM217" s="730"/>
      <c r="UVN217" s="730"/>
      <c r="UVO217" s="730"/>
      <c r="UVP217" s="730"/>
      <c r="UVQ217" s="730"/>
      <c r="UVR217" s="730"/>
      <c r="UVS217" s="730"/>
      <c r="UVT217" s="730"/>
      <c r="UVU217" s="730"/>
      <c r="UVV217" s="727"/>
      <c r="UVW217" s="727"/>
      <c r="UVX217" s="727"/>
      <c r="UVY217" s="727"/>
      <c r="UVZ217" s="727"/>
      <c r="UWA217" s="727"/>
      <c r="UWB217" s="727"/>
      <c r="UWC217" s="727"/>
      <c r="UWD217" s="727"/>
      <c r="UWE217" s="727"/>
      <c r="UWF217" s="727"/>
      <c r="UWG217" s="727"/>
      <c r="UWH217" s="727"/>
      <c r="UWI217" s="727"/>
      <c r="UWJ217" s="727"/>
      <c r="UWK217" s="727"/>
      <c r="UWL217" s="728"/>
      <c r="UWM217" s="728"/>
      <c r="UWN217" s="728"/>
      <c r="UWO217" s="728"/>
      <c r="UWP217" s="728"/>
      <c r="UWQ217" s="728"/>
      <c r="UWR217" s="728"/>
      <c r="UWS217" s="729"/>
      <c r="UWT217" s="729"/>
      <c r="UWU217" s="729"/>
      <c r="UWV217" s="729"/>
      <c r="UWW217" s="729"/>
      <c r="UWX217" s="729"/>
      <c r="UWY217" s="729"/>
      <c r="UWZ217" s="729"/>
      <c r="UXA217" s="729"/>
      <c r="UXB217" s="729"/>
      <c r="UXC217" s="729"/>
      <c r="UXD217" s="729"/>
      <c r="UXE217" s="729"/>
      <c r="UXF217" s="729"/>
      <c r="UXG217" s="729"/>
      <c r="UXH217" s="729"/>
      <c r="UXI217" s="729"/>
      <c r="UXJ217" s="729"/>
      <c r="UXK217" s="729"/>
      <c r="UXL217" s="729"/>
      <c r="UXM217" s="729"/>
      <c r="UXN217" s="729"/>
      <c r="UXO217" s="729"/>
      <c r="UXP217" s="729"/>
      <c r="UXQ217" s="729"/>
      <c r="UXR217" s="729"/>
      <c r="UXS217" s="729"/>
      <c r="UXT217" s="729"/>
      <c r="UXU217" s="729"/>
      <c r="UXV217" s="729"/>
      <c r="UXW217" s="729"/>
      <c r="UXX217" s="729"/>
      <c r="UXY217" s="729"/>
      <c r="UXZ217" s="729"/>
      <c r="UYA217" s="730"/>
      <c r="UYB217" s="730"/>
      <c r="UYC217" s="730"/>
      <c r="UYD217" s="730"/>
      <c r="UYE217" s="730"/>
      <c r="UYF217" s="730"/>
      <c r="UYG217" s="730"/>
      <c r="UYH217" s="730"/>
      <c r="UYI217" s="730"/>
      <c r="UYJ217" s="730"/>
      <c r="UYK217" s="730"/>
      <c r="UYL217" s="730"/>
      <c r="UYM217" s="730"/>
      <c r="UYN217" s="730"/>
      <c r="UYO217" s="730"/>
      <c r="UYP217" s="730"/>
      <c r="UYQ217" s="730"/>
      <c r="UYR217" s="730"/>
      <c r="UYS217" s="730"/>
      <c r="UYT217" s="730"/>
      <c r="UYU217" s="730"/>
      <c r="UYV217" s="730"/>
      <c r="UYW217" s="730"/>
      <c r="UYX217" s="730"/>
      <c r="UYY217" s="730"/>
      <c r="UYZ217" s="730"/>
      <c r="UZA217" s="730"/>
      <c r="UZB217" s="730"/>
      <c r="UZC217" s="730"/>
      <c r="UZD217" s="730"/>
      <c r="UZE217" s="730"/>
      <c r="UZF217" s="730"/>
      <c r="UZG217" s="730"/>
      <c r="UZH217" s="730"/>
      <c r="UZI217" s="730"/>
      <c r="UZJ217" s="730"/>
      <c r="UZK217" s="730"/>
      <c r="UZL217" s="730"/>
      <c r="UZM217" s="730"/>
      <c r="UZN217" s="730"/>
      <c r="UZO217" s="730"/>
      <c r="UZP217" s="730"/>
      <c r="UZQ217" s="730"/>
      <c r="UZR217" s="730"/>
      <c r="UZS217" s="730"/>
      <c r="UZT217" s="730"/>
      <c r="UZU217" s="730"/>
      <c r="UZV217" s="730"/>
      <c r="UZW217" s="727"/>
      <c r="UZX217" s="727"/>
      <c r="UZY217" s="727"/>
      <c r="UZZ217" s="727"/>
      <c r="VAA217" s="727"/>
      <c r="VAB217" s="727"/>
      <c r="VAC217" s="727"/>
      <c r="VAD217" s="727"/>
      <c r="VAE217" s="727"/>
      <c r="VAF217" s="727"/>
      <c r="VAG217" s="727"/>
      <c r="VAH217" s="727"/>
      <c r="VAI217" s="727"/>
      <c r="VAJ217" s="727"/>
      <c r="VAK217" s="727"/>
      <c r="VAL217" s="727"/>
      <c r="VAM217" s="728"/>
      <c r="VAN217" s="728"/>
      <c r="VAO217" s="728"/>
      <c r="VAP217" s="728"/>
      <c r="VAQ217" s="728"/>
      <c r="VAR217" s="728"/>
      <c r="VAS217" s="728"/>
      <c r="VAT217" s="729"/>
      <c r="VAU217" s="729"/>
      <c r="VAV217" s="729"/>
      <c r="VAW217" s="729"/>
      <c r="VAX217" s="729"/>
      <c r="VAY217" s="729"/>
      <c r="VAZ217" s="729"/>
      <c r="VBA217" s="729"/>
      <c r="VBB217" s="729"/>
      <c r="VBC217" s="729"/>
      <c r="VBD217" s="729"/>
      <c r="VBE217" s="729"/>
      <c r="VBF217" s="729"/>
      <c r="VBG217" s="729"/>
      <c r="VBH217" s="729"/>
      <c r="VBI217" s="729"/>
      <c r="VBJ217" s="729"/>
      <c r="VBK217" s="729"/>
      <c r="VBL217" s="729"/>
      <c r="VBM217" s="729"/>
      <c r="VBN217" s="729"/>
      <c r="VBO217" s="729"/>
      <c r="VBP217" s="729"/>
      <c r="VBQ217" s="729"/>
      <c r="VBR217" s="729"/>
      <c r="VBS217" s="729"/>
      <c r="VBT217" s="729"/>
      <c r="VBU217" s="729"/>
      <c r="VBV217" s="729"/>
      <c r="VBW217" s="729"/>
      <c r="VBX217" s="729"/>
      <c r="VBY217" s="729"/>
      <c r="VBZ217" s="729"/>
      <c r="VCA217" s="729"/>
      <c r="VCB217" s="730"/>
      <c r="VCC217" s="730"/>
      <c r="VCD217" s="730"/>
      <c r="VCE217" s="730"/>
      <c r="VCF217" s="730"/>
      <c r="VCG217" s="730"/>
      <c r="VCH217" s="730"/>
      <c r="VCI217" s="730"/>
      <c r="VCJ217" s="730"/>
      <c r="VCK217" s="730"/>
      <c r="VCL217" s="730"/>
      <c r="VCM217" s="730"/>
      <c r="VCN217" s="730"/>
      <c r="VCO217" s="730"/>
      <c r="VCP217" s="730"/>
      <c r="VCQ217" s="730"/>
      <c r="VCR217" s="730"/>
      <c r="VCS217" s="730"/>
      <c r="VCT217" s="730"/>
      <c r="VCU217" s="730"/>
      <c r="VCV217" s="730"/>
      <c r="VCW217" s="730"/>
      <c r="VCX217" s="730"/>
      <c r="VCY217" s="730"/>
      <c r="VCZ217" s="730"/>
      <c r="VDA217" s="730"/>
      <c r="VDB217" s="730"/>
      <c r="VDC217" s="730"/>
      <c r="VDD217" s="730"/>
      <c r="VDE217" s="730"/>
      <c r="VDF217" s="730"/>
      <c r="VDG217" s="730"/>
      <c r="VDH217" s="730"/>
      <c r="VDI217" s="730"/>
      <c r="VDJ217" s="730"/>
      <c r="VDK217" s="730"/>
      <c r="VDL217" s="730"/>
      <c r="VDM217" s="730"/>
      <c r="VDN217" s="730"/>
      <c r="VDO217" s="730"/>
      <c r="VDP217" s="730"/>
      <c r="VDQ217" s="730"/>
      <c r="VDR217" s="730"/>
      <c r="VDS217" s="730"/>
      <c r="VDT217" s="730"/>
      <c r="VDU217" s="730"/>
      <c r="VDV217" s="730"/>
      <c r="VDW217" s="730"/>
      <c r="VDX217" s="727"/>
      <c r="VDY217" s="727"/>
      <c r="VDZ217" s="727"/>
      <c r="VEA217" s="727"/>
      <c r="VEB217" s="727"/>
      <c r="VEC217" s="727"/>
      <c r="VED217" s="727"/>
      <c r="VEE217" s="727"/>
      <c r="VEF217" s="727"/>
      <c r="VEG217" s="727"/>
      <c r="VEH217" s="727"/>
      <c r="VEI217" s="727"/>
      <c r="VEJ217" s="727"/>
      <c r="VEK217" s="727"/>
      <c r="VEL217" s="727"/>
      <c r="VEM217" s="727"/>
      <c r="VEN217" s="728"/>
      <c r="VEO217" s="728"/>
      <c r="VEP217" s="728"/>
      <c r="VEQ217" s="728"/>
      <c r="VER217" s="728"/>
      <c r="VES217" s="728"/>
      <c r="VET217" s="728"/>
      <c r="VEU217" s="729"/>
      <c r="VEV217" s="729"/>
      <c r="VEW217" s="729"/>
      <c r="VEX217" s="729"/>
      <c r="VEY217" s="729"/>
      <c r="VEZ217" s="729"/>
      <c r="VFA217" s="729"/>
      <c r="VFB217" s="729"/>
      <c r="VFC217" s="729"/>
      <c r="VFD217" s="729"/>
      <c r="VFE217" s="729"/>
      <c r="VFF217" s="729"/>
      <c r="VFG217" s="729"/>
      <c r="VFH217" s="729"/>
      <c r="VFI217" s="729"/>
      <c r="VFJ217" s="729"/>
      <c r="VFK217" s="729"/>
      <c r="VFL217" s="729"/>
      <c r="VFM217" s="729"/>
      <c r="VFN217" s="729"/>
      <c r="VFO217" s="729"/>
      <c r="VFP217" s="729"/>
      <c r="VFQ217" s="729"/>
      <c r="VFR217" s="729"/>
      <c r="VFS217" s="729"/>
      <c r="VFT217" s="729"/>
      <c r="VFU217" s="729"/>
      <c r="VFV217" s="729"/>
      <c r="VFW217" s="729"/>
      <c r="VFX217" s="729"/>
      <c r="VFY217" s="729"/>
      <c r="VFZ217" s="729"/>
      <c r="VGA217" s="729"/>
      <c r="VGB217" s="729"/>
      <c r="VGC217" s="730"/>
      <c r="VGD217" s="730"/>
      <c r="VGE217" s="730"/>
      <c r="VGF217" s="730"/>
      <c r="VGG217" s="730"/>
      <c r="VGH217" s="730"/>
      <c r="VGI217" s="730"/>
      <c r="VGJ217" s="730"/>
      <c r="VGK217" s="730"/>
      <c r="VGL217" s="730"/>
      <c r="VGM217" s="730"/>
      <c r="VGN217" s="730"/>
      <c r="VGO217" s="730"/>
      <c r="VGP217" s="730"/>
      <c r="VGQ217" s="730"/>
      <c r="VGR217" s="730"/>
      <c r="VGS217" s="730"/>
      <c r="VGT217" s="730"/>
      <c r="VGU217" s="730"/>
      <c r="VGV217" s="730"/>
      <c r="VGW217" s="730"/>
      <c r="VGX217" s="730"/>
      <c r="VGY217" s="730"/>
      <c r="VGZ217" s="730"/>
      <c r="VHA217" s="730"/>
      <c r="VHB217" s="730"/>
      <c r="VHC217" s="730"/>
      <c r="VHD217" s="730"/>
      <c r="VHE217" s="730"/>
      <c r="VHF217" s="730"/>
      <c r="VHG217" s="730"/>
      <c r="VHH217" s="730"/>
      <c r="VHI217" s="730"/>
      <c r="VHJ217" s="730"/>
      <c r="VHK217" s="730"/>
      <c r="VHL217" s="730"/>
      <c r="VHM217" s="730"/>
      <c r="VHN217" s="730"/>
      <c r="VHO217" s="730"/>
      <c r="VHP217" s="730"/>
      <c r="VHQ217" s="730"/>
      <c r="VHR217" s="730"/>
      <c r="VHS217" s="730"/>
      <c r="VHT217" s="730"/>
      <c r="VHU217" s="730"/>
      <c r="VHV217" s="730"/>
      <c r="VHW217" s="730"/>
      <c r="VHX217" s="730"/>
      <c r="VHY217" s="727"/>
      <c r="VHZ217" s="727"/>
      <c r="VIA217" s="727"/>
      <c r="VIB217" s="727"/>
      <c r="VIC217" s="727"/>
      <c r="VID217" s="727"/>
      <c r="VIE217" s="727"/>
      <c r="VIF217" s="727"/>
      <c r="VIG217" s="727"/>
      <c r="VIH217" s="727"/>
      <c r="VII217" s="727"/>
      <c r="VIJ217" s="727"/>
      <c r="VIK217" s="727"/>
      <c r="VIL217" s="727"/>
      <c r="VIM217" s="727"/>
      <c r="VIN217" s="727"/>
      <c r="VIO217" s="728"/>
      <c r="VIP217" s="728"/>
      <c r="VIQ217" s="728"/>
      <c r="VIR217" s="728"/>
      <c r="VIS217" s="728"/>
      <c r="VIT217" s="728"/>
      <c r="VIU217" s="728"/>
      <c r="VIV217" s="729"/>
      <c r="VIW217" s="729"/>
      <c r="VIX217" s="729"/>
      <c r="VIY217" s="729"/>
      <c r="VIZ217" s="729"/>
      <c r="VJA217" s="729"/>
      <c r="VJB217" s="729"/>
      <c r="VJC217" s="729"/>
      <c r="VJD217" s="729"/>
      <c r="VJE217" s="729"/>
      <c r="VJF217" s="729"/>
      <c r="VJG217" s="729"/>
      <c r="VJH217" s="729"/>
      <c r="VJI217" s="729"/>
      <c r="VJJ217" s="729"/>
      <c r="VJK217" s="729"/>
      <c r="VJL217" s="729"/>
      <c r="VJM217" s="729"/>
      <c r="VJN217" s="729"/>
      <c r="VJO217" s="729"/>
      <c r="VJP217" s="729"/>
      <c r="VJQ217" s="729"/>
      <c r="VJR217" s="729"/>
      <c r="VJS217" s="729"/>
      <c r="VJT217" s="729"/>
      <c r="VJU217" s="729"/>
      <c r="VJV217" s="729"/>
      <c r="VJW217" s="729"/>
      <c r="VJX217" s="729"/>
      <c r="VJY217" s="729"/>
      <c r="VJZ217" s="729"/>
      <c r="VKA217" s="729"/>
      <c r="VKB217" s="729"/>
      <c r="VKC217" s="729"/>
      <c r="VKD217" s="730"/>
      <c r="VKE217" s="730"/>
      <c r="VKF217" s="730"/>
      <c r="VKG217" s="730"/>
      <c r="VKH217" s="730"/>
      <c r="VKI217" s="730"/>
      <c r="VKJ217" s="730"/>
      <c r="VKK217" s="730"/>
      <c r="VKL217" s="730"/>
      <c r="VKM217" s="730"/>
      <c r="VKN217" s="730"/>
      <c r="VKO217" s="730"/>
      <c r="VKP217" s="730"/>
      <c r="VKQ217" s="730"/>
      <c r="VKR217" s="730"/>
      <c r="VKS217" s="730"/>
      <c r="VKT217" s="730"/>
      <c r="VKU217" s="730"/>
      <c r="VKV217" s="730"/>
      <c r="VKW217" s="730"/>
      <c r="VKX217" s="730"/>
      <c r="VKY217" s="730"/>
      <c r="VKZ217" s="730"/>
      <c r="VLA217" s="730"/>
      <c r="VLB217" s="730"/>
      <c r="VLC217" s="730"/>
      <c r="VLD217" s="730"/>
      <c r="VLE217" s="730"/>
      <c r="VLF217" s="730"/>
      <c r="VLG217" s="730"/>
      <c r="VLH217" s="730"/>
      <c r="VLI217" s="730"/>
      <c r="VLJ217" s="730"/>
      <c r="VLK217" s="730"/>
      <c r="VLL217" s="730"/>
      <c r="VLM217" s="730"/>
      <c r="VLN217" s="730"/>
      <c r="VLO217" s="730"/>
      <c r="VLP217" s="730"/>
      <c r="VLQ217" s="730"/>
      <c r="VLR217" s="730"/>
      <c r="VLS217" s="730"/>
      <c r="VLT217" s="730"/>
      <c r="VLU217" s="730"/>
      <c r="VLV217" s="730"/>
      <c r="VLW217" s="730"/>
      <c r="VLX217" s="730"/>
      <c r="VLY217" s="730"/>
      <c r="VLZ217" s="727"/>
      <c r="VMA217" s="727"/>
      <c r="VMB217" s="727"/>
      <c r="VMC217" s="727"/>
      <c r="VMD217" s="727"/>
      <c r="VME217" s="727"/>
      <c r="VMF217" s="727"/>
      <c r="VMG217" s="727"/>
      <c r="VMH217" s="727"/>
      <c r="VMI217" s="727"/>
      <c r="VMJ217" s="727"/>
      <c r="VMK217" s="727"/>
      <c r="VML217" s="727"/>
      <c r="VMM217" s="727"/>
      <c r="VMN217" s="727"/>
      <c r="VMO217" s="727"/>
      <c r="VMP217" s="728"/>
      <c r="VMQ217" s="728"/>
      <c r="VMR217" s="728"/>
      <c r="VMS217" s="728"/>
      <c r="VMT217" s="728"/>
      <c r="VMU217" s="728"/>
      <c r="VMV217" s="728"/>
      <c r="VMW217" s="729"/>
      <c r="VMX217" s="729"/>
      <c r="VMY217" s="729"/>
      <c r="VMZ217" s="729"/>
      <c r="VNA217" s="729"/>
      <c r="VNB217" s="729"/>
      <c r="VNC217" s="729"/>
      <c r="VND217" s="729"/>
      <c r="VNE217" s="729"/>
      <c r="VNF217" s="729"/>
      <c r="VNG217" s="729"/>
      <c r="VNH217" s="729"/>
      <c r="VNI217" s="729"/>
      <c r="VNJ217" s="729"/>
      <c r="VNK217" s="729"/>
      <c r="VNL217" s="729"/>
      <c r="VNM217" s="729"/>
      <c r="VNN217" s="729"/>
      <c r="VNO217" s="729"/>
      <c r="VNP217" s="729"/>
      <c r="VNQ217" s="729"/>
      <c r="VNR217" s="729"/>
      <c r="VNS217" s="729"/>
      <c r="VNT217" s="729"/>
      <c r="VNU217" s="729"/>
      <c r="VNV217" s="729"/>
      <c r="VNW217" s="729"/>
      <c r="VNX217" s="729"/>
      <c r="VNY217" s="729"/>
      <c r="VNZ217" s="729"/>
      <c r="VOA217" s="729"/>
      <c r="VOB217" s="729"/>
      <c r="VOC217" s="729"/>
      <c r="VOD217" s="729"/>
      <c r="VOE217" s="730"/>
      <c r="VOF217" s="730"/>
      <c r="VOG217" s="730"/>
      <c r="VOH217" s="730"/>
      <c r="VOI217" s="730"/>
      <c r="VOJ217" s="730"/>
      <c r="VOK217" s="730"/>
      <c r="VOL217" s="730"/>
      <c r="VOM217" s="730"/>
      <c r="VON217" s="730"/>
      <c r="VOO217" s="730"/>
      <c r="VOP217" s="730"/>
      <c r="VOQ217" s="730"/>
      <c r="VOR217" s="730"/>
      <c r="VOS217" s="730"/>
      <c r="VOT217" s="730"/>
      <c r="VOU217" s="730"/>
      <c r="VOV217" s="730"/>
      <c r="VOW217" s="730"/>
      <c r="VOX217" s="730"/>
      <c r="VOY217" s="730"/>
      <c r="VOZ217" s="730"/>
      <c r="VPA217" s="730"/>
      <c r="VPB217" s="730"/>
      <c r="VPC217" s="730"/>
      <c r="VPD217" s="730"/>
      <c r="VPE217" s="730"/>
      <c r="VPF217" s="730"/>
      <c r="VPG217" s="730"/>
      <c r="VPH217" s="730"/>
      <c r="VPI217" s="730"/>
      <c r="VPJ217" s="730"/>
      <c r="VPK217" s="730"/>
      <c r="VPL217" s="730"/>
      <c r="VPM217" s="730"/>
      <c r="VPN217" s="730"/>
      <c r="VPO217" s="730"/>
      <c r="VPP217" s="730"/>
      <c r="VPQ217" s="730"/>
      <c r="VPR217" s="730"/>
      <c r="VPS217" s="730"/>
      <c r="VPT217" s="730"/>
      <c r="VPU217" s="730"/>
      <c r="VPV217" s="730"/>
      <c r="VPW217" s="730"/>
      <c r="VPX217" s="730"/>
      <c r="VPY217" s="730"/>
      <c r="VPZ217" s="730"/>
      <c r="VQA217" s="727"/>
      <c r="VQB217" s="727"/>
      <c r="VQC217" s="727"/>
      <c r="VQD217" s="727"/>
      <c r="VQE217" s="727"/>
      <c r="VQF217" s="727"/>
      <c r="VQG217" s="727"/>
      <c r="VQH217" s="727"/>
      <c r="VQI217" s="727"/>
      <c r="VQJ217" s="727"/>
      <c r="VQK217" s="727"/>
      <c r="VQL217" s="727"/>
      <c r="VQM217" s="727"/>
      <c r="VQN217" s="727"/>
      <c r="VQO217" s="727"/>
      <c r="VQP217" s="727"/>
      <c r="VQQ217" s="728"/>
      <c r="VQR217" s="728"/>
      <c r="VQS217" s="728"/>
      <c r="VQT217" s="728"/>
      <c r="VQU217" s="728"/>
      <c r="VQV217" s="728"/>
      <c r="VQW217" s="728"/>
      <c r="VQX217" s="729"/>
      <c r="VQY217" s="729"/>
      <c r="VQZ217" s="729"/>
      <c r="VRA217" s="729"/>
      <c r="VRB217" s="729"/>
      <c r="VRC217" s="729"/>
      <c r="VRD217" s="729"/>
      <c r="VRE217" s="729"/>
      <c r="VRF217" s="729"/>
      <c r="VRG217" s="729"/>
      <c r="VRH217" s="729"/>
      <c r="VRI217" s="729"/>
      <c r="VRJ217" s="729"/>
      <c r="VRK217" s="729"/>
      <c r="VRL217" s="729"/>
      <c r="VRM217" s="729"/>
      <c r="VRN217" s="729"/>
      <c r="VRO217" s="729"/>
      <c r="VRP217" s="729"/>
      <c r="VRQ217" s="729"/>
      <c r="VRR217" s="729"/>
      <c r="VRS217" s="729"/>
      <c r="VRT217" s="729"/>
      <c r="VRU217" s="729"/>
      <c r="VRV217" s="729"/>
      <c r="VRW217" s="729"/>
      <c r="VRX217" s="729"/>
      <c r="VRY217" s="729"/>
      <c r="VRZ217" s="729"/>
      <c r="VSA217" s="729"/>
      <c r="VSB217" s="729"/>
      <c r="VSC217" s="729"/>
      <c r="VSD217" s="729"/>
      <c r="VSE217" s="729"/>
      <c r="VSF217" s="730"/>
      <c r="VSG217" s="730"/>
      <c r="VSH217" s="730"/>
      <c r="VSI217" s="730"/>
      <c r="VSJ217" s="730"/>
      <c r="VSK217" s="730"/>
      <c r="VSL217" s="730"/>
      <c r="VSM217" s="730"/>
      <c r="VSN217" s="730"/>
      <c r="VSO217" s="730"/>
      <c r="VSP217" s="730"/>
      <c r="VSQ217" s="730"/>
      <c r="VSR217" s="730"/>
      <c r="VSS217" s="730"/>
      <c r="VST217" s="730"/>
      <c r="VSU217" s="730"/>
      <c r="VSV217" s="730"/>
      <c r="VSW217" s="730"/>
      <c r="VSX217" s="730"/>
      <c r="VSY217" s="730"/>
      <c r="VSZ217" s="730"/>
      <c r="VTA217" s="730"/>
      <c r="VTB217" s="730"/>
      <c r="VTC217" s="730"/>
      <c r="VTD217" s="730"/>
      <c r="VTE217" s="730"/>
      <c r="VTF217" s="730"/>
      <c r="VTG217" s="730"/>
      <c r="VTH217" s="730"/>
      <c r="VTI217" s="730"/>
      <c r="VTJ217" s="730"/>
      <c r="VTK217" s="730"/>
      <c r="VTL217" s="730"/>
      <c r="VTM217" s="730"/>
      <c r="VTN217" s="730"/>
      <c r="VTO217" s="730"/>
      <c r="VTP217" s="730"/>
      <c r="VTQ217" s="730"/>
      <c r="VTR217" s="730"/>
      <c r="VTS217" s="730"/>
      <c r="VTT217" s="730"/>
      <c r="VTU217" s="730"/>
      <c r="VTV217" s="730"/>
      <c r="VTW217" s="730"/>
      <c r="VTX217" s="730"/>
      <c r="VTY217" s="730"/>
      <c r="VTZ217" s="730"/>
      <c r="VUA217" s="730"/>
      <c r="VUB217" s="727"/>
      <c r="VUC217" s="727"/>
      <c r="VUD217" s="727"/>
      <c r="VUE217" s="727"/>
      <c r="VUF217" s="727"/>
      <c r="VUG217" s="727"/>
      <c r="VUH217" s="727"/>
      <c r="VUI217" s="727"/>
      <c r="VUJ217" s="727"/>
      <c r="VUK217" s="727"/>
      <c r="VUL217" s="727"/>
      <c r="VUM217" s="727"/>
      <c r="VUN217" s="727"/>
      <c r="VUO217" s="727"/>
      <c r="VUP217" s="727"/>
      <c r="VUQ217" s="727"/>
      <c r="VUR217" s="728"/>
      <c r="VUS217" s="728"/>
      <c r="VUT217" s="728"/>
      <c r="VUU217" s="728"/>
      <c r="VUV217" s="728"/>
      <c r="VUW217" s="728"/>
      <c r="VUX217" s="728"/>
      <c r="VUY217" s="729"/>
      <c r="VUZ217" s="729"/>
      <c r="VVA217" s="729"/>
      <c r="VVB217" s="729"/>
      <c r="VVC217" s="729"/>
      <c r="VVD217" s="729"/>
      <c r="VVE217" s="729"/>
      <c r="VVF217" s="729"/>
      <c r="VVG217" s="729"/>
      <c r="VVH217" s="729"/>
      <c r="VVI217" s="729"/>
      <c r="VVJ217" s="729"/>
      <c r="VVK217" s="729"/>
      <c r="VVL217" s="729"/>
      <c r="VVM217" s="729"/>
      <c r="VVN217" s="729"/>
      <c r="VVO217" s="729"/>
      <c r="VVP217" s="729"/>
      <c r="VVQ217" s="729"/>
      <c r="VVR217" s="729"/>
      <c r="VVS217" s="729"/>
      <c r="VVT217" s="729"/>
      <c r="VVU217" s="729"/>
      <c r="VVV217" s="729"/>
      <c r="VVW217" s="729"/>
      <c r="VVX217" s="729"/>
      <c r="VVY217" s="729"/>
      <c r="VVZ217" s="729"/>
      <c r="VWA217" s="729"/>
      <c r="VWB217" s="729"/>
      <c r="VWC217" s="729"/>
      <c r="VWD217" s="729"/>
      <c r="VWE217" s="729"/>
      <c r="VWF217" s="729"/>
      <c r="VWG217" s="730"/>
      <c r="VWH217" s="730"/>
      <c r="VWI217" s="730"/>
      <c r="VWJ217" s="730"/>
      <c r="VWK217" s="730"/>
      <c r="VWL217" s="730"/>
      <c r="VWM217" s="730"/>
      <c r="VWN217" s="730"/>
      <c r="VWO217" s="730"/>
      <c r="VWP217" s="730"/>
      <c r="VWQ217" s="730"/>
      <c r="VWR217" s="730"/>
      <c r="VWS217" s="730"/>
      <c r="VWT217" s="730"/>
      <c r="VWU217" s="730"/>
      <c r="VWV217" s="730"/>
      <c r="VWW217" s="730"/>
      <c r="VWX217" s="730"/>
      <c r="VWY217" s="730"/>
      <c r="VWZ217" s="730"/>
      <c r="VXA217" s="730"/>
      <c r="VXB217" s="730"/>
      <c r="VXC217" s="730"/>
      <c r="VXD217" s="730"/>
      <c r="VXE217" s="730"/>
      <c r="VXF217" s="730"/>
      <c r="VXG217" s="730"/>
      <c r="VXH217" s="730"/>
      <c r="VXI217" s="730"/>
      <c r="VXJ217" s="730"/>
      <c r="VXK217" s="730"/>
      <c r="VXL217" s="730"/>
      <c r="VXM217" s="730"/>
      <c r="VXN217" s="730"/>
      <c r="VXO217" s="730"/>
      <c r="VXP217" s="730"/>
      <c r="VXQ217" s="730"/>
      <c r="VXR217" s="730"/>
      <c r="VXS217" s="730"/>
      <c r="VXT217" s="730"/>
      <c r="VXU217" s="730"/>
      <c r="VXV217" s="730"/>
      <c r="VXW217" s="730"/>
      <c r="VXX217" s="730"/>
      <c r="VXY217" s="730"/>
      <c r="VXZ217" s="730"/>
      <c r="VYA217" s="730"/>
      <c r="VYB217" s="730"/>
      <c r="VYC217" s="727"/>
      <c r="VYD217" s="727"/>
      <c r="VYE217" s="727"/>
      <c r="VYF217" s="727"/>
      <c r="VYG217" s="727"/>
      <c r="VYH217" s="727"/>
      <c r="VYI217" s="727"/>
      <c r="VYJ217" s="727"/>
      <c r="VYK217" s="727"/>
      <c r="VYL217" s="727"/>
      <c r="VYM217" s="727"/>
      <c r="VYN217" s="727"/>
      <c r="VYO217" s="727"/>
      <c r="VYP217" s="727"/>
      <c r="VYQ217" s="727"/>
      <c r="VYR217" s="727"/>
      <c r="VYS217" s="728"/>
      <c r="VYT217" s="728"/>
      <c r="VYU217" s="728"/>
      <c r="VYV217" s="728"/>
      <c r="VYW217" s="728"/>
      <c r="VYX217" s="728"/>
      <c r="VYY217" s="728"/>
      <c r="VYZ217" s="729"/>
      <c r="VZA217" s="729"/>
      <c r="VZB217" s="729"/>
      <c r="VZC217" s="729"/>
      <c r="VZD217" s="729"/>
      <c r="VZE217" s="729"/>
      <c r="VZF217" s="729"/>
      <c r="VZG217" s="729"/>
      <c r="VZH217" s="729"/>
      <c r="VZI217" s="729"/>
      <c r="VZJ217" s="729"/>
      <c r="VZK217" s="729"/>
      <c r="VZL217" s="729"/>
      <c r="VZM217" s="729"/>
      <c r="VZN217" s="729"/>
      <c r="VZO217" s="729"/>
      <c r="VZP217" s="729"/>
      <c r="VZQ217" s="729"/>
      <c r="VZR217" s="729"/>
      <c r="VZS217" s="729"/>
      <c r="VZT217" s="729"/>
      <c r="VZU217" s="729"/>
      <c r="VZV217" s="729"/>
      <c r="VZW217" s="729"/>
      <c r="VZX217" s="729"/>
      <c r="VZY217" s="729"/>
      <c r="VZZ217" s="729"/>
      <c r="WAA217" s="729"/>
      <c r="WAB217" s="729"/>
      <c r="WAC217" s="729"/>
      <c r="WAD217" s="729"/>
      <c r="WAE217" s="729"/>
      <c r="WAF217" s="729"/>
      <c r="WAG217" s="729"/>
      <c r="WAH217" s="730"/>
      <c r="WAI217" s="730"/>
      <c r="WAJ217" s="730"/>
      <c r="WAK217" s="730"/>
      <c r="WAL217" s="730"/>
      <c r="WAM217" s="730"/>
      <c r="WAN217" s="730"/>
      <c r="WAO217" s="730"/>
      <c r="WAP217" s="730"/>
      <c r="WAQ217" s="730"/>
      <c r="WAR217" s="730"/>
      <c r="WAS217" s="730"/>
      <c r="WAT217" s="730"/>
      <c r="WAU217" s="730"/>
      <c r="WAV217" s="730"/>
      <c r="WAW217" s="730"/>
      <c r="WAX217" s="730"/>
      <c r="WAY217" s="730"/>
      <c r="WAZ217" s="730"/>
      <c r="WBA217" s="730"/>
      <c r="WBB217" s="730"/>
      <c r="WBC217" s="730"/>
      <c r="WBD217" s="730"/>
      <c r="WBE217" s="730"/>
      <c r="WBF217" s="730"/>
      <c r="WBG217" s="730"/>
      <c r="WBH217" s="730"/>
      <c r="WBI217" s="730"/>
      <c r="WBJ217" s="730"/>
      <c r="WBK217" s="730"/>
      <c r="WBL217" s="730"/>
      <c r="WBM217" s="730"/>
      <c r="WBN217" s="730"/>
      <c r="WBO217" s="730"/>
      <c r="WBP217" s="730"/>
      <c r="WBQ217" s="730"/>
      <c r="WBR217" s="730"/>
      <c r="WBS217" s="730"/>
      <c r="WBT217" s="730"/>
      <c r="WBU217" s="730"/>
      <c r="WBV217" s="730"/>
      <c r="WBW217" s="730"/>
      <c r="WBX217" s="730"/>
      <c r="WBY217" s="730"/>
      <c r="WBZ217" s="730"/>
      <c r="WCA217" s="730"/>
      <c r="WCB217" s="730"/>
      <c r="WCC217" s="730"/>
      <c r="WCD217" s="727"/>
      <c r="WCE217" s="727"/>
      <c r="WCF217" s="727"/>
      <c r="WCG217" s="727"/>
      <c r="WCH217" s="727"/>
      <c r="WCI217" s="727"/>
      <c r="WCJ217" s="727"/>
      <c r="WCK217" s="727"/>
      <c r="WCL217" s="727"/>
      <c r="WCM217" s="727"/>
      <c r="WCN217" s="727"/>
      <c r="WCO217" s="727"/>
      <c r="WCP217" s="727"/>
      <c r="WCQ217" s="727"/>
      <c r="WCR217" s="727"/>
      <c r="WCS217" s="727"/>
      <c r="WCT217" s="728"/>
      <c r="WCU217" s="728"/>
      <c r="WCV217" s="728"/>
      <c r="WCW217" s="728"/>
      <c r="WCX217" s="728"/>
      <c r="WCY217" s="728"/>
      <c r="WCZ217" s="728"/>
      <c r="WDA217" s="729"/>
      <c r="WDB217" s="729"/>
      <c r="WDC217" s="729"/>
      <c r="WDD217" s="729"/>
      <c r="WDE217" s="729"/>
      <c r="WDF217" s="729"/>
      <c r="WDG217" s="729"/>
      <c r="WDH217" s="729"/>
      <c r="WDI217" s="729"/>
      <c r="WDJ217" s="729"/>
      <c r="WDK217" s="729"/>
      <c r="WDL217" s="729"/>
      <c r="WDM217" s="729"/>
      <c r="WDN217" s="729"/>
      <c r="WDO217" s="729"/>
      <c r="WDP217" s="729"/>
      <c r="WDQ217" s="729"/>
      <c r="WDR217" s="729"/>
      <c r="WDS217" s="729"/>
      <c r="WDT217" s="729"/>
      <c r="WDU217" s="729"/>
      <c r="WDV217" s="729"/>
      <c r="WDW217" s="729"/>
      <c r="WDX217" s="729"/>
      <c r="WDY217" s="729"/>
      <c r="WDZ217" s="729"/>
      <c r="WEA217" s="729"/>
      <c r="WEB217" s="729"/>
      <c r="WEC217" s="729"/>
      <c r="WED217" s="729"/>
      <c r="WEE217" s="729"/>
      <c r="WEF217" s="729"/>
      <c r="WEG217" s="729"/>
      <c r="WEH217" s="729"/>
      <c r="WEI217" s="730"/>
      <c r="WEJ217" s="730"/>
      <c r="WEK217" s="730"/>
      <c r="WEL217" s="730"/>
      <c r="WEM217" s="730"/>
      <c r="WEN217" s="730"/>
      <c r="WEO217" s="730"/>
      <c r="WEP217" s="730"/>
      <c r="WEQ217" s="730"/>
      <c r="WER217" s="730"/>
      <c r="WES217" s="730"/>
      <c r="WET217" s="730"/>
      <c r="WEU217" s="730"/>
      <c r="WEV217" s="730"/>
      <c r="WEW217" s="730"/>
      <c r="WEX217" s="730"/>
      <c r="WEY217" s="730"/>
      <c r="WEZ217" s="730"/>
      <c r="WFA217" s="730"/>
      <c r="WFB217" s="730"/>
      <c r="WFC217" s="730"/>
      <c r="WFD217" s="730"/>
      <c r="WFE217" s="730"/>
      <c r="WFF217" s="730"/>
      <c r="WFG217" s="730"/>
      <c r="WFH217" s="730"/>
      <c r="WFI217" s="730"/>
      <c r="WFJ217" s="730"/>
      <c r="WFK217" s="730"/>
      <c r="WFL217" s="730"/>
      <c r="WFM217" s="730"/>
      <c r="WFN217" s="730"/>
      <c r="WFO217" s="730"/>
      <c r="WFP217" s="730"/>
      <c r="WFQ217" s="730"/>
      <c r="WFR217" s="730"/>
      <c r="WFS217" s="730"/>
      <c r="WFT217" s="730"/>
      <c r="WFU217" s="730"/>
      <c r="WFV217" s="730"/>
      <c r="WFW217" s="730"/>
      <c r="WFX217" s="730"/>
      <c r="WFY217" s="730"/>
      <c r="WFZ217" s="730"/>
      <c r="WGA217" s="730"/>
      <c r="WGB217" s="730"/>
      <c r="WGC217" s="730"/>
      <c r="WGD217" s="730"/>
      <c r="WGE217" s="727"/>
      <c r="WGF217" s="727"/>
      <c r="WGG217" s="727"/>
      <c r="WGH217" s="727"/>
      <c r="WGI217" s="727"/>
      <c r="WGJ217" s="727"/>
      <c r="WGK217" s="727"/>
      <c r="WGL217" s="727"/>
      <c r="WGM217" s="727"/>
      <c r="WGN217" s="727"/>
      <c r="WGO217" s="727"/>
      <c r="WGP217" s="727"/>
      <c r="WGQ217" s="727"/>
      <c r="WGR217" s="727"/>
      <c r="WGS217" s="727"/>
      <c r="WGT217" s="727"/>
      <c r="WGU217" s="728"/>
      <c r="WGV217" s="728"/>
      <c r="WGW217" s="728"/>
      <c r="WGX217" s="728"/>
      <c r="WGY217" s="728"/>
      <c r="WGZ217" s="728"/>
      <c r="WHA217" s="728"/>
      <c r="WHB217" s="729"/>
      <c r="WHC217" s="729"/>
      <c r="WHD217" s="729"/>
      <c r="WHE217" s="729"/>
      <c r="WHF217" s="729"/>
      <c r="WHG217" s="729"/>
      <c r="WHH217" s="729"/>
      <c r="WHI217" s="729"/>
      <c r="WHJ217" s="729"/>
      <c r="WHK217" s="729"/>
      <c r="WHL217" s="729"/>
      <c r="WHM217" s="729"/>
      <c r="WHN217" s="729"/>
      <c r="WHO217" s="729"/>
      <c r="WHP217" s="729"/>
      <c r="WHQ217" s="729"/>
      <c r="WHR217" s="729"/>
      <c r="WHS217" s="729"/>
      <c r="WHT217" s="729"/>
      <c r="WHU217" s="729"/>
      <c r="WHV217" s="729"/>
      <c r="WHW217" s="729"/>
      <c r="WHX217" s="729"/>
      <c r="WHY217" s="729"/>
      <c r="WHZ217" s="729"/>
      <c r="WIA217" s="729"/>
      <c r="WIB217" s="729"/>
      <c r="WIC217" s="729"/>
      <c r="WID217" s="729"/>
      <c r="WIE217" s="729"/>
      <c r="WIF217" s="729"/>
      <c r="WIG217" s="729"/>
      <c r="WIH217" s="729"/>
      <c r="WII217" s="729"/>
      <c r="WIJ217" s="730"/>
      <c r="WIK217" s="730"/>
      <c r="WIL217" s="730"/>
      <c r="WIM217" s="730"/>
      <c r="WIN217" s="730"/>
      <c r="WIO217" s="730"/>
      <c r="WIP217" s="730"/>
      <c r="WIQ217" s="730"/>
      <c r="WIR217" s="730"/>
      <c r="WIS217" s="730"/>
      <c r="WIT217" s="730"/>
      <c r="WIU217" s="730"/>
      <c r="WIV217" s="730"/>
      <c r="WIW217" s="730"/>
      <c r="WIX217" s="730"/>
      <c r="WIY217" s="730"/>
      <c r="WIZ217" s="730"/>
      <c r="WJA217" s="730"/>
      <c r="WJB217" s="730"/>
      <c r="WJC217" s="730"/>
      <c r="WJD217" s="730"/>
      <c r="WJE217" s="730"/>
      <c r="WJF217" s="730"/>
      <c r="WJG217" s="730"/>
      <c r="WJH217" s="730"/>
      <c r="WJI217" s="730"/>
      <c r="WJJ217" s="730"/>
      <c r="WJK217" s="730"/>
      <c r="WJL217" s="730"/>
      <c r="WJM217" s="730"/>
      <c r="WJN217" s="730"/>
      <c r="WJO217" s="730"/>
      <c r="WJP217" s="730"/>
      <c r="WJQ217" s="730"/>
      <c r="WJR217" s="730"/>
      <c r="WJS217" s="730"/>
      <c r="WJT217" s="730"/>
      <c r="WJU217" s="730"/>
      <c r="WJV217" s="730"/>
      <c r="WJW217" s="730"/>
      <c r="WJX217" s="730"/>
      <c r="WJY217" s="730"/>
      <c r="WJZ217" s="730"/>
      <c r="WKA217" s="730"/>
      <c r="WKB217" s="730"/>
      <c r="WKC217" s="730"/>
      <c r="WKD217" s="730"/>
      <c r="WKE217" s="730"/>
      <c r="WKF217" s="727"/>
      <c r="WKG217" s="727"/>
      <c r="WKH217" s="727"/>
      <c r="WKI217" s="727"/>
      <c r="WKJ217" s="727"/>
      <c r="WKK217" s="727"/>
      <c r="WKL217" s="727"/>
      <c r="WKM217" s="727"/>
      <c r="WKN217" s="727"/>
      <c r="WKO217" s="727"/>
      <c r="WKP217" s="727"/>
      <c r="WKQ217" s="727"/>
      <c r="WKR217" s="727"/>
      <c r="WKS217" s="727"/>
      <c r="WKT217" s="727"/>
      <c r="WKU217" s="727"/>
      <c r="WKV217" s="728"/>
      <c r="WKW217" s="728"/>
      <c r="WKX217" s="728"/>
      <c r="WKY217" s="728"/>
      <c r="WKZ217" s="728"/>
      <c r="WLA217" s="728"/>
      <c r="WLB217" s="728"/>
      <c r="WLC217" s="729"/>
      <c r="WLD217" s="729"/>
      <c r="WLE217" s="729"/>
      <c r="WLF217" s="729"/>
      <c r="WLG217" s="729"/>
      <c r="WLH217" s="729"/>
      <c r="WLI217" s="729"/>
      <c r="WLJ217" s="729"/>
      <c r="WLK217" s="729"/>
      <c r="WLL217" s="729"/>
      <c r="WLM217" s="729"/>
      <c r="WLN217" s="729"/>
      <c r="WLO217" s="729"/>
      <c r="WLP217" s="729"/>
      <c r="WLQ217" s="729"/>
      <c r="WLR217" s="729"/>
      <c r="WLS217" s="729"/>
      <c r="WLT217" s="729"/>
      <c r="WLU217" s="729"/>
      <c r="WLV217" s="729"/>
      <c r="WLW217" s="729"/>
      <c r="WLX217" s="729"/>
      <c r="WLY217" s="729"/>
      <c r="WLZ217" s="729"/>
      <c r="WMA217" s="729"/>
      <c r="WMB217" s="729"/>
      <c r="WMC217" s="729"/>
      <c r="WMD217" s="729"/>
      <c r="WME217" s="729"/>
      <c r="WMF217" s="729"/>
      <c r="WMG217" s="729"/>
      <c r="WMH217" s="729"/>
      <c r="WMI217" s="729"/>
      <c r="WMJ217" s="729"/>
      <c r="WMK217" s="730"/>
      <c r="WML217" s="730"/>
      <c r="WMM217" s="730"/>
      <c r="WMN217" s="730"/>
      <c r="WMO217" s="730"/>
      <c r="WMP217" s="730"/>
      <c r="WMQ217" s="730"/>
      <c r="WMR217" s="730"/>
      <c r="WMS217" s="730"/>
      <c r="WMT217" s="730"/>
      <c r="WMU217" s="730"/>
      <c r="WMV217" s="730"/>
      <c r="WMW217" s="730"/>
      <c r="WMX217" s="730"/>
      <c r="WMY217" s="730"/>
      <c r="WMZ217" s="730"/>
      <c r="WNA217" s="730"/>
      <c r="WNB217" s="730"/>
      <c r="WNC217" s="730"/>
      <c r="WND217" s="730"/>
      <c r="WNE217" s="730"/>
      <c r="WNF217" s="730"/>
      <c r="WNG217" s="730"/>
      <c r="WNH217" s="730"/>
      <c r="WNI217" s="730"/>
      <c r="WNJ217" s="730"/>
      <c r="WNK217" s="730"/>
      <c r="WNL217" s="730"/>
      <c r="WNM217" s="730"/>
      <c r="WNN217" s="730"/>
      <c r="WNO217" s="730"/>
      <c r="WNP217" s="730"/>
      <c r="WNQ217" s="730"/>
      <c r="WNR217" s="730"/>
      <c r="WNS217" s="730"/>
      <c r="WNT217" s="730"/>
      <c r="WNU217" s="730"/>
      <c r="WNV217" s="730"/>
      <c r="WNW217" s="730"/>
      <c r="WNX217" s="730"/>
      <c r="WNY217" s="730"/>
      <c r="WNZ217" s="730"/>
      <c r="WOA217" s="730"/>
      <c r="WOB217" s="730"/>
      <c r="WOC217" s="730"/>
      <c r="WOD217" s="730"/>
      <c r="WOE217" s="730"/>
      <c r="WOF217" s="730"/>
      <c r="WOG217" s="727"/>
      <c r="WOH217" s="727"/>
      <c r="WOI217" s="727"/>
      <c r="WOJ217" s="727"/>
      <c r="WOK217" s="727"/>
      <c r="WOL217" s="727"/>
      <c r="WOM217" s="727"/>
      <c r="WON217" s="727"/>
      <c r="WOO217" s="727"/>
      <c r="WOP217" s="727"/>
      <c r="WOQ217" s="727"/>
      <c r="WOR217" s="727"/>
      <c r="WOS217" s="727"/>
      <c r="WOT217" s="727"/>
      <c r="WOU217" s="727"/>
      <c r="WOV217" s="727"/>
      <c r="WOW217" s="728"/>
      <c r="WOX217" s="728"/>
      <c r="WOY217" s="728"/>
      <c r="WOZ217" s="728"/>
      <c r="WPA217" s="728"/>
      <c r="WPB217" s="728"/>
      <c r="WPC217" s="728"/>
      <c r="WPD217" s="729"/>
      <c r="WPE217" s="729"/>
      <c r="WPF217" s="729"/>
      <c r="WPG217" s="729"/>
      <c r="WPH217" s="729"/>
      <c r="WPI217" s="729"/>
      <c r="WPJ217" s="729"/>
      <c r="WPK217" s="729"/>
      <c r="WPL217" s="729"/>
      <c r="WPM217" s="729"/>
      <c r="WPN217" s="729"/>
      <c r="WPO217" s="729"/>
      <c r="WPP217" s="729"/>
      <c r="WPQ217" s="729"/>
      <c r="WPR217" s="729"/>
      <c r="WPS217" s="729"/>
      <c r="WPT217" s="729"/>
      <c r="WPU217" s="729"/>
      <c r="WPV217" s="729"/>
      <c r="WPW217" s="729"/>
      <c r="WPX217" s="729"/>
      <c r="WPY217" s="729"/>
      <c r="WPZ217" s="729"/>
      <c r="WQA217" s="729"/>
      <c r="WQB217" s="729"/>
      <c r="WQC217" s="729"/>
      <c r="WQD217" s="729"/>
      <c r="WQE217" s="729"/>
      <c r="WQF217" s="729"/>
      <c r="WQG217" s="729"/>
      <c r="WQH217" s="729"/>
      <c r="WQI217" s="729"/>
      <c r="WQJ217" s="729"/>
      <c r="WQK217" s="729"/>
      <c r="WQL217" s="730"/>
      <c r="WQM217" s="730"/>
      <c r="WQN217" s="730"/>
      <c r="WQO217" s="730"/>
      <c r="WQP217" s="730"/>
      <c r="WQQ217" s="730"/>
      <c r="WQR217" s="730"/>
      <c r="WQS217" s="730"/>
      <c r="WQT217" s="730"/>
      <c r="WQU217" s="730"/>
      <c r="WQV217" s="730"/>
      <c r="WQW217" s="730"/>
      <c r="WQX217" s="730"/>
      <c r="WQY217" s="730"/>
      <c r="WQZ217" s="730"/>
      <c r="WRA217" s="730"/>
      <c r="WRB217" s="730"/>
      <c r="WRC217" s="730"/>
      <c r="WRD217" s="730"/>
      <c r="WRE217" s="730"/>
      <c r="WRF217" s="730"/>
      <c r="WRG217" s="730"/>
      <c r="WRH217" s="730"/>
      <c r="WRI217" s="730"/>
      <c r="WRJ217" s="730"/>
      <c r="WRK217" s="730"/>
      <c r="WRL217" s="730"/>
      <c r="WRM217" s="730"/>
      <c r="WRN217" s="730"/>
      <c r="WRO217" s="730"/>
      <c r="WRP217" s="730"/>
      <c r="WRQ217" s="730"/>
      <c r="WRR217" s="730"/>
      <c r="WRS217" s="730"/>
      <c r="WRT217" s="730"/>
      <c r="WRU217" s="730"/>
      <c r="WRV217" s="730"/>
      <c r="WRW217" s="730"/>
      <c r="WRX217" s="730"/>
      <c r="WRY217" s="730"/>
      <c r="WRZ217" s="730"/>
      <c r="WSA217" s="730"/>
      <c r="WSB217" s="730"/>
      <c r="WSC217" s="730"/>
      <c r="WSD217" s="730"/>
      <c r="WSE217" s="730"/>
      <c r="WSF217" s="730"/>
      <c r="WSG217" s="730"/>
      <c r="WSH217" s="727"/>
      <c r="WSI217" s="727"/>
      <c r="WSJ217" s="727"/>
      <c r="WSK217" s="727"/>
      <c r="WSL217" s="727"/>
      <c r="WSM217" s="727"/>
      <c r="WSN217" s="727"/>
      <c r="WSO217" s="727"/>
      <c r="WSP217" s="727"/>
      <c r="WSQ217" s="727"/>
      <c r="WSR217" s="727"/>
      <c r="WSS217" s="727"/>
      <c r="WST217" s="727"/>
      <c r="WSU217" s="727"/>
      <c r="WSV217" s="727"/>
      <c r="WSW217" s="727"/>
      <c r="WSX217" s="728"/>
      <c r="WSY217" s="728"/>
      <c r="WSZ217" s="728"/>
      <c r="WTA217" s="728"/>
      <c r="WTB217" s="728"/>
      <c r="WTC217" s="728"/>
      <c r="WTD217" s="728"/>
      <c r="WTE217" s="729"/>
      <c r="WTF217" s="729"/>
      <c r="WTG217" s="729"/>
      <c r="WTH217" s="729"/>
      <c r="WTI217" s="729"/>
      <c r="WTJ217" s="729"/>
      <c r="WTK217" s="729"/>
      <c r="WTL217" s="729"/>
      <c r="WTM217" s="729"/>
      <c r="WTN217" s="729"/>
      <c r="WTO217" s="729"/>
      <c r="WTP217" s="729"/>
      <c r="WTQ217" s="729"/>
      <c r="WTR217" s="729"/>
      <c r="WTS217" s="729"/>
      <c r="WTT217" s="729"/>
      <c r="WTU217" s="729"/>
      <c r="WTV217" s="729"/>
      <c r="WTW217" s="729"/>
      <c r="WTX217" s="729"/>
      <c r="WTY217" s="729"/>
      <c r="WTZ217" s="729"/>
      <c r="WUA217" s="729"/>
      <c r="WUB217" s="729"/>
      <c r="WUC217" s="729"/>
      <c r="WUD217" s="729"/>
      <c r="WUE217" s="729"/>
      <c r="WUF217" s="729"/>
      <c r="WUG217" s="729"/>
      <c r="WUH217" s="729"/>
      <c r="WUI217" s="729"/>
      <c r="WUJ217" s="729"/>
      <c r="WUK217" s="729"/>
      <c r="WUL217" s="729"/>
      <c r="WUM217" s="730"/>
      <c r="WUN217" s="730"/>
      <c r="WUO217" s="730"/>
      <c r="WUP217" s="730"/>
      <c r="WUQ217" s="730"/>
      <c r="WUR217" s="730"/>
      <c r="WUS217" s="730"/>
      <c r="WUT217" s="730"/>
      <c r="WUU217" s="730"/>
      <c r="WUV217" s="730"/>
      <c r="WUW217" s="730"/>
      <c r="WUX217" s="730"/>
      <c r="WUY217" s="730"/>
      <c r="WUZ217" s="730"/>
      <c r="WVA217" s="730"/>
      <c r="WVB217" s="730"/>
      <c r="WVC217" s="730"/>
      <c r="WVD217" s="730"/>
      <c r="WVE217" s="730"/>
      <c r="WVF217" s="730"/>
      <c r="WVG217" s="730"/>
      <c r="WVH217" s="730"/>
      <c r="WVI217" s="730"/>
      <c r="WVJ217" s="730"/>
      <c r="WVK217" s="730"/>
      <c r="WVL217" s="730"/>
      <c r="WVM217" s="730"/>
      <c r="WVN217" s="730"/>
      <c r="WVO217" s="730"/>
      <c r="WVP217" s="730"/>
      <c r="WVQ217" s="730"/>
      <c r="WVR217" s="730"/>
      <c r="WVS217" s="730"/>
      <c r="WVT217" s="730"/>
      <c r="WVU217" s="730"/>
      <c r="WVV217" s="730"/>
      <c r="WVW217" s="730"/>
      <c r="WVX217" s="730"/>
      <c r="WVY217" s="730"/>
      <c r="WVZ217" s="730"/>
      <c r="WWA217" s="730"/>
      <c r="WWB217" s="730"/>
      <c r="WWC217" s="730"/>
      <c r="WWD217" s="730"/>
      <c r="WWE217" s="730"/>
      <c r="WWF217" s="730"/>
      <c r="WWG217" s="730"/>
      <c r="WWH217" s="730"/>
      <c r="WWI217" s="727"/>
      <c r="WWJ217" s="727"/>
      <c r="WWK217" s="727"/>
      <c r="WWL217" s="727"/>
      <c r="WWM217" s="727"/>
      <c r="WWN217" s="727"/>
      <c r="WWO217" s="727"/>
      <c r="WWP217" s="727"/>
      <c r="WWQ217" s="727"/>
      <c r="WWR217" s="727"/>
      <c r="WWS217" s="727"/>
      <c r="WWT217" s="727"/>
      <c r="WWU217" s="727"/>
      <c r="WWV217" s="727"/>
      <c r="WWW217" s="727"/>
      <c r="WWX217" s="727"/>
      <c r="WWY217" s="728"/>
      <c r="WWZ217" s="728"/>
      <c r="WXA217" s="728"/>
      <c r="WXB217" s="728"/>
      <c r="WXC217" s="728"/>
      <c r="WXD217" s="728"/>
      <c r="WXE217" s="728"/>
      <c r="WXF217" s="729"/>
      <c r="WXG217" s="729"/>
      <c r="WXH217" s="729"/>
      <c r="WXI217" s="729"/>
      <c r="WXJ217" s="729"/>
      <c r="WXK217" s="729"/>
      <c r="WXL217" s="729"/>
      <c r="WXM217" s="729"/>
      <c r="WXN217" s="729"/>
      <c r="WXO217" s="729"/>
      <c r="WXP217" s="729"/>
      <c r="WXQ217" s="729"/>
      <c r="WXR217" s="729"/>
      <c r="WXS217" s="729"/>
      <c r="WXT217" s="729"/>
      <c r="WXU217" s="729"/>
      <c r="WXV217" s="729"/>
      <c r="WXW217" s="729"/>
      <c r="WXX217" s="729"/>
      <c r="WXY217" s="729"/>
      <c r="WXZ217" s="729"/>
      <c r="WYA217" s="729"/>
      <c r="WYB217" s="729"/>
      <c r="WYC217" s="729"/>
      <c r="WYD217" s="729"/>
      <c r="WYE217" s="729"/>
      <c r="WYF217" s="729"/>
      <c r="WYG217" s="729"/>
      <c r="WYH217" s="729"/>
      <c r="WYI217" s="729"/>
      <c r="WYJ217" s="729"/>
      <c r="WYK217" s="729"/>
      <c r="WYL217" s="729"/>
      <c r="WYM217" s="729"/>
      <c r="WYN217" s="730"/>
      <c r="WYO217" s="730"/>
      <c r="WYP217" s="730"/>
      <c r="WYQ217" s="730"/>
      <c r="WYR217" s="730"/>
      <c r="WYS217" s="730"/>
      <c r="WYT217" s="730"/>
      <c r="WYU217" s="730"/>
      <c r="WYV217" s="730"/>
      <c r="WYW217" s="730"/>
      <c r="WYX217" s="730"/>
      <c r="WYY217" s="730"/>
      <c r="WYZ217" s="730"/>
      <c r="WZA217" s="730"/>
      <c r="WZB217" s="730"/>
      <c r="WZC217" s="730"/>
      <c r="WZD217" s="730"/>
      <c r="WZE217" s="730"/>
      <c r="WZF217" s="730"/>
      <c r="WZG217" s="730"/>
      <c r="WZH217" s="730"/>
      <c r="WZI217" s="730"/>
      <c r="WZJ217" s="730"/>
      <c r="WZK217" s="730"/>
      <c r="WZL217" s="730"/>
      <c r="WZM217" s="730"/>
      <c r="WZN217" s="730"/>
      <c r="WZO217" s="730"/>
      <c r="WZP217" s="730"/>
      <c r="WZQ217" s="730"/>
      <c r="WZR217" s="730"/>
      <c r="WZS217" s="730"/>
      <c r="WZT217" s="730"/>
      <c r="WZU217" s="730"/>
      <c r="WZV217" s="730"/>
      <c r="WZW217" s="730"/>
      <c r="WZX217" s="730"/>
      <c r="WZY217" s="730"/>
      <c r="WZZ217" s="730"/>
      <c r="XAA217" s="730"/>
      <c r="XAB217" s="730"/>
      <c r="XAC217" s="730"/>
      <c r="XAD217" s="730"/>
      <c r="XAE217" s="730"/>
      <c r="XAF217" s="730"/>
      <c r="XAG217" s="730"/>
      <c r="XAH217" s="730"/>
      <c r="XAI217" s="730"/>
      <c r="XAJ217" s="727"/>
      <c r="XAK217" s="727"/>
      <c r="XAL217" s="727"/>
      <c r="XAM217" s="727"/>
      <c r="XAN217" s="727"/>
      <c r="XAO217" s="727"/>
      <c r="XAP217" s="727"/>
      <c r="XAQ217" s="727"/>
      <c r="XAR217" s="727"/>
      <c r="XAS217" s="727"/>
      <c r="XAT217" s="727"/>
      <c r="XAU217" s="727"/>
      <c r="XAV217" s="727"/>
      <c r="XAW217" s="727"/>
      <c r="XAX217" s="727"/>
      <c r="XAY217" s="727"/>
      <c r="XAZ217" s="728"/>
      <c r="XBA217" s="728"/>
      <c r="XBB217" s="728"/>
      <c r="XBC217" s="728"/>
      <c r="XBD217" s="728"/>
      <c r="XBE217" s="728"/>
      <c r="XBF217" s="728"/>
      <c r="XBG217" s="729"/>
      <c r="XBH217" s="729"/>
      <c r="XBI217" s="729"/>
      <c r="XBJ217" s="729"/>
      <c r="XBK217" s="729"/>
      <c r="XBL217" s="729"/>
      <c r="XBM217" s="729"/>
      <c r="XBN217" s="729"/>
      <c r="XBO217" s="729"/>
      <c r="XBP217" s="729"/>
      <c r="XBQ217" s="729"/>
      <c r="XBR217" s="729"/>
      <c r="XBS217" s="729"/>
      <c r="XBT217" s="729"/>
      <c r="XBU217" s="729"/>
      <c r="XBV217" s="729"/>
      <c r="XBW217" s="729"/>
      <c r="XBX217" s="729"/>
      <c r="XBY217" s="729"/>
      <c r="XBZ217" s="729"/>
      <c r="XCA217" s="729"/>
      <c r="XCB217" s="729"/>
      <c r="XCC217" s="729"/>
      <c r="XCD217" s="729"/>
      <c r="XCE217" s="729"/>
      <c r="XCF217" s="729"/>
      <c r="XCG217" s="729"/>
      <c r="XCH217" s="729"/>
      <c r="XCI217" s="729"/>
      <c r="XCJ217" s="729"/>
      <c r="XCK217" s="729"/>
      <c r="XCL217" s="729"/>
      <c r="XCM217" s="729"/>
      <c r="XCN217" s="729"/>
      <c r="XCO217" s="730"/>
      <c r="XCP217" s="730"/>
      <c r="XCQ217" s="730"/>
      <c r="XCR217" s="730"/>
      <c r="XCS217" s="730"/>
      <c r="XCT217" s="730"/>
      <c r="XCU217" s="730"/>
      <c r="XCV217" s="730"/>
      <c r="XCW217" s="730"/>
      <c r="XCX217" s="730"/>
      <c r="XCY217" s="730"/>
      <c r="XCZ217" s="730"/>
      <c r="XDA217" s="730"/>
      <c r="XDB217" s="730"/>
      <c r="XDC217" s="730"/>
      <c r="XDD217" s="730"/>
      <c r="XDE217" s="730"/>
      <c r="XDF217" s="730"/>
      <c r="XDG217" s="730"/>
      <c r="XDH217" s="730"/>
      <c r="XDI217" s="730"/>
      <c r="XDJ217" s="730"/>
      <c r="XDK217" s="730"/>
      <c r="XDL217" s="730"/>
      <c r="XDM217" s="730"/>
      <c r="XDN217" s="730"/>
      <c r="XDO217" s="730"/>
      <c r="XDP217" s="730"/>
      <c r="XDQ217" s="730"/>
      <c r="XDR217" s="730"/>
      <c r="XDS217" s="730"/>
      <c r="XDT217" s="730"/>
      <c r="XDU217" s="730"/>
      <c r="XDV217" s="730"/>
      <c r="XDW217" s="730"/>
      <c r="XDX217" s="730"/>
      <c r="XDY217" s="730"/>
      <c r="XDZ217" s="730"/>
      <c r="XEA217" s="730"/>
      <c r="XEB217" s="730"/>
      <c r="XEC217" s="730"/>
      <c r="XED217" s="730"/>
      <c r="XEE217" s="730"/>
      <c r="XEF217" s="730"/>
      <c r="XEG217" s="730"/>
      <c r="XEH217" s="730"/>
      <c r="XEI217" s="730"/>
      <c r="XEJ217" s="730"/>
      <c r="XEK217" s="727"/>
      <c r="XEL217" s="727"/>
      <c r="XEM217" s="727"/>
      <c r="XEN217" s="727"/>
      <c r="XEO217" s="727"/>
      <c r="XEP217" s="727"/>
      <c r="XEQ217" s="727"/>
      <c r="XER217" s="727"/>
      <c r="XES217" s="727"/>
      <c r="XET217" s="727"/>
      <c r="XEU217" s="727"/>
      <c r="XEV217" s="727"/>
      <c r="XEW217" s="727"/>
      <c r="XEX217" s="727"/>
      <c r="XEY217" s="727"/>
      <c r="XEZ217" s="727"/>
      <c r="XFA217" s="728"/>
      <c r="XFB217" s="728"/>
      <c r="XFC217" s="728"/>
      <c r="XFD217" s="728"/>
    </row>
    <row r="218" spans="1:16384" s="269" customFormat="1" ht="10.199999999999999" customHeight="1" x14ac:dyDescent="0.25">
      <c r="A218" s="715"/>
      <c r="B218" s="715"/>
      <c r="C218" s="715"/>
      <c r="D218" s="715"/>
      <c r="E218" s="715"/>
      <c r="F218" s="715"/>
      <c r="G218" s="715"/>
      <c r="H218" s="847" t="s">
        <v>554</v>
      </c>
      <c r="I218" s="847"/>
      <c r="J218" s="847"/>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7"/>
      <c r="AK218" s="847"/>
      <c r="AL218" s="847"/>
      <c r="AM218" s="847"/>
      <c r="AN218" s="847"/>
      <c r="AO218" s="847"/>
      <c r="AP218" s="738" t="s">
        <v>4</v>
      </c>
      <c r="AQ218" s="738"/>
      <c r="AR218" s="738"/>
      <c r="AS218" s="738"/>
      <c r="AT218" s="738"/>
      <c r="AU218" s="738"/>
      <c r="AV218" s="738"/>
      <c r="AW218" s="738"/>
      <c r="AX218" s="738"/>
      <c r="AY218" s="738"/>
      <c r="AZ218" s="738"/>
      <c r="BA218" s="738"/>
      <c r="BB218" s="738"/>
      <c r="BC218" s="738"/>
      <c r="BD218" s="738"/>
      <c r="BE218" s="738"/>
      <c r="BF218" s="738" t="s">
        <v>4</v>
      </c>
      <c r="BG218" s="738"/>
      <c r="BH218" s="738"/>
      <c r="BI218" s="738"/>
      <c r="BJ218" s="738"/>
      <c r="BK218" s="738"/>
      <c r="BL218" s="738"/>
      <c r="BM218" s="738"/>
      <c r="BN218" s="738"/>
      <c r="BO218" s="738"/>
      <c r="BP218" s="738"/>
      <c r="BQ218" s="738"/>
      <c r="BR218" s="738"/>
      <c r="BS218" s="738"/>
      <c r="BT218" s="738"/>
      <c r="BU218" s="738"/>
      <c r="BV218" s="738" t="s">
        <v>4</v>
      </c>
      <c r="BW218" s="738"/>
      <c r="BX218" s="738"/>
      <c r="BY218" s="738"/>
      <c r="BZ218" s="738"/>
      <c r="CA218" s="738"/>
      <c r="CB218" s="738"/>
      <c r="CC218" s="738"/>
      <c r="CD218" s="738"/>
      <c r="CE218" s="738"/>
      <c r="CF218" s="738"/>
      <c r="CG218" s="738"/>
      <c r="CH218" s="738"/>
      <c r="CI218" s="738"/>
      <c r="CJ218" s="738"/>
      <c r="CK218" s="738"/>
      <c r="CL218" s="731">
        <f>SUM(CL217:DA217)</f>
        <v>430138.3</v>
      </c>
      <c r="CM218" s="731"/>
      <c r="CN218" s="731"/>
      <c r="CO218" s="731"/>
      <c r="CP218" s="731"/>
      <c r="CQ218" s="731"/>
      <c r="CR218" s="731"/>
      <c r="CS218" s="731"/>
      <c r="CT218" s="731"/>
      <c r="CU218" s="731"/>
      <c r="CV218" s="731"/>
      <c r="CW218" s="731"/>
      <c r="CX218" s="731"/>
      <c r="CY218" s="731"/>
      <c r="CZ218" s="731"/>
      <c r="DA218" s="731"/>
      <c r="DB218" s="278"/>
      <c r="DC218" s="278"/>
      <c r="DD218" s="277"/>
      <c r="DE218" s="277"/>
      <c r="DF218" s="277"/>
      <c r="DG218" s="277"/>
      <c r="DH218" s="277"/>
      <c r="DI218" s="845"/>
      <c r="DJ218" s="845"/>
      <c r="DK218" s="845"/>
      <c r="DL218" s="845"/>
      <c r="DM218" s="845"/>
      <c r="DN218" s="845"/>
      <c r="DO218" s="845"/>
      <c r="DP218" s="845"/>
      <c r="DQ218" s="845"/>
      <c r="DR218" s="845"/>
      <c r="DS218" s="845"/>
      <c r="DT218" s="845"/>
      <c r="DU218" s="845"/>
      <c r="DV218" s="845"/>
      <c r="DW218" s="845"/>
      <c r="DX218" s="845"/>
      <c r="DY218" s="845"/>
      <c r="DZ218" s="845"/>
      <c r="EA218" s="845"/>
      <c r="EB218" s="845"/>
      <c r="EC218" s="845"/>
      <c r="ED218" s="845"/>
      <c r="EE218" s="845"/>
      <c r="EF218" s="845"/>
      <c r="EG218" s="845"/>
      <c r="EH218" s="845"/>
      <c r="EI218" s="845"/>
      <c r="EJ218" s="845"/>
      <c r="EK218" s="845"/>
      <c r="EL218" s="845"/>
      <c r="EM218" s="845"/>
      <c r="EN218" s="845"/>
      <c r="EO218" s="845"/>
      <c r="EP218" s="845"/>
      <c r="EQ218" s="846"/>
      <c r="ER218" s="846"/>
      <c r="ES218" s="846"/>
      <c r="ET218" s="846"/>
      <c r="EU218" s="846"/>
      <c r="EV218" s="846"/>
      <c r="EW218" s="846"/>
      <c r="EX218" s="846"/>
      <c r="EY218" s="846"/>
      <c r="EZ218" s="846"/>
      <c r="FA218" s="846"/>
      <c r="FB218" s="846"/>
      <c r="FC218" s="846"/>
      <c r="FD218" s="846"/>
      <c r="FE218" s="846"/>
      <c r="FF218" s="846"/>
      <c r="FG218" s="846"/>
      <c r="FH218" s="846"/>
      <c r="FI218" s="846"/>
      <c r="FJ218" s="846"/>
      <c r="FK218" s="846"/>
      <c r="FL218" s="846"/>
      <c r="FM218" s="846"/>
      <c r="FN218" s="846"/>
      <c r="FO218" s="846"/>
      <c r="FP218" s="846"/>
      <c r="FQ218" s="846"/>
      <c r="FR218" s="846"/>
      <c r="FS218" s="846"/>
      <c r="FT218" s="846"/>
      <c r="FU218" s="846"/>
      <c r="FV218" s="846"/>
      <c r="FW218" s="846"/>
      <c r="FX218" s="846"/>
      <c r="FY218" s="846"/>
      <c r="FZ218" s="846"/>
      <c r="GA218" s="846"/>
      <c r="GB218" s="846"/>
      <c r="GC218" s="846"/>
      <c r="GD218" s="846"/>
      <c r="GE218" s="846"/>
      <c r="GF218" s="846"/>
      <c r="GG218" s="846"/>
      <c r="GH218" s="846"/>
      <c r="GI218" s="846"/>
      <c r="GJ218" s="846"/>
      <c r="GK218" s="846"/>
      <c r="GL218" s="846"/>
      <c r="GM218" s="849"/>
      <c r="GN218" s="849"/>
      <c r="GO218" s="849"/>
      <c r="GP218" s="849"/>
      <c r="GQ218" s="849"/>
      <c r="GR218" s="849"/>
      <c r="GS218" s="849"/>
      <c r="GT218" s="849"/>
      <c r="GU218" s="849"/>
      <c r="GV218" s="849"/>
      <c r="GW218" s="849"/>
      <c r="GX218" s="849"/>
      <c r="GY218" s="849"/>
      <c r="GZ218" s="849"/>
      <c r="HA218" s="849"/>
      <c r="HB218" s="849"/>
      <c r="HC218" s="728"/>
      <c r="HD218" s="728"/>
      <c r="HE218" s="728"/>
      <c r="HF218" s="728"/>
      <c r="HG218" s="728"/>
      <c r="HH218" s="728"/>
      <c r="HI218" s="728"/>
      <c r="HJ218" s="845"/>
      <c r="HK218" s="845"/>
      <c r="HL218" s="845"/>
      <c r="HM218" s="845"/>
      <c r="HN218" s="845"/>
      <c r="HO218" s="845"/>
      <c r="HP218" s="845"/>
      <c r="HQ218" s="845"/>
      <c r="HR218" s="845"/>
      <c r="HS218" s="845"/>
      <c r="HT218" s="845"/>
      <c r="HU218" s="845"/>
      <c r="HV218" s="845"/>
      <c r="HW218" s="845"/>
      <c r="HX218" s="845"/>
      <c r="HY218" s="845"/>
      <c r="HZ218" s="845"/>
      <c r="IA218" s="845"/>
      <c r="IB218" s="845"/>
      <c r="IC218" s="845"/>
      <c r="ID218" s="845"/>
      <c r="IE218" s="845"/>
      <c r="IF218" s="845"/>
      <c r="IG218" s="845"/>
      <c r="IH218" s="845"/>
      <c r="II218" s="845"/>
      <c r="IJ218" s="845"/>
      <c r="IK218" s="845"/>
      <c r="IL218" s="845"/>
      <c r="IM218" s="845"/>
      <c r="IN218" s="845"/>
      <c r="IO218" s="845"/>
      <c r="IP218" s="845"/>
      <c r="IQ218" s="845"/>
      <c r="IR218" s="846"/>
      <c r="IS218" s="846"/>
      <c r="IT218" s="846"/>
      <c r="IU218" s="846"/>
      <c r="IV218" s="846"/>
      <c r="IW218" s="846"/>
      <c r="IX218" s="846"/>
      <c r="IY218" s="846"/>
      <c r="IZ218" s="846"/>
      <c r="JA218" s="846"/>
      <c r="JB218" s="846"/>
      <c r="JC218" s="846"/>
      <c r="JD218" s="846"/>
      <c r="JE218" s="846"/>
      <c r="JF218" s="846"/>
      <c r="JG218" s="846"/>
      <c r="JH218" s="846"/>
      <c r="JI218" s="846"/>
      <c r="JJ218" s="846"/>
      <c r="JK218" s="846"/>
      <c r="JL218" s="846"/>
      <c r="JM218" s="846"/>
      <c r="JN218" s="846"/>
      <c r="JO218" s="846"/>
      <c r="JP218" s="846"/>
      <c r="JQ218" s="846"/>
      <c r="JR218" s="846"/>
      <c r="JS218" s="846"/>
      <c r="JT218" s="846"/>
      <c r="JU218" s="846"/>
      <c r="JV218" s="846"/>
      <c r="JW218" s="846"/>
      <c r="JX218" s="846"/>
      <c r="JY218" s="846"/>
      <c r="JZ218" s="846"/>
      <c r="KA218" s="846"/>
      <c r="KB218" s="846"/>
      <c r="KC218" s="846"/>
      <c r="KD218" s="846"/>
      <c r="KE218" s="846"/>
      <c r="KF218" s="846"/>
      <c r="KG218" s="846"/>
      <c r="KH218" s="846"/>
      <c r="KI218" s="846"/>
      <c r="KJ218" s="846"/>
      <c r="KK218" s="846"/>
      <c r="KL218" s="846"/>
      <c r="KM218" s="846"/>
      <c r="KN218" s="849"/>
      <c r="KO218" s="849"/>
      <c r="KP218" s="849"/>
      <c r="KQ218" s="849"/>
      <c r="KR218" s="849"/>
      <c r="KS218" s="849"/>
      <c r="KT218" s="849"/>
      <c r="KU218" s="849"/>
      <c r="KV218" s="849"/>
      <c r="KW218" s="849"/>
      <c r="KX218" s="849"/>
      <c r="KY218" s="849"/>
      <c r="KZ218" s="849"/>
      <c r="LA218" s="849"/>
      <c r="LB218" s="849"/>
      <c r="LC218" s="849"/>
      <c r="LD218" s="728"/>
      <c r="LE218" s="728"/>
      <c r="LF218" s="728"/>
      <c r="LG218" s="728"/>
      <c r="LH218" s="728"/>
      <c r="LI218" s="728"/>
      <c r="LJ218" s="728"/>
      <c r="LK218" s="845"/>
      <c r="LL218" s="845"/>
      <c r="LM218" s="845"/>
      <c r="LN218" s="845"/>
      <c r="LO218" s="845"/>
      <c r="LP218" s="845"/>
      <c r="LQ218" s="845"/>
      <c r="LR218" s="845"/>
      <c r="LS218" s="845"/>
      <c r="LT218" s="845"/>
      <c r="LU218" s="845"/>
      <c r="LV218" s="845"/>
      <c r="LW218" s="845"/>
      <c r="LX218" s="845"/>
      <c r="LY218" s="845"/>
      <c r="LZ218" s="845"/>
      <c r="MA218" s="845"/>
      <c r="MB218" s="845"/>
      <c r="MC218" s="845"/>
      <c r="MD218" s="845"/>
      <c r="ME218" s="845"/>
      <c r="MF218" s="845"/>
      <c r="MG218" s="845"/>
      <c r="MH218" s="845"/>
      <c r="MI218" s="845"/>
      <c r="MJ218" s="845"/>
      <c r="MK218" s="845"/>
      <c r="ML218" s="845"/>
      <c r="MM218" s="845"/>
      <c r="MN218" s="845"/>
      <c r="MO218" s="845"/>
      <c r="MP218" s="845"/>
      <c r="MQ218" s="845"/>
      <c r="MR218" s="845"/>
      <c r="MS218" s="846"/>
      <c r="MT218" s="846"/>
      <c r="MU218" s="846"/>
      <c r="MV218" s="846"/>
      <c r="MW218" s="846"/>
      <c r="MX218" s="846"/>
      <c r="MY218" s="846"/>
      <c r="MZ218" s="846"/>
      <c r="NA218" s="846"/>
      <c r="NB218" s="846"/>
      <c r="NC218" s="846"/>
      <c r="ND218" s="846"/>
      <c r="NE218" s="846"/>
      <c r="NF218" s="846"/>
      <c r="NG218" s="846"/>
      <c r="NH218" s="846"/>
      <c r="NI218" s="846"/>
      <c r="NJ218" s="846"/>
      <c r="NK218" s="846"/>
      <c r="NL218" s="846"/>
      <c r="NM218" s="846"/>
      <c r="NN218" s="846"/>
      <c r="NO218" s="846"/>
      <c r="NP218" s="846"/>
      <c r="NQ218" s="846"/>
      <c r="NR218" s="846"/>
      <c r="NS218" s="846"/>
      <c r="NT218" s="846"/>
      <c r="NU218" s="846"/>
      <c r="NV218" s="846"/>
      <c r="NW218" s="846"/>
      <c r="NX218" s="846"/>
      <c r="NY218" s="846"/>
      <c r="NZ218" s="846"/>
      <c r="OA218" s="846"/>
      <c r="OB218" s="846"/>
      <c r="OC218" s="846"/>
      <c r="OD218" s="846"/>
      <c r="OE218" s="846"/>
      <c r="OF218" s="846"/>
      <c r="OG218" s="846"/>
      <c r="OH218" s="846"/>
      <c r="OI218" s="846"/>
      <c r="OJ218" s="846"/>
      <c r="OK218" s="846"/>
      <c r="OL218" s="846"/>
      <c r="OM218" s="846"/>
      <c r="ON218" s="846"/>
      <c r="OO218" s="849"/>
      <c r="OP218" s="849"/>
      <c r="OQ218" s="849"/>
      <c r="OR218" s="849"/>
      <c r="OS218" s="849"/>
      <c r="OT218" s="849"/>
      <c r="OU218" s="849"/>
      <c r="OV218" s="849"/>
      <c r="OW218" s="849"/>
      <c r="OX218" s="849"/>
      <c r="OY218" s="849"/>
      <c r="OZ218" s="849"/>
      <c r="PA218" s="849"/>
      <c r="PB218" s="849"/>
      <c r="PC218" s="849"/>
      <c r="PD218" s="849"/>
      <c r="PE218" s="728"/>
      <c r="PF218" s="728"/>
      <c r="PG218" s="728"/>
      <c r="PH218" s="728"/>
      <c r="PI218" s="728"/>
      <c r="PJ218" s="728"/>
      <c r="PK218" s="728"/>
      <c r="PL218" s="845"/>
      <c r="PM218" s="845"/>
      <c r="PN218" s="845"/>
      <c r="PO218" s="845"/>
      <c r="PP218" s="845"/>
      <c r="PQ218" s="845"/>
      <c r="PR218" s="845"/>
      <c r="PS218" s="845"/>
      <c r="PT218" s="845"/>
      <c r="PU218" s="845"/>
      <c r="PV218" s="845"/>
      <c r="PW218" s="845"/>
      <c r="PX218" s="845"/>
      <c r="PY218" s="845"/>
      <c r="PZ218" s="845"/>
      <c r="QA218" s="845"/>
      <c r="QB218" s="845"/>
      <c r="QC218" s="845"/>
      <c r="QD218" s="845"/>
      <c r="QE218" s="845"/>
      <c r="QF218" s="845"/>
      <c r="QG218" s="845"/>
      <c r="QH218" s="845"/>
      <c r="QI218" s="845"/>
      <c r="QJ218" s="845"/>
      <c r="QK218" s="845"/>
      <c r="QL218" s="845"/>
      <c r="QM218" s="845"/>
      <c r="QN218" s="845"/>
      <c r="QO218" s="845"/>
      <c r="QP218" s="845"/>
      <c r="QQ218" s="845"/>
      <c r="QR218" s="845"/>
      <c r="QS218" s="845"/>
      <c r="QT218" s="846"/>
      <c r="QU218" s="846"/>
      <c r="QV218" s="846"/>
      <c r="QW218" s="846"/>
      <c r="QX218" s="846"/>
      <c r="QY218" s="846"/>
      <c r="QZ218" s="846"/>
      <c r="RA218" s="846"/>
      <c r="RB218" s="846"/>
      <c r="RC218" s="846"/>
      <c r="RD218" s="846"/>
      <c r="RE218" s="846"/>
      <c r="RF218" s="846"/>
      <c r="RG218" s="846"/>
      <c r="RH218" s="846"/>
      <c r="RI218" s="846"/>
      <c r="RJ218" s="846"/>
      <c r="RK218" s="846"/>
      <c r="RL218" s="846"/>
      <c r="RM218" s="846"/>
      <c r="RN218" s="846"/>
      <c r="RO218" s="846"/>
      <c r="RP218" s="846"/>
      <c r="RQ218" s="846"/>
      <c r="RR218" s="846"/>
      <c r="RS218" s="846"/>
      <c r="RT218" s="846"/>
      <c r="RU218" s="846"/>
      <c r="RV218" s="846"/>
      <c r="RW218" s="846"/>
      <c r="RX218" s="846"/>
      <c r="RY218" s="846"/>
      <c r="RZ218" s="846"/>
      <c r="SA218" s="846"/>
      <c r="SB218" s="846"/>
      <c r="SC218" s="846"/>
      <c r="SD218" s="846"/>
      <c r="SE218" s="846"/>
      <c r="SF218" s="846"/>
      <c r="SG218" s="846"/>
      <c r="SH218" s="846"/>
      <c r="SI218" s="846"/>
      <c r="SJ218" s="846"/>
      <c r="SK218" s="846"/>
      <c r="SL218" s="846"/>
      <c r="SM218" s="846"/>
      <c r="SN218" s="846"/>
      <c r="SO218" s="846"/>
      <c r="SP218" s="849"/>
      <c r="SQ218" s="849"/>
      <c r="SR218" s="849"/>
      <c r="SS218" s="849"/>
      <c r="ST218" s="849"/>
      <c r="SU218" s="849"/>
      <c r="SV218" s="849"/>
      <c r="SW218" s="849"/>
      <c r="SX218" s="849"/>
      <c r="SY218" s="849"/>
      <c r="SZ218" s="849"/>
      <c r="TA218" s="849"/>
      <c r="TB218" s="849"/>
      <c r="TC218" s="849"/>
      <c r="TD218" s="849"/>
      <c r="TE218" s="849"/>
      <c r="TF218" s="728"/>
      <c r="TG218" s="728"/>
      <c r="TH218" s="728"/>
      <c r="TI218" s="728"/>
      <c r="TJ218" s="728"/>
      <c r="TK218" s="728"/>
      <c r="TL218" s="728"/>
      <c r="TM218" s="845"/>
      <c r="TN218" s="845"/>
      <c r="TO218" s="845"/>
      <c r="TP218" s="845"/>
      <c r="TQ218" s="845"/>
      <c r="TR218" s="845"/>
      <c r="TS218" s="845"/>
      <c r="TT218" s="845"/>
      <c r="TU218" s="845"/>
      <c r="TV218" s="845"/>
      <c r="TW218" s="845"/>
      <c r="TX218" s="845"/>
      <c r="TY218" s="845"/>
      <c r="TZ218" s="845"/>
      <c r="UA218" s="845"/>
      <c r="UB218" s="845"/>
      <c r="UC218" s="845"/>
      <c r="UD218" s="845"/>
      <c r="UE218" s="845"/>
      <c r="UF218" s="845"/>
      <c r="UG218" s="845"/>
      <c r="UH218" s="845"/>
      <c r="UI218" s="845"/>
      <c r="UJ218" s="845"/>
      <c r="UK218" s="845"/>
      <c r="UL218" s="845"/>
      <c r="UM218" s="845"/>
      <c r="UN218" s="845"/>
      <c r="UO218" s="845"/>
      <c r="UP218" s="845"/>
      <c r="UQ218" s="845"/>
      <c r="UR218" s="845"/>
      <c r="US218" s="845"/>
      <c r="UT218" s="845"/>
      <c r="UU218" s="846"/>
      <c r="UV218" s="846"/>
      <c r="UW218" s="846"/>
      <c r="UX218" s="846"/>
      <c r="UY218" s="846"/>
      <c r="UZ218" s="846"/>
      <c r="VA218" s="846"/>
      <c r="VB218" s="846"/>
      <c r="VC218" s="846"/>
      <c r="VD218" s="846"/>
      <c r="VE218" s="846"/>
      <c r="VF218" s="846"/>
      <c r="VG218" s="846"/>
      <c r="VH218" s="846"/>
      <c r="VI218" s="846"/>
      <c r="VJ218" s="846"/>
      <c r="VK218" s="846"/>
      <c r="VL218" s="846"/>
      <c r="VM218" s="846"/>
      <c r="VN218" s="846"/>
      <c r="VO218" s="846"/>
      <c r="VP218" s="846"/>
      <c r="VQ218" s="846"/>
      <c r="VR218" s="846"/>
      <c r="VS218" s="846"/>
      <c r="VT218" s="846"/>
      <c r="VU218" s="846"/>
      <c r="VV218" s="846"/>
      <c r="VW218" s="846"/>
      <c r="VX218" s="846"/>
      <c r="VY218" s="846"/>
      <c r="VZ218" s="846"/>
      <c r="WA218" s="846"/>
      <c r="WB218" s="846"/>
      <c r="WC218" s="846"/>
      <c r="WD218" s="846"/>
      <c r="WE218" s="846"/>
      <c r="WF218" s="846"/>
      <c r="WG218" s="846"/>
      <c r="WH218" s="846"/>
      <c r="WI218" s="846"/>
      <c r="WJ218" s="846"/>
      <c r="WK218" s="846"/>
      <c r="WL218" s="846"/>
      <c r="WM218" s="846"/>
      <c r="WN218" s="846"/>
      <c r="WO218" s="846"/>
      <c r="WP218" s="846"/>
      <c r="WQ218" s="849"/>
      <c r="WR218" s="849"/>
      <c r="WS218" s="849"/>
      <c r="WT218" s="849"/>
      <c r="WU218" s="849"/>
      <c r="WV218" s="849"/>
      <c r="WW218" s="849"/>
      <c r="WX218" s="849"/>
      <c r="WY218" s="849"/>
      <c r="WZ218" s="849"/>
      <c r="XA218" s="849"/>
      <c r="XB218" s="849"/>
      <c r="XC218" s="849"/>
      <c r="XD218" s="849"/>
      <c r="XE218" s="849"/>
      <c r="XF218" s="849"/>
      <c r="XG218" s="728"/>
      <c r="XH218" s="728"/>
      <c r="XI218" s="728"/>
      <c r="XJ218" s="728"/>
      <c r="XK218" s="728"/>
      <c r="XL218" s="728"/>
      <c r="XM218" s="728"/>
      <c r="XN218" s="845"/>
      <c r="XO218" s="845"/>
      <c r="XP218" s="845"/>
      <c r="XQ218" s="845"/>
      <c r="XR218" s="845"/>
      <c r="XS218" s="845"/>
      <c r="XT218" s="845"/>
      <c r="XU218" s="845"/>
      <c r="XV218" s="845"/>
      <c r="XW218" s="845"/>
      <c r="XX218" s="845"/>
      <c r="XY218" s="845"/>
      <c r="XZ218" s="845"/>
      <c r="YA218" s="845"/>
      <c r="YB218" s="845"/>
      <c r="YC218" s="845"/>
      <c r="YD218" s="845"/>
      <c r="YE218" s="845"/>
      <c r="YF218" s="845"/>
      <c r="YG218" s="845"/>
      <c r="YH218" s="845"/>
      <c r="YI218" s="845"/>
      <c r="YJ218" s="845"/>
      <c r="YK218" s="845"/>
      <c r="YL218" s="845"/>
      <c r="YM218" s="845"/>
      <c r="YN218" s="845"/>
      <c r="YO218" s="845"/>
      <c r="YP218" s="845"/>
      <c r="YQ218" s="845"/>
      <c r="YR218" s="845"/>
      <c r="YS218" s="845"/>
      <c r="YT218" s="845"/>
      <c r="YU218" s="845"/>
      <c r="YV218" s="846"/>
      <c r="YW218" s="846"/>
      <c r="YX218" s="846"/>
      <c r="YY218" s="846"/>
      <c r="YZ218" s="846"/>
      <c r="ZA218" s="846"/>
      <c r="ZB218" s="846"/>
      <c r="ZC218" s="846"/>
      <c r="ZD218" s="846"/>
      <c r="ZE218" s="846"/>
      <c r="ZF218" s="846"/>
      <c r="ZG218" s="846"/>
      <c r="ZH218" s="846"/>
      <c r="ZI218" s="846"/>
      <c r="ZJ218" s="846"/>
      <c r="ZK218" s="846"/>
      <c r="ZL218" s="846"/>
      <c r="ZM218" s="846"/>
      <c r="ZN218" s="846"/>
      <c r="ZO218" s="846"/>
      <c r="ZP218" s="846"/>
      <c r="ZQ218" s="846"/>
      <c r="ZR218" s="846"/>
      <c r="ZS218" s="846"/>
      <c r="ZT218" s="846"/>
      <c r="ZU218" s="846"/>
      <c r="ZV218" s="846"/>
      <c r="ZW218" s="846"/>
      <c r="ZX218" s="846"/>
      <c r="ZY218" s="846"/>
      <c r="ZZ218" s="846"/>
      <c r="AAA218" s="846"/>
      <c r="AAB218" s="846"/>
      <c r="AAC218" s="846"/>
      <c r="AAD218" s="846"/>
      <c r="AAE218" s="846"/>
      <c r="AAF218" s="846"/>
      <c r="AAG218" s="846"/>
      <c r="AAH218" s="846"/>
      <c r="AAI218" s="846"/>
      <c r="AAJ218" s="846"/>
      <c r="AAK218" s="846"/>
      <c r="AAL218" s="846"/>
      <c r="AAM218" s="846"/>
      <c r="AAN218" s="846"/>
      <c r="AAO218" s="846"/>
      <c r="AAP218" s="846"/>
      <c r="AAQ218" s="846"/>
      <c r="AAR218" s="849"/>
      <c r="AAS218" s="849"/>
      <c r="AAT218" s="849"/>
      <c r="AAU218" s="849"/>
      <c r="AAV218" s="849"/>
      <c r="AAW218" s="849"/>
      <c r="AAX218" s="849"/>
      <c r="AAY218" s="849"/>
      <c r="AAZ218" s="849"/>
      <c r="ABA218" s="849"/>
      <c r="ABB218" s="849"/>
      <c r="ABC218" s="849"/>
      <c r="ABD218" s="849"/>
      <c r="ABE218" s="849"/>
      <c r="ABF218" s="849"/>
      <c r="ABG218" s="849"/>
      <c r="ABH218" s="728"/>
      <c r="ABI218" s="728"/>
      <c r="ABJ218" s="728"/>
      <c r="ABK218" s="728"/>
      <c r="ABL218" s="728"/>
      <c r="ABM218" s="728"/>
      <c r="ABN218" s="728"/>
      <c r="ABO218" s="845"/>
      <c r="ABP218" s="845"/>
      <c r="ABQ218" s="845"/>
      <c r="ABR218" s="845"/>
      <c r="ABS218" s="845"/>
      <c r="ABT218" s="845"/>
      <c r="ABU218" s="845"/>
      <c r="ABV218" s="845"/>
      <c r="ABW218" s="845"/>
      <c r="ABX218" s="845"/>
      <c r="ABY218" s="845"/>
      <c r="ABZ218" s="845"/>
      <c r="ACA218" s="845"/>
      <c r="ACB218" s="845"/>
      <c r="ACC218" s="845"/>
      <c r="ACD218" s="845"/>
      <c r="ACE218" s="845"/>
      <c r="ACF218" s="845"/>
      <c r="ACG218" s="845"/>
      <c r="ACH218" s="845"/>
      <c r="ACI218" s="845"/>
      <c r="ACJ218" s="845"/>
      <c r="ACK218" s="845"/>
      <c r="ACL218" s="845"/>
      <c r="ACM218" s="845"/>
      <c r="ACN218" s="845"/>
      <c r="ACO218" s="845"/>
      <c r="ACP218" s="845"/>
      <c r="ACQ218" s="845"/>
      <c r="ACR218" s="845"/>
      <c r="ACS218" s="845"/>
      <c r="ACT218" s="845"/>
      <c r="ACU218" s="845"/>
      <c r="ACV218" s="845"/>
      <c r="ACW218" s="846"/>
      <c r="ACX218" s="846"/>
      <c r="ACY218" s="846"/>
      <c r="ACZ218" s="846"/>
      <c r="ADA218" s="846"/>
      <c r="ADB218" s="846"/>
      <c r="ADC218" s="846"/>
      <c r="ADD218" s="846"/>
      <c r="ADE218" s="846"/>
      <c r="ADF218" s="846"/>
      <c r="ADG218" s="846"/>
      <c r="ADH218" s="846"/>
      <c r="ADI218" s="846"/>
      <c r="ADJ218" s="846"/>
      <c r="ADK218" s="846"/>
      <c r="ADL218" s="846"/>
      <c r="ADM218" s="846"/>
      <c r="ADN218" s="846"/>
      <c r="ADO218" s="846"/>
      <c r="ADP218" s="846"/>
      <c r="ADQ218" s="846"/>
      <c r="ADR218" s="846"/>
      <c r="ADS218" s="846"/>
      <c r="ADT218" s="846"/>
      <c r="ADU218" s="846"/>
      <c r="ADV218" s="846"/>
      <c r="ADW218" s="846"/>
      <c r="ADX218" s="846"/>
      <c r="ADY218" s="846"/>
      <c r="ADZ218" s="846"/>
      <c r="AEA218" s="846"/>
      <c r="AEB218" s="846"/>
      <c r="AEC218" s="846"/>
      <c r="AED218" s="846"/>
      <c r="AEE218" s="846"/>
      <c r="AEF218" s="846"/>
      <c r="AEG218" s="846"/>
      <c r="AEH218" s="846"/>
      <c r="AEI218" s="846"/>
      <c r="AEJ218" s="846"/>
      <c r="AEK218" s="846"/>
      <c r="AEL218" s="846"/>
      <c r="AEM218" s="846"/>
      <c r="AEN218" s="846"/>
      <c r="AEO218" s="846"/>
      <c r="AEP218" s="846"/>
      <c r="AEQ218" s="846"/>
      <c r="AER218" s="846"/>
      <c r="AES218" s="849"/>
      <c r="AET218" s="849"/>
      <c r="AEU218" s="849"/>
      <c r="AEV218" s="849"/>
      <c r="AEW218" s="849"/>
      <c r="AEX218" s="849"/>
      <c r="AEY218" s="849"/>
      <c r="AEZ218" s="849"/>
      <c r="AFA218" s="849"/>
      <c r="AFB218" s="849"/>
      <c r="AFC218" s="849"/>
      <c r="AFD218" s="849"/>
      <c r="AFE218" s="849"/>
      <c r="AFF218" s="849"/>
      <c r="AFG218" s="849"/>
      <c r="AFH218" s="849"/>
      <c r="AFI218" s="728"/>
      <c r="AFJ218" s="728"/>
      <c r="AFK218" s="728"/>
      <c r="AFL218" s="728"/>
      <c r="AFM218" s="728"/>
      <c r="AFN218" s="728"/>
      <c r="AFO218" s="728"/>
      <c r="AFP218" s="845"/>
      <c r="AFQ218" s="845"/>
      <c r="AFR218" s="845"/>
      <c r="AFS218" s="845"/>
      <c r="AFT218" s="845"/>
      <c r="AFU218" s="845"/>
      <c r="AFV218" s="845"/>
      <c r="AFW218" s="845"/>
      <c r="AFX218" s="845"/>
      <c r="AFY218" s="845"/>
      <c r="AFZ218" s="845"/>
      <c r="AGA218" s="845"/>
      <c r="AGB218" s="845"/>
      <c r="AGC218" s="845"/>
      <c r="AGD218" s="845"/>
      <c r="AGE218" s="845"/>
      <c r="AGF218" s="845"/>
      <c r="AGG218" s="845"/>
      <c r="AGH218" s="845"/>
      <c r="AGI218" s="845"/>
      <c r="AGJ218" s="845"/>
      <c r="AGK218" s="845"/>
      <c r="AGL218" s="845"/>
      <c r="AGM218" s="845"/>
      <c r="AGN218" s="845"/>
      <c r="AGO218" s="845"/>
      <c r="AGP218" s="845"/>
      <c r="AGQ218" s="845"/>
      <c r="AGR218" s="845"/>
      <c r="AGS218" s="845"/>
      <c r="AGT218" s="845"/>
      <c r="AGU218" s="845"/>
      <c r="AGV218" s="845"/>
      <c r="AGW218" s="845"/>
      <c r="AGX218" s="846"/>
      <c r="AGY218" s="846"/>
      <c r="AGZ218" s="846"/>
      <c r="AHA218" s="846"/>
      <c r="AHB218" s="846"/>
      <c r="AHC218" s="846"/>
      <c r="AHD218" s="846"/>
      <c r="AHE218" s="846"/>
      <c r="AHF218" s="846"/>
      <c r="AHG218" s="846"/>
      <c r="AHH218" s="846"/>
      <c r="AHI218" s="846"/>
      <c r="AHJ218" s="846"/>
      <c r="AHK218" s="846"/>
      <c r="AHL218" s="846"/>
      <c r="AHM218" s="846"/>
      <c r="AHN218" s="846"/>
      <c r="AHO218" s="846"/>
      <c r="AHP218" s="846"/>
      <c r="AHQ218" s="846"/>
      <c r="AHR218" s="846"/>
      <c r="AHS218" s="846"/>
      <c r="AHT218" s="846"/>
      <c r="AHU218" s="846"/>
      <c r="AHV218" s="846"/>
      <c r="AHW218" s="846"/>
      <c r="AHX218" s="846"/>
      <c r="AHY218" s="846"/>
      <c r="AHZ218" s="846"/>
      <c r="AIA218" s="846"/>
      <c r="AIB218" s="846"/>
      <c r="AIC218" s="846"/>
      <c r="AID218" s="846"/>
      <c r="AIE218" s="846"/>
      <c r="AIF218" s="846"/>
      <c r="AIG218" s="846"/>
      <c r="AIH218" s="846"/>
      <c r="AII218" s="846"/>
      <c r="AIJ218" s="846"/>
      <c r="AIK218" s="846"/>
      <c r="AIL218" s="846"/>
      <c r="AIM218" s="846"/>
      <c r="AIN218" s="846"/>
      <c r="AIO218" s="846"/>
      <c r="AIP218" s="846"/>
      <c r="AIQ218" s="846"/>
      <c r="AIR218" s="846"/>
      <c r="AIS218" s="846"/>
      <c r="AIT218" s="849"/>
      <c r="AIU218" s="849"/>
      <c r="AIV218" s="849"/>
      <c r="AIW218" s="849"/>
      <c r="AIX218" s="849"/>
      <c r="AIY218" s="849"/>
      <c r="AIZ218" s="849"/>
      <c r="AJA218" s="849"/>
      <c r="AJB218" s="849"/>
      <c r="AJC218" s="849"/>
      <c r="AJD218" s="849"/>
      <c r="AJE218" s="849"/>
      <c r="AJF218" s="849"/>
      <c r="AJG218" s="849"/>
      <c r="AJH218" s="849"/>
      <c r="AJI218" s="849"/>
      <c r="AJJ218" s="728"/>
      <c r="AJK218" s="728"/>
      <c r="AJL218" s="728"/>
      <c r="AJM218" s="728"/>
      <c r="AJN218" s="728"/>
      <c r="AJO218" s="728"/>
      <c r="AJP218" s="728"/>
      <c r="AJQ218" s="845"/>
      <c r="AJR218" s="845"/>
      <c r="AJS218" s="845"/>
      <c r="AJT218" s="845"/>
      <c r="AJU218" s="845"/>
      <c r="AJV218" s="845"/>
      <c r="AJW218" s="845"/>
      <c r="AJX218" s="845"/>
      <c r="AJY218" s="845"/>
      <c r="AJZ218" s="845"/>
      <c r="AKA218" s="845"/>
      <c r="AKB218" s="845"/>
      <c r="AKC218" s="845"/>
      <c r="AKD218" s="845"/>
      <c r="AKE218" s="845"/>
      <c r="AKF218" s="845"/>
      <c r="AKG218" s="845"/>
      <c r="AKH218" s="845"/>
      <c r="AKI218" s="845"/>
      <c r="AKJ218" s="845"/>
      <c r="AKK218" s="845"/>
      <c r="AKL218" s="845"/>
      <c r="AKM218" s="845"/>
      <c r="AKN218" s="845"/>
      <c r="AKO218" s="845"/>
      <c r="AKP218" s="845"/>
      <c r="AKQ218" s="845"/>
      <c r="AKR218" s="845"/>
      <c r="AKS218" s="845"/>
      <c r="AKT218" s="845"/>
      <c r="AKU218" s="845"/>
      <c r="AKV218" s="845"/>
      <c r="AKW218" s="845"/>
      <c r="AKX218" s="845"/>
      <c r="AKY218" s="846"/>
      <c r="AKZ218" s="846"/>
      <c r="ALA218" s="846"/>
      <c r="ALB218" s="846"/>
      <c r="ALC218" s="846"/>
      <c r="ALD218" s="846"/>
      <c r="ALE218" s="846"/>
      <c r="ALF218" s="846"/>
      <c r="ALG218" s="846"/>
      <c r="ALH218" s="846"/>
      <c r="ALI218" s="846"/>
      <c r="ALJ218" s="846"/>
      <c r="ALK218" s="846"/>
      <c r="ALL218" s="846"/>
      <c r="ALM218" s="846"/>
      <c r="ALN218" s="846"/>
      <c r="ALO218" s="846"/>
      <c r="ALP218" s="846"/>
      <c r="ALQ218" s="846"/>
      <c r="ALR218" s="846"/>
      <c r="ALS218" s="846"/>
      <c r="ALT218" s="846"/>
      <c r="ALU218" s="846"/>
      <c r="ALV218" s="846"/>
      <c r="ALW218" s="846"/>
      <c r="ALX218" s="846"/>
      <c r="ALY218" s="846"/>
      <c r="ALZ218" s="846"/>
      <c r="AMA218" s="846"/>
      <c r="AMB218" s="846"/>
      <c r="AMC218" s="846"/>
      <c r="AMD218" s="846"/>
      <c r="AME218" s="846"/>
      <c r="AMF218" s="846"/>
      <c r="AMG218" s="846"/>
      <c r="AMH218" s="846"/>
      <c r="AMI218" s="846"/>
      <c r="AMJ218" s="846"/>
      <c r="AMK218" s="846"/>
      <c r="AML218" s="846"/>
      <c r="AMM218" s="846"/>
      <c r="AMN218" s="846"/>
      <c r="AMO218" s="846"/>
      <c r="AMP218" s="846"/>
      <c r="AMQ218" s="846"/>
      <c r="AMR218" s="846"/>
      <c r="AMS218" s="846"/>
      <c r="AMT218" s="846"/>
      <c r="AMU218" s="849"/>
      <c r="AMV218" s="849"/>
      <c r="AMW218" s="849"/>
      <c r="AMX218" s="849"/>
      <c r="AMY218" s="849"/>
      <c r="AMZ218" s="849"/>
      <c r="ANA218" s="849"/>
      <c r="ANB218" s="849"/>
      <c r="ANC218" s="849"/>
      <c r="AND218" s="849"/>
      <c r="ANE218" s="849"/>
      <c r="ANF218" s="849"/>
      <c r="ANG218" s="849"/>
      <c r="ANH218" s="849"/>
      <c r="ANI218" s="849"/>
      <c r="ANJ218" s="849"/>
      <c r="ANK218" s="728"/>
      <c r="ANL218" s="728"/>
      <c r="ANM218" s="728"/>
      <c r="ANN218" s="728"/>
      <c r="ANO218" s="728"/>
      <c r="ANP218" s="728"/>
      <c r="ANQ218" s="728"/>
      <c r="ANR218" s="845"/>
      <c r="ANS218" s="845"/>
      <c r="ANT218" s="845"/>
      <c r="ANU218" s="845"/>
      <c r="ANV218" s="845"/>
      <c r="ANW218" s="845"/>
      <c r="ANX218" s="845"/>
      <c r="ANY218" s="845"/>
      <c r="ANZ218" s="845"/>
      <c r="AOA218" s="845"/>
      <c r="AOB218" s="845"/>
      <c r="AOC218" s="845"/>
      <c r="AOD218" s="845"/>
      <c r="AOE218" s="845"/>
      <c r="AOF218" s="845"/>
      <c r="AOG218" s="845"/>
      <c r="AOH218" s="845"/>
      <c r="AOI218" s="845"/>
      <c r="AOJ218" s="845"/>
      <c r="AOK218" s="845"/>
      <c r="AOL218" s="845"/>
      <c r="AOM218" s="845"/>
      <c r="AON218" s="845"/>
      <c r="AOO218" s="845"/>
      <c r="AOP218" s="845"/>
      <c r="AOQ218" s="845"/>
      <c r="AOR218" s="845"/>
      <c r="AOS218" s="845"/>
      <c r="AOT218" s="845"/>
      <c r="AOU218" s="845"/>
      <c r="AOV218" s="845"/>
      <c r="AOW218" s="845"/>
      <c r="AOX218" s="845"/>
      <c r="AOY218" s="845"/>
      <c r="AOZ218" s="846"/>
      <c r="APA218" s="846"/>
      <c r="APB218" s="846"/>
      <c r="APC218" s="846"/>
      <c r="APD218" s="846"/>
      <c r="APE218" s="846"/>
      <c r="APF218" s="846"/>
      <c r="APG218" s="846"/>
      <c r="APH218" s="846"/>
      <c r="API218" s="846"/>
      <c r="APJ218" s="846"/>
      <c r="APK218" s="846"/>
      <c r="APL218" s="846"/>
      <c r="APM218" s="846"/>
      <c r="APN218" s="846"/>
      <c r="APO218" s="846"/>
      <c r="APP218" s="846"/>
      <c r="APQ218" s="846"/>
      <c r="APR218" s="846"/>
      <c r="APS218" s="846"/>
      <c r="APT218" s="846"/>
      <c r="APU218" s="846"/>
      <c r="APV218" s="846"/>
      <c r="APW218" s="846"/>
      <c r="APX218" s="846"/>
      <c r="APY218" s="846"/>
      <c r="APZ218" s="846"/>
      <c r="AQA218" s="846"/>
      <c r="AQB218" s="846"/>
      <c r="AQC218" s="846"/>
      <c r="AQD218" s="846"/>
      <c r="AQE218" s="846"/>
      <c r="AQF218" s="846"/>
      <c r="AQG218" s="846"/>
      <c r="AQH218" s="846"/>
      <c r="AQI218" s="846"/>
      <c r="AQJ218" s="846"/>
      <c r="AQK218" s="846"/>
      <c r="AQL218" s="846"/>
      <c r="AQM218" s="846"/>
      <c r="AQN218" s="846"/>
      <c r="AQO218" s="846"/>
      <c r="AQP218" s="846"/>
      <c r="AQQ218" s="846"/>
      <c r="AQR218" s="846"/>
      <c r="AQS218" s="846"/>
      <c r="AQT218" s="846"/>
      <c r="AQU218" s="846"/>
      <c r="AQV218" s="849"/>
      <c r="AQW218" s="849"/>
      <c r="AQX218" s="849"/>
      <c r="AQY218" s="849"/>
      <c r="AQZ218" s="849"/>
      <c r="ARA218" s="849"/>
      <c r="ARB218" s="849"/>
      <c r="ARC218" s="849"/>
      <c r="ARD218" s="849"/>
      <c r="ARE218" s="849"/>
      <c r="ARF218" s="849"/>
      <c r="ARG218" s="849"/>
      <c r="ARH218" s="849"/>
      <c r="ARI218" s="849"/>
      <c r="ARJ218" s="849"/>
      <c r="ARK218" s="849"/>
      <c r="ARL218" s="728"/>
      <c r="ARM218" s="728"/>
      <c r="ARN218" s="728"/>
      <c r="ARO218" s="728"/>
      <c r="ARP218" s="728"/>
      <c r="ARQ218" s="728"/>
      <c r="ARR218" s="728"/>
      <c r="ARS218" s="845"/>
      <c r="ART218" s="845"/>
      <c r="ARU218" s="845"/>
      <c r="ARV218" s="845"/>
      <c r="ARW218" s="845"/>
      <c r="ARX218" s="845"/>
      <c r="ARY218" s="845"/>
      <c r="ARZ218" s="845"/>
      <c r="ASA218" s="845"/>
      <c r="ASB218" s="845"/>
      <c r="ASC218" s="845"/>
      <c r="ASD218" s="845"/>
      <c r="ASE218" s="845"/>
      <c r="ASF218" s="845"/>
      <c r="ASG218" s="845"/>
      <c r="ASH218" s="845"/>
      <c r="ASI218" s="845"/>
      <c r="ASJ218" s="845"/>
      <c r="ASK218" s="845"/>
      <c r="ASL218" s="845"/>
      <c r="ASM218" s="845"/>
      <c r="ASN218" s="845"/>
      <c r="ASO218" s="845"/>
      <c r="ASP218" s="845"/>
      <c r="ASQ218" s="845"/>
      <c r="ASR218" s="845"/>
      <c r="ASS218" s="845"/>
      <c r="AST218" s="845"/>
      <c r="ASU218" s="845"/>
      <c r="ASV218" s="845"/>
      <c r="ASW218" s="845"/>
      <c r="ASX218" s="845"/>
      <c r="ASY218" s="845"/>
      <c r="ASZ218" s="845"/>
      <c r="ATA218" s="846"/>
      <c r="ATB218" s="846"/>
      <c r="ATC218" s="846"/>
      <c r="ATD218" s="846"/>
      <c r="ATE218" s="846"/>
      <c r="ATF218" s="846"/>
      <c r="ATG218" s="846"/>
      <c r="ATH218" s="846"/>
      <c r="ATI218" s="846"/>
      <c r="ATJ218" s="846"/>
      <c r="ATK218" s="846"/>
      <c r="ATL218" s="846"/>
      <c r="ATM218" s="846"/>
      <c r="ATN218" s="846"/>
      <c r="ATO218" s="846"/>
      <c r="ATP218" s="846"/>
      <c r="ATQ218" s="846"/>
      <c r="ATR218" s="846"/>
      <c r="ATS218" s="846"/>
      <c r="ATT218" s="846"/>
      <c r="ATU218" s="846"/>
      <c r="ATV218" s="846"/>
      <c r="ATW218" s="846"/>
      <c r="ATX218" s="846"/>
      <c r="ATY218" s="846"/>
      <c r="ATZ218" s="846"/>
      <c r="AUA218" s="846"/>
      <c r="AUB218" s="846"/>
      <c r="AUC218" s="846"/>
      <c r="AUD218" s="846"/>
      <c r="AUE218" s="846"/>
      <c r="AUF218" s="846"/>
      <c r="AUG218" s="846"/>
      <c r="AUH218" s="846"/>
      <c r="AUI218" s="846"/>
      <c r="AUJ218" s="846"/>
      <c r="AUK218" s="846"/>
      <c r="AUL218" s="846"/>
      <c r="AUM218" s="846"/>
      <c r="AUN218" s="846"/>
      <c r="AUO218" s="846"/>
      <c r="AUP218" s="846"/>
      <c r="AUQ218" s="846"/>
      <c r="AUR218" s="846"/>
      <c r="AUS218" s="846"/>
      <c r="AUT218" s="846"/>
      <c r="AUU218" s="846"/>
      <c r="AUV218" s="846"/>
      <c r="AUW218" s="849"/>
      <c r="AUX218" s="849"/>
      <c r="AUY218" s="849"/>
      <c r="AUZ218" s="849"/>
      <c r="AVA218" s="849"/>
      <c r="AVB218" s="849"/>
      <c r="AVC218" s="849"/>
      <c r="AVD218" s="849"/>
      <c r="AVE218" s="849"/>
      <c r="AVF218" s="849"/>
      <c r="AVG218" s="849"/>
      <c r="AVH218" s="849"/>
      <c r="AVI218" s="849"/>
      <c r="AVJ218" s="849"/>
      <c r="AVK218" s="849"/>
      <c r="AVL218" s="849"/>
      <c r="AVM218" s="728"/>
      <c r="AVN218" s="728"/>
      <c r="AVO218" s="728"/>
      <c r="AVP218" s="728"/>
      <c r="AVQ218" s="728"/>
      <c r="AVR218" s="728"/>
      <c r="AVS218" s="728"/>
      <c r="AVT218" s="845"/>
      <c r="AVU218" s="845"/>
      <c r="AVV218" s="845"/>
      <c r="AVW218" s="845"/>
      <c r="AVX218" s="845"/>
      <c r="AVY218" s="845"/>
      <c r="AVZ218" s="845"/>
      <c r="AWA218" s="845"/>
      <c r="AWB218" s="845"/>
      <c r="AWC218" s="845"/>
      <c r="AWD218" s="845"/>
      <c r="AWE218" s="845"/>
      <c r="AWF218" s="845"/>
      <c r="AWG218" s="845"/>
      <c r="AWH218" s="845"/>
      <c r="AWI218" s="845"/>
      <c r="AWJ218" s="845"/>
      <c r="AWK218" s="845"/>
      <c r="AWL218" s="845"/>
      <c r="AWM218" s="845"/>
      <c r="AWN218" s="845"/>
      <c r="AWO218" s="845"/>
      <c r="AWP218" s="845"/>
      <c r="AWQ218" s="845"/>
      <c r="AWR218" s="845"/>
      <c r="AWS218" s="845"/>
      <c r="AWT218" s="845"/>
      <c r="AWU218" s="845"/>
      <c r="AWV218" s="845"/>
      <c r="AWW218" s="845"/>
      <c r="AWX218" s="845"/>
      <c r="AWY218" s="845"/>
      <c r="AWZ218" s="845"/>
      <c r="AXA218" s="845"/>
      <c r="AXB218" s="846"/>
      <c r="AXC218" s="846"/>
      <c r="AXD218" s="846"/>
      <c r="AXE218" s="846"/>
      <c r="AXF218" s="846"/>
      <c r="AXG218" s="846"/>
      <c r="AXH218" s="846"/>
      <c r="AXI218" s="846"/>
      <c r="AXJ218" s="846"/>
      <c r="AXK218" s="846"/>
      <c r="AXL218" s="846"/>
      <c r="AXM218" s="846"/>
      <c r="AXN218" s="846"/>
      <c r="AXO218" s="846"/>
      <c r="AXP218" s="846"/>
      <c r="AXQ218" s="846"/>
      <c r="AXR218" s="846"/>
      <c r="AXS218" s="846"/>
      <c r="AXT218" s="846"/>
      <c r="AXU218" s="846"/>
      <c r="AXV218" s="846"/>
      <c r="AXW218" s="846"/>
      <c r="AXX218" s="846"/>
      <c r="AXY218" s="846"/>
      <c r="AXZ218" s="846"/>
      <c r="AYA218" s="846"/>
      <c r="AYB218" s="846"/>
      <c r="AYC218" s="846"/>
      <c r="AYD218" s="846"/>
      <c r="AYE218" s="846"/>
      <c r="AYF218" s="846"/>
      <c r="AYG218" s="846"/>
      <c r="AYH218" s="846"/>
      <c r="AYI218" s="846"/>
      <c r="AYJ218" s="846"/>
      <c r="AYK218" s="846"/>
      <c r="AYL218" s="846"/>
      <c r="AYM218" s="846"/>
      <c r="AYN218" s="846"/>
      <c r="AYO218" s="846"/>
      <c r="AYP218" s="846"/>
      <c r="AYQ218" s="846"/>
      <c r="AYR218" s="846"/>
      <c r="AYS218" s="846"/>
      <c r="AYT218" s="846"/>
      <c r="AYU218" s="846"/>
      <c r="AYV218" s="846"/>
      <c r="AYW218" s="846"/>
      <c r="AYX218" s="849"/>
      <c r="AYY218" s="849"/>
      <c r="AYZ218" s="849"/>
      <c r="AZA218" s="849"/>
      <c r="AZB218" s="849"/>
      <c r="AZC218" s="849"/>
      <c r="AZD218" s="849"/>
      <c r="AZE218" s="849"/>
      <c r="AZF218" s="849"/>
      <c r="AZG218" s="849"/>
      <c r="AZH218" s="849"/>
      <c r="AZI218" s="849"/>
      <c r="AZJ218" s="849"/>
      <c r="AZK218" s="849"/>
      <c r="AZL218" s="849"/>
      <c r="AZM218" s="849"/>
      <c r="AZN218" s="728"/>
      <c r="AZO218" s="728"/>
      <c r="AZP218" s="728"/>
      <c r="AZQ218" s="728"/>
      <c r="AZR218" s="728"/>
      <c r="AZS218" s="728"/>
      <c r="AZT218" s="728"/>
      <c r="AZU218" s="845"/>
      <c r="AZV218" s="845"/>
      <c r="AZW218" s="845"/>
      <c r="AZX218" s="845"/>
      <c r="AZY218" s="845"/>
      <c r="AZZ218" s="845"/>
      <c r="BAA218" s="845"/>
      <c r="BAB218" s="845"/>
      <c r="BAC218" s="845"/>
      <c r="BAD218" s="845"/>
      <c r="BAE218" s="845"/>
      <c r="BAF218" s="845"/>
      <c r="BAG218" s="845"/>
      <c r="BAH218" s="845"/>
      <c r="BAI218" s="845"/>
      <c r="BAJ218" s="845"/>
      <c r="BAK218" s="845"/>
      <c r="BAL218" s="845"/>
      <c r="BAM218" s="845"/>
      <c r="BAN218" s="845"/>
      <c r="BAO218" s="845"/>
      <c r="BAP218" s="845"/>
      <c r="BAQ218" s="845"/>
      <c r="BAR218" s="845"/>
      <c r="BAS218" s="845"/>
      <c r="BAT218" s="845"/>
      <c r="BAU218" s="845"/>
      <c r="BAV218" s="845"/>
      <c r="BAW218" s="845"/>
      <c r="BAX218" s="845"/>
      <c r="BAY218" s="845"/>
      <c r="BAZ218" s="845"/>
      <c r="BBA218" s="845"/>
      <c r="BBB218" s="845"/>
      <c r="BBC218" s="846"/>
      <c r="BBD218" s="846"/>
      <c r="BBE218" s="846"/>
      <c r="BBF218" s="846"/>
      <c r="BBG218" s="846"/>
      <c r="BBH218" s="846"/>
      <c r="BBI218" s="846"/>
      <c r="BBJ218" s="846"/>
      <c r="BBK218" s="846"/>
      <c r="BBL218" s="846"/>
      <c r="BBM218" s="846"/>
      <c r="BBN218" s="846"/>
      <c r="BBO218" s="846"/>
      <c r="BBP218" s="846"/>
      <c r="BBQ218" s="846"/>
      <c r="BBR218" s="846"/>
      <c r="BBS218" s="846"/>
      <c r="BBT218" s="846"/>
      <c r="BBU218" s="846"/>
      <c r="BBV218" s="846"/>
      <c r="BBW218" s="846"/>
      <c r="BBX218" s="846"/>
      <c r="BBY218" s="846"/>
      <c r="BBZ218" s="846"/>
      <c r="BCA218" s="846"/>
      <c r="BCB218" s="846"/>
      <c r="BCC218" s="846"/>
      <c r="BCD218" s="846"/>
      <c r="BCE218" s="846"/>
      <c r="BCF218" s="846"/>
      <c r="BCG218" s="846"/>
      <c r="BCH218" s="846"/>
      <c r="BCI218" s="846"/>
      <c r="BCJ218" s="846"/>
      <c r="BCK218" s="846"/>
      <c r="BCL218" s="846"/>
      <c r="BCM218" s="846"/>
      <c r="BCN218" s="846"/>
      <c r="BCO218" s="846"/>
      <c r="BCP218" s="846"/>
      <c r="BCQ218" s="846"/>
      <c r="BCR218" s="846"/>
      <c r="BCS218" s="846"/>
      <c r="BCT218" s="846"/>
      <c r="BCU218" s="846"/>
      <c r="BCV218" s="846"/>
      <c r="BCW218" s="846"/>
      <c r="BCX218" s="846"/>
      <c r="BCY218" s="849"/>
      <c r="BCZ218" s="849"/>
      <c r="BDA218" s="849"/>
      <c r="BDB218" s="849"/>
      <c r="BDC218" s="849"/>
      <c r="BDD218" s="849"/>
      <c r="BDE218" s="849"/>
      <c r="BDF218" s="849"/>
      <c r="BDG218" s="849"/>
      <c r="BDH218" s="849"/>
      <c r="BDI218" s="849"/>
      <c r="BDJ218" s="849"/>
      <c r="BDK218" s="849"/>
      <c r="BDL218" s="849"/>
      <c r="BDM218" s="849"/>
      <c r="BDN218" s="849"/>
      <c r="BDO218" s="728"/>
      <c r="BDP218" s="728"/>
      <c r="BDQ218" s="728"/>
      <c r="BDR218" s="728"/>
      <c r="BDS218" s="728"/>
      <c r="BDT218" s="728"/>
      <c r="BDU218" s="728"/>
      <c r="BDV218" s="845"/>
      <c r="BDW218" s="845"/>
      <c r="BDX218" s="845"/>
      <c r="BDY218" s="845"/>
      <c r="BDZ218" s="845"/>
      <c r="BEA218" s="845"/>
      <c r="BEB218" s="845"/>
      <c r="BEC218" s="845"/>
      <c r="BED218" s="845"/>
      <c r="BEE218" s="845"/>
      <c r="BEF218" s="845"/>
      <c r="BEG218" s="845"/>
      <c r="BEH218" s="845"/>
      <c r="BEI218" s="845"/>
      <c r="BEJ218" s="845"/>
      <c r="BEK218" s="845"/>
      <c r="BEL218" s="845"/>
      <c r="BEM218" s="845"/>
      <c r="BEN218" s="845"/>
      <c r="BEO218" s="845"/>
      <c r="BEP218" s="845"/>
      <c r="BEQ218" s="845"/>
      <c r="BER218" s="845"/>
      <c r="BES218" s="845"/>
      <c r="BET218" s="845"/>
      <c r="BEU218" s="845"/>
      <c r="BEV218" s="845"/>
      <c r="BEW218" s="845"/>
      <c r="BEX218" s="845"/>
      <c r="BEY218" s="845"/>
      <c r="BEZ218" s="845"/>
      <c r="BFA218" s="845"/>
      <c r="BFB218" s="845"/>
      <c r="BFC218" s="845"/>
      <c r="BFD218" s="846"/>
      <c r="BFE218" s="846"/>
      <c r="BFF218" s="846"/>
      <c r="BFG218" s="846"/>
      <c r="BFH218" s="846"/>
      <c r="BFI218" s="846"/>
      <c r="BFJ218" s="846"/>
      <c r="BFK218" s="846"/>
      <c r="BFL218" s="846"/>
      <c r="BFM218" s="846"/>
      <c r="BFN218" s="846"/>
      <c r="BFO218" s="846"/>
      <c r="BFP218" s="846"/>
      <c r="BFQ218" s="846"/>
      <c r="BFR218" s="846"/>
      <c r="BFS218" s="846"/>
      <c r="BFT218" s="846"/>
      <c r="BFU218" s="846"/>
      <c r="BFV218" s="846"/>
      <c r="BFW218" s="846"/>
      <c r="BFX218" s="846"/>
      <c r="BFY218" s="846"/>
      <c r="BFZ218" s="846"/>
      <c r="BGA218" s="846"/>
      <c r="BGB218" s="846"/>
      <c r="BGC218" s="846"/>
      <c r="BGD218" s="846"/>
      <c r="BGE218" s="846"/>
      <c r="BGF218" s="846"/>
      <c r="BGG218" s="846"/>
      <c r="BGH218" s="846"/>
      <c r="BGI218" s="846"/>
      <c r="BGJ218" s="846"/>
      <c r="BGK218" s="846"/>
      <c r="BGL218" s="846"/>
      <c r="BGM218" s="846"/>
      <c r="BGN218" s="846"/>
      <c r="BGO218" s="846"/>
      <c r="BGP218" s="846"/>
      <c r="BGQ218" s="846"/>
      <c r="BGR218" s="846"/>
      <c r="BGS218" s="846"/>
      <c r="BGT218" s="846"/>
      <c r="BGU218" s="846"/>
      <c r="BGV218" s="846"/>
      <c r="BGW218" s="846"/>
      <c r="BGX218" s="846"/>
      <c r="BGY218" s="846"/>
      <c r="BGZ218" s="849"/>
      <c r="BHA218" s="849"/>
      <c r="BHB218" s="849"/>
      <c r="BHC218" s="849"/>
      <c r="BHD218" s="849"/>
      <c r="BHE218" s="849"/>
      <c r="BHF218" s="849"/>
      <c r="BHG218" s="849"/>
      <c r="BHH218" s="849"/>
      <c r="BHI218" s="849"/>
      <c r="BHJ218" s="849"/>
      <c r="BHK218" s="849"/>
      <c r="BHL218" s="849"/>
      <c r="BHM218" s="849"/>
      <c r="BHN218" s="849"/>
      <c r="BHO218" s="849"/>
      <c r="BHP218" s="728"/>
      <c r="BHQ218" s="728"/>
      <c r="BHR218" s="728"/>
      <c r="BHS218" s="728"/>
      <c r="BHT218" s="728"/>
      <c r="BHU218" s="728"/>
      <c r="BHV218" s="728"/>
      <c r="BHW218" s="845"/>
      <c r="BHX218" s="845"/>
      <c r="BHY218" s="845"/>
      <c r="BHZ218" s="845"/>
      <c r="BIA218" s="845"/>
      <c r="BIB218" s="845"/>
      <c r="BIC218" s="845"/>
      <c r="BID218" s="845"/>
      <c r="BIE218" s="845"/>
      <c r="BIF218" s="845"/>
      <c r="BIG218" s="845"/>
      <c r="BIH218" s="845"/>
      <c r="BII218" s="845"/>
      <c r="BIJ218" s="845"/>
      <c r="BIK218" s="845"/>
      <c r="BIL218" s="845"/>
      <c r="BIM218" s="845"/>
      <c r="BIN218" s="845"/>
      <c r="BIO218" s="845"/>
      <c r="BIP218" s="845"/>
      <c r="BIQ218" s="845"/>
      <c r="BIR218" s="845"/>
      <c r="BIS218" s="845"/>
      <c r="BIT218" s="845"/>
      <c r="BIU218" s="845"/>
      <c r="BIV218" s="845"/>
      <c r="BIW218" s="845"/>
      <c r="BIX218" s="845"/>
      <c r="BIY218" s="845"/>
      <c r="BIZ218" s="845"/>
      <c r="BJA218" s="845"/>
      <c r="BJB218" s="845"/>
      <c r="BJC218" s="845"/>
      <c r="BJD218" s="845"/>
      <c r="BJE218" s="846"/>
      <c r="BJF218" s="846"/>
      <c r="BJG218" s="846"/>
      <c r="BJH218" s="846"/>
      <c r="BJI218" s="846"/>
      <c r="BJJ218" s="846"/>
      <c r="BJK218" s="846"/>
      <c r="BJL218" s="846"/>
      <c r="BJM218" s="846"/>
      <c r="BJN218" s="846"/>
      <c r="BJO218" s="846"/>
      <c r="BJP218" s="846"/>
      <c r="BJQ218" s="846"/>
      <c r="BJR218" s="846"/>
      <c r="BJS218" s="846"/>
      <c r="BJT218" s="846"/>
      <c r="BJU218" s="846"/>
      <c r="BJV218" s="846"/>
      <c r="BJW218" s="846"/>
      <c r="BJX218" s="846"/>
      <c r="BJY218" s="846"/>
      <c r="BJZ218" s="846"/>
      <c r="BKA218" s="846"/>
      <c r="BKB218" s="846"/>
      <c r="BKC218" s="846"/>
      <c r="BKD218" s="846"/>
      <c r="BKE218" s="846"/>
      <c r="BKF218" s="846"/>
      <c r="BKG218" s="846"/>
      <c r="BKH218" s="846"/>
      <c r="BKI218" s="846"/>
      <c r="BKJ218" s="846"/>
      <c r="BKK218" s="846"/>
      <c r="BKL218" s="846"/>
      <c r="BKM218" s="846"/>
      <c r="BKN218" s="846"/>
      <c r="BKO218" s="846"/>
      <c r="BKP218" s="846"/>
      <c r="BKQ218" s="846"/>
      <c r="BKR218" s="846"/>
      <c r="BKS218" s="846"/>
      <c r="BKT218" s="846"/>
      <c r="BKU218" s="846"/>
      <c r="BKV218" s="846"/>
      <c r="BKW218" s="846"/>
      <c r="BKX218" s="846"/>
      <c r="BKY218" s="846"/>
      <c r="BKZ218" s="846"/>
      <c r="BLA218" s="849"/>
      <c r="BLB218" s="849"/>
      <c r="BLC218" s="849"/>
      <c r="BLD218" s="849"/>
      <c r="BLE218" s="849"/>
      <c r="BLF218" s="849"/>
      <c r="BLG218" s="849"/>
      <c r="BLH218" s="849"/>
      <c r="BLI218" s="849"/>
      <c r="BLJ218" s="849"/>
      <c r="BLK218" s="849"/>
      <c r="BLL218" s="849"/>
      <c r="BLM218" s="849"/>
      <c r="BLN218" s="849"/>
      <c r="BLO218" s="849"/>
      <c r="BLP218" s="849"/>
      <c r="BLQ218" s="728"/>
      <c r="BLR218" s="728"/>
      <c r="BLS218" s="728"/>
      <c r="BLT218" s="728"/>
      <c r="BLU218" s="728"/>
      <c r="BLV218" s="728"/>
      <c r="BLW218" s="728"/>
      <c r="BLX218" s="845"/>
      <c r="BLY218" s="845"/>
      <c r="BLZ218" s="845"/>
      <c r="BMA218" s="845"/>
      <c r="BMB218" s="845"/>
      <c r="BMC218" s="845"/>
      <c r="BMD218" s="845"/>
      <c r="BME218" s="845"/>
      <c r="BMF218" s="845"/>
      <c r="BMG218" s="845"/>
      <c r="BMH218" s="845"/>
      <c r="BMI218" s="845"/>
      <c r="BMJ218" s="845"/>
      <c r="BMK218" s="845"/>
      <c r="BML218" s="845"/>
      <c r="BMM218" s="845"/>
      <c r="BMN218" s="845"/>
      <c r="BMO218" s="845"/>
      <c r="BMP218" s="845"/>
      <c r="BMQ218" s="845"/>
      <c r="BMR218" s="845"/>
      <c r="BMS218" s="845"/>
      <c r="BMT218" s="845"/>
      <c r="BMU218" s="845"/>
      <c r="BMV218" s="845"/>
      <c r="BMW218" s="845"/>
      <c r="BMX218" s="845"/>
      <c r="BMY218" s="845"/>
      <c r="BMZ218" s="845"/>
      <c r="BNA218" s="845"/>
      <c r="BNB218" s="845"/>
      <c r="BNC218" s="845"/>
      <c r="BND218" s="845"/>
      <c r="BNE218" s="845"/>
      <c r="BNF218" s="846"/>
      <c r="BNG218" s="846"/>
      <c r="BNH218" s="846"/>
      <c r="BNI218" s="846"/>
      <c r="BNJ218" s="846"/>
      <c r="BNK218" s="846"/>
      <c r="BNL218" s="846"/>
      <c r="BNM218" s="846"/>
      <c r="BNN218" s="846"/>
      <c r="BNO218" s="846"/>
      <c r="BNP218" s="846"/>
      <c r="BNQ218" s="846"/>
      <c r="BNR218" s="846"/>
      <c r="BNS218" s="846"/>
      <c r="BNT218" s="846"/>
      <c r="BNU218" s="846"/>
      <c r="BNV218" s="846"/>
      <c r="BNW218" s="846"/>
      <c r="BNX218" s="846"/>
      <c r="BNY218" s="846"/>
      <c r="BNZ218" s="846"/>
      <c r="BOA218" s="846"/>
      <c r="BOB218" s="846"/>
      <c r="BOC218" s="846"/>
      <c r="BOD218" s="846"/>
      <c r="BOE218" s="846"/>
      <c r="BOF218" s="846"/>
      <c r="BOG218" s="846"/>
      <c r="BOH218" s="846"/>
      <c r="BOI218" s="846"/>
      <c r="BOJ218" s="846"/>
      <c r="BOK218" s="846"/>
      <c r="BOL218" s="846"/>
      <c r="BOM218" s="846"/>
      <c r="BON218" s="846"/>
      <c r="BOO218" s="846"/>
      <c r="BOP218" s="846"/>
      <c r="BOQ218" s="846"/>
      <c r="BOR218" s="846"/>
      <c r="BOS218" s="846"/>
      <c r="BOT218" s="846"/>
      <c r="BOU218" s="846"/>
      <c r="BOV218" s="846"/>
      <c r="BOW218" s="846"/>
      <c r="BOX218" s="846"/>
      <c r="BOY218" s="846"/>
      <c r="BOZ218" s="846"/>
      <c r="BPA218" s="846"/>
      <c r="BPB218" s="849"/>
      <c r="BPC218" s="849"/>
      <c r="BPD218" s="849"/>
      <c r="BPE218" s="849"/>
      <c r="BPF218" s="849"/>
      <c r="BPG218" s="849"/>
      <c r="BPH218" s="849"/>
      <c r="BPI218" s="849"/>
      <c r="BPJ218" s="849"/>
      <c r="BPK218" s="849"/>
      <c r="BPL218" s="849"/>
      <c r="BPM218" s="849"/>
      <c r="BPN218" s="849"/>
      <c r="BPO218" s="849"/>
      <c r="BPP218" s="849"/>
      <c r="BPQ218" s="849"/>
      <c r="BPR218" s="728"/>
      <c r="BPS218" s="728"/>
      <c r="BPT218" s="728"/>
      <c r="BPU218" s="728"/>
      <c r="BPV218" s="728"/>
      <c r="BPW218" s="728"/>
      <c r="BPX218" s="728"/>
      <c r="BPY218" s="845"/>
      <c r="BPZ218" s="845"/>
      <c r="BQA218" s="845"/>
      <c r="BQB218" s="845"/>
      <c r="BQC218" s="845"/>
      <c r="BQD218" s="845"/>
      <c r="BQE218" s="845"/>
      <c r="BQF218" s="845"/>
      <c r="BQG218" s="845"/>
      <c r="BQH218" s="845"/>
      <c r="BQI218" s="845"/>
      <c r="BQJ218" s="845"/>
      <c r="BQK218" s="845"/>
      <c r="BQL218" s="845"/>
      <c r="BQM218" s="845"/>
      <c r="BQN218" s="845"/>
      <c r="BQO218" s="845"/>
      <c r="BQP218" s="845"/>
      <c r="BQQ218" s="845"/>
      <c r="BQR218" s="845"/>
      <c r="BQS218" s="845"/>
      <c r="BQT218" s="845"/>
      <c r="BQU218" s="845"/>
      <c r="BQV218" s="845"/>
      <c r="BQW218" s="845"/>
      <c r="BQX218" s="845"/>
      <c r="BQY218" s="845"/>
      <c r="BQZ218" s="845"/>
      <c r="BRA218" s="845"/>
      <c r="BRB218" s="845"/>
      <c r="BRC218" s="845"/>
      <c r="BRD218" s="845"/>
      <c r="BRE218" s="845"/>
      <c r="BRF218" s="845"/>
      <c r="BRG218" s="846"/>
      <c r="BRH218" s="846"/>
      <c r="BRI218" s="846"/>
      <c r="BRJ218" s="846"/>
      <c r="BRK218" s="846"/>
      <c r="BRL218" s="846"/>
      <c r="BRM218" s="846"/>
      <c r="BRN218" s="846"/>
      <c r="BRO218" s="846"/>
      <c r="BRP218" s="846"/>
      <c r="BRQ218" s="846"/>
      <c r="BRR218" s="846"/>
      <c r="BRS218" s="846"/>
      <c r="BRT218" s="846"/>
      <c r="BRU218" s="846"/>
      <c r="BRV218" s="846"/>
      <c r="BRW218" s="846"/>
      <c r="BRX218" s="846"/>
      <c r="BRY218" s="846"/>
      <c r="BRZ218" s="846"/>
      <c r="BSA218" s="846"/>
      <c r="BSB218" s="846"/>
      <c r="BSC218" s="846"/>
      <c r="BSD218" s="846"/>
      <c r="BSE218" s="846"/>
      <c r="BSF218" s="846"/>
      <c r="BSG218" s="846"/>
      <c r="BSH218" s="846"/>
      <c r="BSI218" s="846"/>
      <c r="BSJ218" s="846"/>
      <c r="BSK218" s="846"/>
      <c r="BSL218" s="846"/>
      <c r="BSM218" s="846"/>
      <c r="BSN218" s="846"/>
      <c r="BSO218" s="846"/>
      <c r="BSP218" s="846"/>
      <c r="BSQ218" s="846"/>
      <c r="BSR218" s="846"/>
      <c r="BSS218" s="846"/>
      <c r="BST218" s="846"/>
      <c r="BSU218" s="846"/>
      <c r="BSV218" s="846"/>
      <c r="BSW218" s="846"/>
      <c r="BSX218" s="846"/>
      <c r="BSY218" s="846"/>
      <c r="BSZ218" s="846"/>
      <c r="BTA218" s="846"/>
      <c r="BTB218" s="846"/>
      <c r="BTC218" s="849"/>
      <c r="BTD218" s="849"/>
      <c r="BTE218" s="849"/>
      <c r="BTF218" s="849"/>
      <c r="BTG218" s="849"/>
      <c r="BTH218" s="849"/>
      <c r="BTI218" s="849"/>
      <c r="BTJ218" s="849"/>
      <c r="BTK218" s="849"/>
      <c r="BTL218" s="849"/>
      <c r="BTM218" s="849"/>
      <c r="BTN218" s="849"/>
      <c r="BTO218" s="849"/>
      <c r="BTP218" s="849"/>
      <c r="BTQ218" s="849"/>
      <c r="BTR218" s="849"/>
      <c r="BTS218" s="728"/>
      <c r="BTT218" s="728"/>
      <c r="BTU218" s="728"/>
      <c r="BTV218" s="728"/>
      <c r="BTW218" s="728"/>
      <c r="BTX218" s="728"/>
      <c r="BTY218" s="728"/>
      <c r="BTZ218" s="845"/>
      <c r="BUA218" s="845"/>
      <c r="BUB218" s="845"/>
      <c r="BUC218" s="845"/>
      <c r="BUD218" s="845"/>
      <c r="BUE218" s="845"/>
      <c r="BUF218" s="845"/>
      <c r="BUG218" s="845"/>
      <c r="BUH218" s="845"/>
      <c r="BUI218" s="845"/>
      <c r="BUJ218" s="845"/>
      <c r="BUK218" s="845"/>
      <c r="BUL218" s="845"/>
      <c r="BUM218" s="845"/>
      <c r="BUN218" s="845"/>
      <c r="BUO218" s="845"/>
      <c r="BUP218" s="845"/>
      <c r="BUQ218" s="845"/>
      <c r="BUR218" s="845"/>
      <c r="BUS218" s="845"/>
      <c r="BUT218" s="845"/>
      <c r="BUU218" s="845"/>
      <c r="BUV218" s="845"/>
      <c r="BUW218" s="845"/>
      <c r="BUX218" s="845"/>
      <c r="BUY218" s="845"/>
      <c r="BUZ218" s="845"/>
      <c r="BVA218" s="845"/>
      <c r="BVB218" s="845"/>
      <c r="BVC218" s="845"/>
      <c r="BVD218" s="845"/>
      <c r="BVE218" s="845"/>
      <c r="BVF218" s="845"/>
      <c r="BVG218" s="845"/>
      <c r="BVH218" s="846"/>
      <c r="BVI218" s="846"/>
      <c r="BVJ218" s="846"/>
      <c r="BVK218" s="846"/>
      <c r="BVL218" s="846"/>
      <c r="BVM218" s="846"/>
      <c r="BVN218" s="846"/>
      <c r="BVO218" s="846"/>
      <c r="BVP218" s="846"/>
      <c r="BVQ218" s="846"/>
      <c r="BVR218" s="846"/>
      <c r="BVS218" s="846"/>
      <c r="BVT218" s="846"/>
      <c r="BVU218" s="846"/>
      <c r="BVV218" s="846"/>
      <c r="BVW218" s="846"/>
      <c r="BVX218" s="846"/>
      <c r="BVY218" s="846"/>
      <c r="BVZ218" s="846"/>
      <c r="BWA218" s="846"/>
      <c r="BWB218" s="846"/>
      <c r="BWC218" s="846"/>
      <c r="BWD218" s="846"/>
      <c r="BWE218" s="846"/>
      <c r="BWF218" s="846"/>
      <c r="BWG218" s="846"/>
      <c r="BWH218" s="846"/>
      <c r="BWI218" s="846"/>
      <c r="BWJ218" s="846"/>
      <c r="BWK218" s="846"/>
      <c r="BWL218" s="846"/>
      <c r="BWM218" s="846"/>
      <c r="BWN218" s="846"/>
      <c r="BWO218" s="846"/>
      <c r="BWP218" s="846"/>
      <c r="BWQ218" s="846"/>
      <c r="BWR218" s="846"/>
      <c r="BWS218" s="846"/>
      <c r="BWT218" s="846"/>
      <c r="BWU218" s="846"/>
      <c r="BWV218" s="846"/>
      <c r="BWW218" s="846"/>
      <c r="BWX218" s="846"/>
      <c r="BWY218" s="846"/>
      <c r="BWZ218" s="846"/>
      <c r="BXA218" s="846"/>
      <c r="BXB218" s="846"/>
      <c r="BXC218" s="846"/>
      <c r="BXD218" s="849"/>
      <c r="BXE218" s="849"/>
      <c r="BXF218" s="849"/>
      <c r="BXG218" s="849"/>
      <c r="BXH218" s="849"/>
      <c r="BXI218" s="849"/>
      <c r="BXJ218" s="849"/>
      <c r="BXK218" s="849"/>
      <c r="BXL218" s="849"/>
      <c r="BXM218" s="849"/>
      <c r="BXN218" s="849"/>
      <c r="BXO218" s="849"/>
      <c r="BXP218" s="849"/>
      <c r="BXQ218" s="849"/>
      <c r="BXR218" s="849"/>
      <c r="BXS218" s="849"/>
      <c r="BXT218" s="728"/>
      <c r="BXU218" s="728"/>
      <c r="BXV218" s="728"/>
      <c r="BXW218" s="728"/>
      <c r="BXX218" s="728"/>
      <c r="BXY218" s="728"/>
      <c r="BXZ218" s="728"/>
      <c r="BYA218" s="845"/>
      <c r="BYB218" s="845"/>
      <c r="BYC218" s="845"/>
      <c r="BYD218" s="845"/>
      <c r="BYE218" s="845"/>
      <c r="BYF218" s="845"/>
      <c r="BYG218" s="845"/>
      <c r="BYH218" s="845"/>
      <c r="BYI218" s="845"/>
      <c r="BYJ218" s="845"/>
      <c r="BYK218" s="845"/>
      <c r="BYL218" s="845"/>
      <c r="BYM218" s="845"/>
      <c r="BYN218" s="845"/>
      <c r="BYO218" s="845"/>
      <c r="BYP218" s="845"/>
      <c r="BYQ218" s="845"/>
      <c r="BYR218" s="845"/>
      <c r="BYS218" s="845"/>
      <c r="BYT218" s="845"/>
      <c r="BYU218" s="845"/>
      <c r="BYV218" s="845"/>
      <c r="BYW218" s="845"/>
      <c r="BYX218" s="845"/>
      <c r="BYY218" s="845"/>
      <c r="BYZ218" s="845"/>
      <c r="BZA218" s="845"/>
      <c r="BZB218" s="845"/>
      <c r="BZC218" s="845"/>
      <c r="BZD218" s="845"/>
      <c r="BZE218" s="845"/>
      <c r="BZF218" s="845"/>
      <c r="BZG218" s="845"/>
      <c r="BZH218" s="845"/>
      <c r="BZI218" s="846"/>
      <c r="BZJ218" s="846"/>
      <c r="BZK218" s="846"/>
      <c r="BZL218" s="846"/>
      <c r="BZM218" s="846"/>
      <c r="BZN218" s="846"/>
      <c r="BZO218" s="846"/>
      <c r="BZP218" s="846"/>
      <c r="BZQ218" s="846"/>
      <c r="BZR218" s="846"/>
      <c r="BZS218" s="846"/>
      <c r="BZT218" s="846"/>
      <c r="BZU218" s="846"/>
      <c r="BZV218" s="846"/>
      <c r="BZW218" s="846"/>
      <c r="BZX218" s="846"/>
      <c r="BZY218" s="846"/>
      <c r="BZZ218" s="846"/>
      <c r="CAA218" s="846"/>
      <c r="CAB218" s="846"/>
      <c r="CAC218" s="846"/>
      <c r="CAD218" s="846"/>
      <c r="CAE218" s="846"/>
      <c r="CAF218" s="846"/>
      <c r="CAG218" s="846"/>
      <c r="CAH218" s="846"/>
      <c r="CAI218" s="846"/>
      <c r="CAJ218" s="846"/>
      <c r="CAK218" s="846"/>
      <c r="CAL218" s="846"/>
      <c r="CAM218" s="846"/>
      <c r="CAN218" s="846"/>
      <c r="CAO218" s="846"/>
      <c r="CAP218" s="846"/>
      <c r="CAQ218" s="846"/>
      <c r="CAR218" s="846"/>
      <c r="CAS218" s="846"/>
      <c r="CAT218" s="846"/>
      <c r="CAU218" s="846"/>
      <c r="CAV218" s="846"/>
      <c r="CAW218" s="846"/>
      <c r="CAX218" s="846"/>
      <c r="CAY218" s="846"/>
      <c r="CAZ218" s="846"/>
      <c r="CBA218" s="846"/>
      <c r="CBB218" s="846"/>
      <c r="CBC218" s="846"/>
      <c r="CBD218" s="846"/>
      <c r="CBE218" s="849"/>
      <c r="CBF218" s="849"/>
      <c r="CBG218" s="849"/>
      <c r="CBH218" s="849"/>
      <c r="CBI218" s="849"/>
      <c r="CBJ218" s="849"/>
      <c r="CBK218" s="849"/>
      <c r="CBL218" s="849"/>
      <c r="CBM218" s="849"/>
      <c r="CBN218" s="849"/>
      <c r="CBO218" s="849"/>
      <c r="CBP218" s="849"/>
      <c r="CBQ218" s="849"/>
      <c r="CBR218" s="849"/>
      <c r="CBS218" s="849"/>
      <c r="CBT218" s="849"/>
      <c r="CBU218" s="728"/>
      <c r="CBV218" s="728"/>
      <c r="CBW218" s="728"/>
      <c r="CBX218" s="728"/>
      <c r="CBY218" s="728"/>
      <c r="CBZ218" s="728"/>
      <c r="CCA218" s="728"/>
      <c r="CCB218" s="845"/>
      <c r="CCC218" s="845"/>
      <c r="CCD218" s="845"/>
      <c r="CCE218" s="845"/>
      <c r="CCF218" s="845"/>
      <c r="CCG218" s="845"/>
      <c r="CCH218" s="845"/>
      <c r="CCI218" s="845"/>
      <c r="CCJ218" s="845"/>
      <c r="CCK218" s="845"/>
      <c r="CCL218" s="845"/>
      <c r="CCM218" s="845"/>
      <c r="CCN218" s="845"/>
      <c r="CCO218" s="845"/>
      <c r="CCP218" s="845"/>
      <c r="CCQ218" s="845"/>
      <c r="CCR218" s="845"/>
      <c r="CCS218" s="845"/>
      <c r="CCT218" s="845"/>
      <c r="CCU218" s="845"/>
      <c r="CCV218" s="845"/>
      <c r="CCW218" s="845"/>
      <c r="CCX218" s="845"/>
      <c r="CCY218" s="845"/>
      <c r="CCZ218" s="845"/>
      <c r="CDA218" s="845"/>
      <c r="CDB218" s="845"/>
      <c r="CDC218" s="845"/>
      <c r="CDD218" s="845"/>
      <c r="CDE218" s="845"/>
      <c r="CDF218" s="845"/>
      <c r="CDG218" s="845"/>
      <c r="CDH218" s="845"/>
      <c r="CDI218" s="845"/>
      <c r="CDJ218" s="846"/>
      <c r="CDK218" s="846"/>
      <c r="CDL218" s="846"/>
      <c r="CDM218" s="846"/>
      <c r="CDN218" s="846"/>
      <c r="CDO218" s="846"/>
      <c r="CDP218" s="846"/>
      <c r="CDQ218" s="846"/>
      <c r="CDR218" s="846"/>
      <c r="CDS218" s="846"/>
      <c r="CDT218" s="846"/>
      <c r="CDU218" s="846"/>
      <c r="CDV218" s="846"/>
      <c r="CDW218" s="846"/>
      <c r="CDX218" s="846"/>
      <c r="CDY218" s="846"/>
      <c r="CDZ218" s="846"/>
      <c r="CEA218" s="846"/>
      <c r="CEB218" s="846"/>
      <c r="CEC218" s="846"/>
      <c r="CED218" s="846"/>
      <c r="CEE218" s="846"/>
      <c r="CEF218" s="846"/>
      <c r="CEG218" s="846"/>
      <c r="CEH218" s="846"/>
      <c r="CEI218" s="846"/>
      <c r="CEJ218" s="846"/>
      <c r="CEK218" s="846"/>
      <c r="CEL218" s="846"/>
      <c r="CEM218" s="846"/>
      <c r="CEN218" s="846"/>
      <c r="CEO218" s="846"/>
      <c r="CEP218" s="846"/>
      <c r="CEQ218" s="846"/>
      <c r="CER218" s="846"/>
      <c r="CES218" s="846"/>
      <c r="CET218" s="846"/>
      <c r="CEU218" s="846"/>
      <c r="CEV218" s="846"/>
      <c r="CEW218" s="846"/>
      <c r="CEX218" s="846"/>
      <c r="CEY218" s="846"/>
      <c r="CEZ218" s="846"/>
      <c r="CFA218" s="846"/>
      <c r="CFB218" s="846"/>
      <c r="CFC218" s="846"/>
      <c r="CFD218" s="846"/>
      <c r="CFE218" s="846"/>
      <c r="CFF218" s="849"/>
      <c r="CFG218" s="849"/>
      <c r="CFH218" s="849"/>
      <c r="CFI218" s="849"/>
      <c r="CFJ218" s="849"/>
      <c r="CFK218" s="849"/>
      <c r="CFL218" s="849"/>
      <c r="CFM218" s="849"/>
      <c r="CFN218" s="849"/>
      <c r="CFO218" s="849"/>
      <c r="CFP218" s="849"/>
      <c r="CFQ218" s="849"/>
      <c r="CFR218" s="849"/>
      <c r="CFS218" s="849"/>
      <c r="CFT218" s="849"/>
      <c r="CFU218" s="849"/>
      <c r="CFV218" s="728"/>
      <c r="CFW218" s="728"/>
      <c r="CFX218" s="728"/>
      <c r="CFY218" s="728"/>
      <c r="CFZ218" s="728"/>
      <c r="CGA218" s="728"/>
      <c r="CGB218" s="728"/>
      <c r="CGC218" s="845"/>
      <c r="CGD218" s="845"/>
      <c r="CGE218" s="845"/>
      <c r="CGF218" s="845"/>
      <c r="CGG218" s="845"/>
      <c r="CGH218" s="845"/>
      <c r="CGI218" s="845"/>
      <c r="CGJ218" s="845"/>
      <c r="CGK218" s="845"/>
      <c r="CGL218" s="845"/>
      <c r="CGM218" s="845"/>
      <c r="CGN218" s="845"/>
      <c r="CGO218" s="845"/>
      <c r="CGP218" s="845"/>
      <c r="CGQ218" s="845"/>
      <c r="CGR218" s="845"/>
      <c r="CGS218" s="845"/>
      <c r="CGT218" s="845"/>
      <c r="CGU218" s="845"/>
      <c r="CGV218" s="845"/>
      <c r="CGW218" s="845"/>
      <c r="CGX218" s="845"/>
      <c r="CGY218" s="845"/>
      <c r="CGZ218" s="845"/>
      <c r="CHA218" s="845"/>
      <c r="CHB218" s="845"/>
      <c r="CHC218" s="845"/>
      <c r="CHD218" s="845"/>
      <c r="CHE218" s="845"/>
      <c r="CHF218" s="845"/>
      <c r="CHG218" s="845"/>
      <c r="CHH218" s="845"/>
      <c r="CHI218" s="845"/>
      <c r="CHJ218" s="845"/>
      <c r="CHK218" s="846"/>
      <c r="CHL218" s="846"/>
      <c r="CHM218" s="846"/>
      <c r="CHN218" s="846"/>
      <c r="CHO218" s="846"/>
      <c r="CHP218" s="846"/>
      <c r="CHQ218" s="846"/>
      <c r="CHR218" s="846"/>
      <c r="CHS218" s="846"/>
      <c r="CHT218" s="846"/>
      <c r="CHU218" s="846"/>
      <c r="CHV218" s="846"/>
      <c r="CHW218" s="846"/>
      <c r="CHX218" s="846"/>
      <c r="CHY218" s="846"/>
      <c r="CHZ218" s="846"/>
      <c r="CIA218" s="846"/>
      <c r="CIB218" s="846"/>
      <c r="CIC218" s="846"/>
      <c r="CID218" s="846"/>
      <c r="CIE218" s="846"/>
      <c r="CIF218" s="846"/>
      <c r="CIG218" s="846"/>
      <c r="CIH218" s="846"/>
      <c r="CII218" s="846"/>
      <c r="CIJ218" s="846"/>
      <c r="CIK218" s="846"/>
      <c r="CIL218" s="846"/>
      <c r="CIM218" s="846"/>
      <c r="CIN218" s="846"/>
      <c r="CIO218" s="846"/>
      <c r="CIP218" s="846"/>
      <c r="CIQ218" s="846"/>
      <c r="CIR218" s="846"/>
      <c r="CIS218" s="846"/>
      <c r="CIT218" s="846"/>
      <c r="CIU218" s="846"/>
      <c r="CIV218" s="846"/>
      <c r="CIW218" s="846"/>
      <c r="CIX218" s="846"/>
      <c r="CIY218" s="846"/>
      <c r="CIZ218" s="846"/>
      <c r="CJA218" s="846"/>
      <c r="CJB218" s="846"/>
      <c r="CJC218" s="846"/>
      <c r="CJD218" s="846"/>
      <c r="CJE218" s="846"/>
      <c r="CJF218" s="846"/>
      <c r="CJG218" s="849"/>
      <c r="CJH218" s="849"/>
      <c r="CJI218" s="849"/>
      <c r="CJJ218" s="849"/>
      <c r="CJK218" s="849"/>
      <c r="CJL218" s="849"/>
      <c r="CJM218" s="849"/>
      <c r="CJN218" s="849"/>
      <c r="CJO218" s="849"/>
      <c r="CJP218" s="849"/>
      <c r="CJQ218" s="849"/>
      <c r="CJR218" s="849"/>
      <c r="CJS218" s="849"/>
      <c r="CJT218" s="849"/>
      <c r="CJU218" s="849"/>
      <c r="CJV218" s="849"/>
      <c r="CJW218" s="728"/>
      <c r="CJX218" s="728"/>
      <c r="CJY218" s="728"/>
      <c r="CJZ218" s="728"/>
      <c r="CKA218" s="728"/>
      <c r="CKB218" s="728"/>
      <c r="CKC218" s="728"/>
      <c r="CKD218" s="845"/>
      <c r="CKE218" s="845"/>
      <c r="CKF218" s="845"/>
      <c r="CKG218" s="845"/>
      <c r="CKH218" s="845"/>
      <c r="CKI218" s="845"/>
      <c r="CKJ218" s="845"/>
      <c r="CKK218" s="845"/>
      <c r="CKL218" s="845"/>
      <c r="CKM218" s="845"/>
      <c r="CKN218" s="845"/>
      <c r="CKO218" s="845"/>
      <c r="CKP218" s="845"/>
      <c r="CKQ218" s="845"/>
      <c r="CKR218" s="845"/>
      <c r="CKS218" s="845"/>
      <c r="CKT218" s="845"/>
      <c r="CKU218" s="845"/>
      <c r="CKV218" s="845"/>
      <c r="CKW218" s="845"/>
      <c r="CKX218" s="845"/>
      <c r="CKY218" s="845"/>
      <c r="CKZ218" s="845"/>
      <c r="CLA218" s="845"/>
      <c r="CLB218" s="845"/>
      <c r="CLC218" s="845"/>
      <c r="CLD218" s="845"/>
      <c r="CLE218" s="845"/>
      <c r="CLF218" s="845"/>
      <c r="CLG218" s="845"/>
      <c r="CLH218" s="845"/>
      <c r="CLI218" s="845"/>
      <c r="CLJ218" s="845"/>
      <c r="CLK218" s="845"/>
      <c r="CLL218" s="846"/>
      <c r="CLM218" s="846"/>
      <c r="CLN218" s="846"/>
      <c r="CLO218" s="846"/>
      <c r="CLP218" s="846"/>
      <c r="CLQ218" s="846"/>
      <c r="CLR218" s="846"/>
      <c r="CLS218" s="846"/>
      <c r="CLT218" s="846"/>
      <c r="CLU218" s="846"/>
      <c r="CLV218" s="846"/>
      <c r="CLW218" s="846"/>
      <c r="CLX218" s="846"/>
      <c r="CLY218" s="846"/>
      <c r="CLZ218" s="846"/>
      <c r="CMA218" s="846"/>
      <c r="CMB218" s="846"/>
      <c r="CMC218" s="846"/>
      <c r="CMD218" s="846"/>
      <c r="CME218" s="846"/>
      <c r="CMF218" s="846"/>
      <c r="CMG218" s="846"/>
      <c r="CMH218" s="846"/>
      <c r="CMI218" s="846"/>
      <c r="CMJ218" s="846"/>
      <c r="CMK218" s="846"/>
      <c r="CML218" s="846"/>
      <c r="CMM218" s="846"/>
      <c r="CMN218" s="846"/>
      <c r="CMO218" s="846"/>
      <c r="CMP218" s="846"/>
      <c r="CMQ218" s="846"/>
      <c r="CMR218" s="846"/>
      <c r="CMS218" s="846"/>
      <c r="CMT218" s="846"/>
      <c r="CMU218" s="846"/>
      <c r="CMV218" s="846"/>
      <c r="CMW218" s="846"/>
      <c r="CMX218" s="846"/>
      <c r="CMY218" s="846"/>
      <c r="CMZ218" s="846"/>
      <c r="CNA218" s="846"/>
      <c r="CNB218" s="846"/>
      <c r="CNC218" s="846"/>
      <c r="CND218" s="846"/>
      <c r="CNE218" s="846"/>
      <c r="CNF218" s="846"/>
      <c r="CNG218" s="846"/>
      <c r="CNH218" s="849"/>
      <c r="CNI218" s="849"/>
      <c r="CNJ218" s="849"/>
      <c r="CNK218" s="849"/>
      <c r="CNL218" s="849"/>
      <c r="CNM218" s="849"/>
      <c r="CNN218" s="849"/>
      <c r="CNO218" s="849"/>
      <c r="CNP218" s="849"/>
      <c r="CNQ218" s="849"/>
      <c r="CNR218" s="849"/>
      <c r="CNS218" s="849"/>
      <c r="CNT218" s="849"/>
      <c r="CNU218" s="849"/>
      <c r="CNV218" s="849"/>
      <c r="CNW218" s="849"/>
      <c r="CNX218" s="728"/>
      <c r="CNY218" s="728"/>
      <c r="CNZ218" s="728"/>
      <c r="COA218" s="728"/>
      <c r="COB218" s="728"/>
      <c r="COC218" s="728"/>
      <c r="COD218" s="728"/>
      <c r="COE218" s="845"/>
      <c r="COF218" s="845"/>
      <c r="COG218" s="845"/>
      <c r="COH218" s="845"/>
      <c r="COI218" s="845"/>
      <c r="COJ218" s="845"/>
      <c r="COK218" s="845"/>
      <c r="COL218" s="845"/>
      <c r="COM218" s="845"/>
      <c r="CON218" s="845"/>
      <c r="COO218" s="845"/>
      <c r="COP218" s="845"/>
      <c r="COQ218" s="845"/>
      <c r="COR218" s="845"/>
      <c r="COS218" s="845"/>
      <c r="COT218" s="845"/>
      <c r="COU218" s="845"/>
      <c r="COV218" s="845"/>
      <c r="COW218" s="845"/>
      <c r="COX218" s="845"/>
      <c r="COY218" s="845"/>
      <c r="COZ218" s="845"/>
      <c r="CPA218" s="845"/>
      <c r="CPB218" s="845"/>
      <c r="CPC218" s="845"/>
      <c r="CPD218" s="845"/>
      <c r="CPE218" s="845"/>
      <c r="CPF218" s="845"/>
      <c r="CPG218" s="845"/>
      <c r="CPH218" s="845"/>
      <c r="CPI218" s="845"/>
      <c r="CPJ218" s="845"/>
      <c r="CPK218" s="845"/>
      <c r="CPL218" s="845"/>
      <c r="CPM218" s="846"/>
      <c r="CPN218" s="846"/>
      <c r="CPO218" s="846"/>
      <c r="CPP218" s="846"/>
      <c r="CPQ218" s="846"/>
      <c r="CPR218" s="846"/>
      <c r="CPS218" s="846"/>
      <c r="CPT218" s="846"/>
      <c r="CPU218" s="846"/>
      <c r="CPV218" s="846"/>
      <c r="CPW218" s="846"/>
      <c r="CPX218" s="846"/>
      <c r="CPY218" s="846"/>
      <c r="CPZ218" s="846"/>
      <c r="CQA218" s="846"/>
      <c r="CQB218" s="846"/>
      <c r="CQC218" s="846"/>
      <c r="CQD218" s="846"/>
      <c r="CQE218" s="846"/>
      <c r="CQF218" s="846"/>
      <c r="CQG218" s="846"/>
      <c r="CQH218" s="846"/>
      <c r="CQI218" s="846"/>
      <c r="CQJ218" s="846"/>
      <c r="CQK218" s="846"/>
      <c r="CQL218" s="846"/>
      <c r="CQM218" s="846"/>
      <c r="CQN218" s="846"/>
      <c r="CQO218" s="846"/>
      <c r="CQP218" s="846"/>
      <c r="CQQ218" s="846"/>
      <c r="CQR218" s="846"/>
      <c r="CQS218" s="846"/>
      <c r="CQT218" s="846"/>
      <c r="CQU218" s="846"/>
      <c r="CQV218" s="846"/>
      <c r="CQW218" s="846"/>
      <c r="CQX218" s="846"/>
      <c r="CQY218" s="846"/>
      <c r="CQZ218" s="846"/>
      <c r="CRA218" s="846"/>
      <c r="CRB218" s="846"/>
      <c r="CRC218" s="846"/>
      <c r="CRD218" s="846"/>
      <c r="CRE218" s="846"/>
      <c r="CRF218" s="846"/>
      <c r="CRG218" s="846"/>
      <c r="CRH218" s="846"/>
      <c r="CRI218" s="849"/>
      <c r="CRJ218" s="849"/>
      <c r="CRK218" s="849"/>
      <c r="CRL218" s="849"/>
      <c r="CRM218" s="849"/>
      <c r="CRN218" s="849"/>
      <c r="CRO218" s="849"/>
      <c r="CRP218" s="849"/>
      <c r="CRQ218" s="849"/>
      <c r="CRR218" s="849"/>
      <c r="CRS218" s="849"/>
      <c r="CRT218" s="849"/>
      <c r="CRU218" s="849"/>
      <c r="CRV218" s="849"/>
      <c r="CRW218" s="849"/>
      <c r="CRX218" s="849"/>
      <c r="CRY218" s="728"/>
      <c r="CRZ218" s="728"/>
      <c r="CSA218" s="728"/>
      <c r="CSB218" s="728"/>
      <c r="CSC218" s="728"/>
      <c r="CSD218" s="728"/>
      <c r="CSE218" s="728"/>
      <c r="CSF218" s="845"/>
      <c r="CSG218" s="845"/>
      <c r="CSH218" s="845"/>
      <c r="CSI218" s="845"/>
      <c r="CSJ218" s="845"/>
      <c r="CSK218" s="845"/>
      <c r="CSL218" s="845"/>
      <c r="CSM218" s="845"/>
      <c r="CSN218" s="845"/>
      <c r="CSO218" s="845"/>
      <c r="CSP218" s="845"/>
      <c r="CSQ218" s="845"/>
      <c r="CSR218" s="845"/>
      <c r="CSS218" s="845"/>
      <c r="CST218" s="845"/>
      <c r="CSU218" s="845"/>
      <c r="CSV218" s="845"/>
      <c r="CSW218" s="845"/>
      <c r="CSX218" s="845"/>
      <c r="CSY218" s="845"/>
      <c r="CSZ218" s="845"/>
      <c r="CTA218" s="845"/>
      <c r="CTB218" s="845"/>
      <c r="CTC218" s="845"/>
      <c r="CTD218" s="845"/>
      <c r="CTE218" s="845"/>
      <c r="CTF218" s="845"/>
      <c r="CTG218" s="845"/>
      <c r="CTH218" s="845"/>
      <c r="CTI218" s="845"/>
      <c r="CTJ218" s="845"/>
      <c r="CTK218" s="845"/>
      <c r="CTL218" s="845"/>
      <c r="CTM218" s="845"/>
      <c r="CTN218" s="846"/>
      <c r="CTO218" s="846"/>
      <c r="CTP218" s="846"/>
      <c r="CTQ218" s="846"/>
      <c r="CTR218" s="846"/>
      <c r="CTS218" s="846"/>
      <c r="CTT218" s="846"/>
      <c r="CTU218" s="846"/>
      <c r="CTV218" s="846"/>
      <c r="CTW218" s="846"/>
      <c r="CTX218" s="846"/>
      <c r="CTY218" s="846"/>
      <c r="CTZ218" s="846"/>
      <c r="CUA218" s="846"/>
      <c r="CUB218" s="846"/>
      <c r="CUC218" s="846"/>
      <c r="CUD218" s="846"/>
      <c r="CUE218" s="846"/>
      <c r="CUF218" s="846"/>
      <c r="CUG218" s="846"/>
      <c r="CUH218" s="846"/>
      <c r="CUI218" s="846"/>
      <c r="CUJ218" s="846"/>
      <c r="CUK218" s="846"/>
      <c r="CUL218" s="846"/>
      <c r="CUM218" s="846"/>
      <c r="CUN218" s="846"/>
      <c r="CUO218" s="846"/>
      <c r="CUP218" s="846"/>
      <c r="CUQ218" s="846"/>
      <c r="CUR218" s="846"/>
      <c r="CUS218" s="846"/>
      <c r="CUT218" s="846"/>
      <c r="CUU218" s="846"/>
      <c r="CUV218" s="846"/>
      <c r="CUW218" s="846"/>
      <c r="CUX218" s="846"/>
      <c r="CUY218" s="846"/>
      <c r="CUZ218" s="846"/>
      <c r="CVA218" s="846"/>
      <c r="CVB218" s="846"/>
      <c r="CVC218" s="846"/>
      <c r="CVD218" s="846"/>
      <c r="CVE218" s="846"/>
      <c r="CVF218" s="846"/>
      <c r="CVG218" s="846"/>
      <c r="CVH218" s="846"/>
      <c r="CVI218" s="846"/>
      <c r="CVJ218" s="849"/>
      <c r="CVK218" s="849"/>
      <c r="CVL218" s="849"/>
      <c r="CVM218" s="849"/>
      <c r="CVN218" s="849"/>
      <c r="CVO218" s="849"/>
      <c r="CVP218" s="849"/>
      <c r="CVQ218" s="849"/>
      <c r="CVR218" s="849"/>
      <c r="CVS218" s="849"/>
      <c r="CVT218" s="849"/>
      <c r="CVU218" s="849"/>
      <c r="CVV218" s="849"/>
      <c r="CVW218" s="849"/>
      <c r="CVX218" s="849"/>
      <c r="CVY218" s="849"/>
      <c r="CVZ218" s="728"/>
      <c r="CWA218" s="728"/>
      <c r="CWB218" s="728"/>
      <c r="CWC218" s="728"/>
      <c r="CWD218" s="728"/>
      <c r="CWE218" s="728"/>
      <c r="CWF218" s="728"/>
      <c r="CWG218" s="845"/>
      <c r="CWH218" s="845"/>
      <c r="CWI218" s="845"/>
      <c r="CWJ218" s="845"/>
      <c r="CWK218" s="845"/>
      <c r="CWL218" s="845"/>
      <c r="CWM218" s="845"/>
      <c r="CWN218" s="845"/>
      <c r="CWO218" s="845"/>
      <c r="CWP218" s="845"/>
      <c r="CWQ218" s="845"/>
      <c r="CWR218" s="845"/>
      <c r="CWS218" s="845"/>
      <c r="CWT218" s="845"/>
      <c r="CWU218" s="845"/>
      <c r="CWV218" s="845"/>
      <c r="CWW218" s="845"/>
      <c r="CWX218" s="845"/>
      <c r="CWY218" s="845"/>
      <c r="CWZ218" s="845"/>
      <c r="CXA218" s="845"/>
      <c r="CXB218" s="845"/>
      <c r="CXC218" s="845"/>
      <c r="CXD218" s="845"/>
      <c r="CXE218" s="845"/>
      <c r="CXF218" s="845"/>
      <c r="CXG218" s="845"/>
      <c r="CXH218" s="845"/>
      <c r="CXI218" s="845"/>
      <c r="CXJ218" s="845"/>
      <c r="CXK218" s="845"/>
      <c r="CXL218" s="845"/>
      <c r="CXM218" s="845"/>
      <c r="CXN218" s="845"/>
      <c r="CXO218" s="846"/>
      <c r="CXP218" s="846"/>
      <c r="CXQ218" s="846"/>
      <c r="CXR218" s="846"/>
      <c r="CXS218" s="846"/>
      <c r="CXT218" s="846"/>
      <c r="CXU218" s="846"/>
      <c r="CXV218" s="846"/>
      <c r="CXW218" s="846"/>
      <c r="CXX218" s="846"/>
      <c r="CXY218" s="846"/>
      <c r="CXZ218" s="846"/>
      <c r="CYA218" s="846"/>
      <c r="CYB218" s="846"/>
      <c r="CYC218" s="846"/>
      <c r="CYD218" s="846"/>
      <c r="CYE218" s="846"/>
      <c r="CYF218" s="846"/>
      <c r="CYG218" s="846"/>
      <c r="CYH218" s="846"/>
      <c r="CYI218" s="846"/>
      <c r="CYJ218" s="846"/>
      <c r="CYK218" s="846"/>
      <c r="CYL218" s="846"/>
      <c r="CYM218" s="846"/>
      <c r="CYN218" s="846"/>
      <c r="CYO218" s="846"/>
      <c r="CYP218" s="846"/>
      <c r="CYQ218" s="846"/>
      <c r="CYR218" s="846"/>
      <c r="CYS218" s="846"/>
      <c r="CYT218" s="846"/>
      <c r="CYU218" s="846"/>
      <c r="CYV218" s="846"/>
      <c r="CYW218" s="846"/>
      <c r="CYX218" s="846"/>
      <c r="CYY218" s="846"/>
      <c r="CYZ218" s="846"/>
      <c r="CZA218" s="846"/>
      <c r="CZB218" s="846"/>
      <c r="CZC218" s="846"/>
      <c r="CZD218" s="846"/>
      <c r="CZE218" s="846"/>
      <c r="CZF218" s="846"/>
      <c r="CZG218" s="846"/>
      <c r="CZH218" s="846"/>
      <c r="CZI218" s="846"/>
      <c r="CZJ218" s="846"/>
      <c r="CZK218" s="849"/>
      <c r="CZL218" s="849"/>
      <c r="CZM218" s="849"/>
      <c r="CZN218" s="849"/>
      <c r="CZO218" s="849"/>
      <c r="CZP218" s="849"/>
      <c r="CZQ218" s="849"/>
      <c r="CZR218" s="849"/>
      <c r="CZS218" s="849"/>
      <c r="CZT218" s="849"/>
      <c r="CZU218" s="849"/>
      <c r="CZV218" s="849"/>
      <c r="CZW218" s="849"/>
      <c r="CZX218" s="849"/>
      <c r="CZY218" s="849"/>
      <c r="CZZ218" s="849"/>
      <c r="DAA218" s="728"/>
      <c r="DAB218" s="728"/>
      <c r="DAC218" s="728"/>
      <c r="DAD218" s="728"/>
      <c r="DAE218" s="728"/>
      <c r="DAF218" s="728"/>
      <c r="DAG218" s="728"/>
      <c r="DAH218" s="845"/>
      <c r="DAI218" s="845"/>
      <c r="DAJ218" s="845"/>
      <c r="DAK218" s="845"/>
      <c r="DAL218" s="845"/>
      <c r="DAM218" s="845"/>
      <c r="DAN218" s="845"/>
      <c r="DAO218" s="845"/>
      <c r="DAP218" s="845"/>
      <c r="DAQ218" s="845"/>
      <c r="DAR218" s="845"/>
      <c r="DAS218" s="845"/>
      <c r="DAT218" s="845"/>
      <c r="DAU218" s="845"/>
      <c r="DAV218" s="845"/>
      <c r="DAW218" s="845"/>
      <c r="DAX218" s="845"/>
      <c r="DAY218" s="845"/>
      <c r="DAZ218" s="845"/>
      <c r="DBA218" s="845"/>
      <c r="DBB218" s="845"/>
      <c r="DBC218" s="845"/>
      <c r="DBD218" s="845"/>
      <c r="DBE218" s="845"/>
      <c r="DBF218" s="845"/>
      <c r="DBG218" s="845"/>
      <c r="DBH218" s="845"/>
      <c r="DBI218" s="845"/>
      <c r="DBJ218" s="845"/>
      <c r="DBK218" s="845"/>
      <c r="DBL218" s="845"/>
      <c r="DBM218" s="845"/>
      <c r="DBN218" s="845"/>
      <c r="DBO218" s="845"/>
      <c r="DBP218" s="846"/>
      <c r="DBQ218" s="846"/>
      <c r="DBR218" s="846"/>
      <c r="DBS218" s="846"/>
      <c r="DBT218" s="846"/>
      <c r="DBU218" s="846"/>
      <c r="DBV218" s="846"/>
      <c r="DBW218" s="846"/>
      <c r="DBX218" s="846"/>
      <c r="DBY218" s="846"/>
      <c r="DBZ218" s="846"/>
      <c r="DCA218" s="846"/>
      <c r="DCB218" s="846"/>
      <c r="DCC218" s="846"/>
      <c r="DCD218" s="846"/>
      <c r="DCE218" s="846"/>
      <c r="DCF218" s="846"/>
      <c r="DCG218" s="846"/>
      <c r="DCH218" s="846"/>
      <c r="DCI218" s="846"/>
      <c r="DCJ218" s="846"/>
      <c r="DCK218" s="846"/>
      <c r="DCL218" s="846"/>
      <c r="DCM218" s="846"/>
      <c r="DCN218" s="846"/>
      <c r="DCO218" s="846"/>
      <c r="DCP218" s="846"/>
      <c r="DCQ218" s="846"/>
      <c r="DCR218" s="846"/>
      <c r="DCS218" s="846"/>
      <c r="DCT218" s="846"/>
      <c r="DCU218" s="846"/>
      <c r="DCV218" s="846"/>
      <c r="DCW218" s="846"/>
      <c r="DCX218" s="846"/>
      <c r="DCY218" s="846"/>
      <c r="DCZ218" s="846"/>
      <c r="DDA218" s="846"/>
      <c r="DDB218" s="846"/>
      <c r="DDC218" s="846"/>
      <c r="DDD218" s="846"/>
      <c r="DDE218" s="846"/>
      <c r="DDF218" s="846"/>
      <c r="DDG218" s="846"/>
      <c r="DDH218" s="846"/>
      <c r="DDI218" s="846"/>
      <c r="DDJ218" s="846"/>
      <c r="DDK218" s="846"/>
      <c r="DDL218" s="849"/>
      <c r="DDM218" s="849"/>
      <c r="DDN218" s="849"/>
      <c r="DDO218" s="849"/>
      <c r="DDP218" s="849"/>
      <c r="DDQ218" s="849"/>
      <c r="DDR218" s="849"/>
      <c r="DDS218" s="849"/>
      <c r="DDT218" s="849"/>
      <c r="DDU218" s="849"/>
      <c r="DDV218" s="849"/>
      <c r="DDW218" s="849"/>
      <c r="DDX218" s="849"/>
      <c r="DDY218" s="849"/>
      <c r="DDZ218" s="849"/>
      <c r="DEA218" s="849"/>
      <c r="DEB218" s="728"/>
      <c r="DEC218" s="728"/>
      <c r="DED218" s="728"/>
      <c r="DEE218" s="728"/>
      <c r="DEF218" s="728"/>
      <c r="DEG218" s="728"/>
      <c r="DEH218" s="728"/>
      <c r="DEI218" s="845"/>
      <c r="DEJ218" s="845"/>
      <c r="DEK218" s="845"/>
      <c r="DEL218" s="845"/>
      <c r="DEM218" s="845"/>
      <c r="DEN218" s="845"/>
      <c r="DEO218" s="845"/>
      <c r="DEP218" s="845"/>
      <c r="DEQ218" s="845"/>
      <c r="DER218" s="845"/>
      <c r="DES218" s="845"/>
      <c r="DET218" s="845"/>
      <c r="DEU218" s="845"/>
      <c r="DEV218" s="845"/>
      <c r="DEW218" s="845"/>
      <c r="DEX218" s="845"/>
      <c r="DEY218" s="845"/>
      <c r="DEZ218" s="845"/>
      <c r="DFA218" s="845"/>
      <c r="DFB218" s="845"/>
      <c r="DFC218" s="845"/>
      <c r="DFD218" s="845"/>
      <c r="DFE218" s="845"/>
      <c r="DFF218" s="845"/>
      <c r="DFG218" s="845"/>
      <c r="DFH218" s="845"/>
      <c r="DFI218" s="845"/>
      <c r="DFJ218" s="845"/>
      <c r="DFK218" s="845"/>
      <c r="DFL218" s="845"/>
      <c r="DFM218" s="845"/>
      <c r="DFN218" s="845"/>
      <c r="DFO218" s="845"/>
      <c r="DFP218" s="845"/>
      <c r="DFQ218" s="846"/>
      <c r="DFR218" s="846"/>
      <c r="DFS218" s="846"/>
      <c r="DFT218" s="846"/>
      <c r="DFU218" s="846"/>
      <c r="DFV218" s="846"/>
      <c r="DFW218" s="846"/>
      <c r="DFX218" s="846"/>
      <c r="DFY218" s="846"/>
      <c r="DFZ218" s="846"/>
      <c r="DGA218" s="846"/>
      <c r="DGB218" s="846"/>
      <c r="DGC218" s="846"/>
      <c r="DGD218" s="846"/>
      <c r="DGE218" s="846"/>
      <c r="DGF218" s="846"/>
      <c r="DGG218" s="846"/>
      <c r="DGH218" s="846"/>
      <c r="DGI218" s="846"/>
      <c r="DGJ218" s="846"/>
      <c r="DGK218" s="846"/>
      <c r="DGL218" s="846"/>
      <c r="DGM218" s="846"/>
      <c r="DGN218" s="846"/>
      <c r="DGO218" s="846"/>
      <c r="DGP218" s="846"/>
      <c r="DGQ218" s="846"/>
      <c r="DGR218" s="846"/>
      <c r="DGS218" s="846"/>
      <c r="DGT218" s="846"/>
      <c r="DGU218" s="846"/>
      <c r="DGV218" s="846"/>
      <c r="DGW218" s="846"/>
      <c r="DGX218" s="846"/>
      <c r="DGY218" s="846"/>
      <c r="DGZ218" s="846"/>
      <c r="DHA218" s="846"/>
      <c r="DHB218" s="846"/>
      <c r="DHC218" s="846"/>
      <c r="DHD218" s="846"/>
      <c r="DHE218" s="846"/>
      <c r="DHF218" s="846"/>
      <c r="DHG218" s="846"/>
      <c r="DHH218" s="846"/>
      <c r="DHI218" s="846"/>
      <c r="DHJ218" s="846"/>
      <c r="DHK218" s="846"/>
      <c r="DHL218" s="846"/>
      <c r="DHM218" s="849"/>
      <c r="DHN218" s="849"/>
      <c r="DHO218" s="849"/>
      <c r="DHP218" s="849"/>
      <c r="DHQ218" s="849"/>
      <c r="DHR218" s="849"/>
      <c r="DHS218" s="849"/>
      <c r="DHT218" s="849"/>
      <c r="DHU218" s="849"/>
      <c r="DHV218" s="849"/>
      <c r="DHW218" s="849"/>
      <c r="DHX218" s="849"/>
      <c r="DHY218" s="849"/>
      <c r="DHZ218" s="849"/>
      <c r="DIA218" s="849"/>
      <c r="DIB218" s="849"/>
      <c r="DIC218" s="728"/>
      <c r="DID218" s="728"/>
      <c r="DIE218" s="728"/>
      <c r="DIF218" s="728"/>
      <c r="DIG218" s="728"/>
      <c r="DIH218" s="728"/>
      <c r="DII218" s="728"/>
      <c r="DIJ218" s="845"/>
      <c r="DIK218" s="845"/>
      <c r="DIL218" s="845"/>
      <c r="DIM218" s="845"/>
      <c r="DIN218" s="845"/>
      <c r="DIO218" s="845"/>
      <c r="DIP218" s="845"/>
      <c r="DIQ218" s="845"/>
      <c r="DIR218" s="845"/>
      <c r="DIS218" s="845"/>
      <c r="DIT218" s="845"/>
      <c r="DIU218" s="845"/>
      <c r="DIV218" s="845"/>
      <c r="DIW218" s="845"/>
      <c r="DIX218" s="845"/>
      <c r="DIY218" s="845"/>
      <c r="DIZ218" s="845"/>
      <c r="DJA218" s="845"/>
      <c r="DJB218" s="845"/>
      <c r="DJC218" s="845"/>
      <c r="DJD218" s="845"/>
      <c r="DJE218" s="845"/>
      <c r="DJF218" s="845"/>
      <c r="DJG218" s="845"/>
      <c r="DJH218" s="845"/>
      <c r="DJI218" s="845"/>
      <c r="DJJ218" s="845"/>
      <c r="DJK218" s="845"/>
      <c r="DJL218" s="845"/>
      <c r="DJM218" s="845"/>
      <c r="DJN218" s="845"/>
      <c r="DJO218" s="845"/>
      <c r="DJP218" s="845"/>
      <c r="DJQ218" s="845"/>
      <c r="DJR218" s="846"/>
      <c r="DJS218" s="846"/>
      <c r="DJT218" s="846"/>
      <c r="DJU218" s="846"/>
      <c r="DJV218" s="846"/>
      <c r="DJW218" s="846"/>
      <c r="DJX218" s="846"/>
      <c r="DJY218" s="846"/>
      <c r="DJZ218" s="846"/>
      <c r="DKA218" s="846"/>
      <c r="DKB218" s="846"/>
      <c r="DKC218" s="846"/>
      <c r="DKD218" s="846"/>
      <c r="DKE218" s="846"/>
      <c r="DKF218" s="846"/>
      <c r="DKG218" s="846"/>
      <c r="DKH218" s="846"/>
      <c r="DKI218" s="846"/>
      <c r="DKJ218" s="846"/>
      <c r="DKK218" s="846"/>
      <c r="DKL218" s="846"/>
      <c r="DKM218" s="846"/>
      <c r="DKN218" s="846"/>
      <c r="DKO218" s="846"/>
      <c r="DKP218" s="846"/>
      <c r="DKQ218" s="846"/>
      <c r="DKR218" s="846"/>
      <c r="DKS218" s="846"/>
      <c r="DKT218" s="846"/>
      <c r="DKU218" s="846"/>
      <c r="DKV218" s="846"/>
      <c r="DKW218" s="846"/>
      <c r="DKX218" s="846"/>
      <c r="DKY218" s="846"/>
      <c r="DKZ218" s="846"/>
      <c r="DLA218" s="846"/>
      <c r="DLB218" s="846"/>
      <c r="DLC218" s="846"/>
      <c r="DLD218" s="846"/>
      <c r="DLE218" s="846"/>
      <c r="DLF218" s="846"/>
      <c r="DLG218" s="846"/>
      <c r="DLH218" s="846"/>
      <c r="DLI218" s="846"/>
      <c r="DLJ218" s="846"/>
      <c r="DLK218" s="846"/>
      <c r="DLL218" s="846"/>
      <c r="DLM218" s="846"/>
      <c r="DLN218" s="849"/>
      <c r="DLO218" s="849"/>
      <c r="DLP218" s="849"/>
      <c r="DLQ218" s="849"/>
      <c r="DLR218" s="849"/>
      <c r="DLS218" s="849"/>
      <c r="DLT218" s="849"/>
      <c r="DLU218" s="849"/>
      <c r="DLV218" s="849"/>
      <c r="DLW218" s="849"/>
      <c r="DLX218" s="849"/>
      <c r="DLY218" s="849"/>
      <c r="DLZ218" s="849"/>
      <c r="DMA218" s="849"/>
      <c r="DMB218" s="849"/>
      <c r="DMC218" s="849"/>
      <c r="DMD218" s="728"/>
      <c r="DME218" s="728"/>
      <c r="DMF218" s="728"/>
      <c r="DMG218" s="728"/>
      <c r="DMH218" s="728"/>
      <c r="DMI218" s="728"/>
      <c r="DMJ218" s="728"/>
      <c r="DMK218" s="845"/>
      <c r="DML218" s="845"/>
      <c r="DMM218" s="845"/>
      <c r="DMN218" s="845"/>
      <c r="DMO218" s="845"/>
      <c r="DMP218" s="845"/>
      <c r="DMQ218" s="845"/>
      <c r="DMR218" s="845"/>
      <c r="DMS218" s="845"/>
      <c r="DMT218" s="845"/>
      <c r="DMU218" s="845"/>
      <c r="DMV218" s="845"/>
      <c r="DMW218" s="845"/>
      <c r="DMX218" s="845"/>
      <c r="DMY218" s="845"/>
      <c r="DMZ218" s="845"/>
      <c r="DNA218" s="845"/>
      <c r="DNB218" s="845"/>
      <c r="DNC218" s="845"/>
      <c r="DND218" s="845"/>
      <c r="DNE218" s="845"/>
      <c r="DNF218" s="845"/>
      <c r="DNG218" s="845"/>
      <c r="DNH218" s="845"/>
      <c r="DNI218" s="845"/>
      <c r="DNJ218" s="845"/>
      <c r="DNK218" s="845"/>
      <c r="DNL218" s="845"/>
      <c r="DNM218" s="845"/>
      <c r="DNN218" s="845"/>
      <c r="DNO218" s="845"/>
      <c r="DNP218" s="845"/>
      <c r="DNQ218" s="845"/>
      <c r="DNR218" s="845"/>
      <c r="DNS218" s="846"/>
      <c r="DNT218" s="846"/>
      <c r="DNU218" s="846"/>
      <c r="DNV218" s="846"/>
      <c r="DNW218" s="846"/>
      <c r="DNX218" s="846"/>
      <c r="DNY218" s="846"/>
      <c r="DNZ218" s="846"/>
      <c r="DOA218" s="846"/>
      <c r="DOB218" s="846"/>
      <c r="DOC218" s="846"/>
      <c r="DOD218" s="846"/>
      <c r="DOE218" s="846"/>
      <c r="DOF218" s="846"/>
      <c r="DOG218" s="846"/>
      <c r="DOH218" s="846"/>
      <c r="DOI218" s="846"/>
      <c r="DOJ218" s="846"/>
      <c r="DOK218" s="846"/>
      <c r="DOL218" s="846"/>
      <c r="DOM218" s="846"/>
      <c r="DON218" s="846"/>
      <c r="DOO218" s="846"/>
      <c r="DOP218" s="846"/>
      <c r="DOQ218" s="846"/>
      <c r="DOR218" s="846"/>
      <c r="DOS218" s="846"/>
      <c r="DOT218" s="846"/>
      <c r="DOU218" s="846"/>
      <c r="DOV218" s="846"/>
      <c r="DOW218" s="846"/>
      <c r="DOX218" s="846"/>
      <c r="DOY218" s="846"/>
      <c r="DOZ218" s="846"/>
      <c r="DPA218" s="846"/>
      <c r="DPB218" s="846"/>
      <c r="DPC218" s="846"/>
      <c r="DPD218" s="846"/>
      <c r="DPE218" s="846"/>
      <c r="DPF218" s="846"/>
      <c r="DPG218" s="846"/>
      <c r="DPH218" s="846"/>
      <c r="DPI218" s="846"/>
      <c r="DPJ218" s="846"/>
      <c r="DPK218" s="846"/>
      <c r="DPL218" s="846"/>
      <c r="DPM218" s="846"/>
      <c r="DPN218" s="846"/>
      <c r="DPO218" s="849"/>
      <c r="DPP218" s="849"/>
      <c r="DPQ218" s="849"/>
      <c r="DPR218" s="849"/>
      <c r="DPS218" s="849"/>
      <c r="DPT218" s="849"/>
      <c r="DPU218" s="849"/>
      <c r="DPV218" s="849"/>
      <c r="DPW218" s="849"/>
      <c r="DPX218" s="849"/>
      <c r="DPY218" s="849"/>
      <c r="DPZ218" s="849"/>
      <c r="DQA218" s="849"/>
      <c r="DQB218" s="849"/>
      <c r="DQC218" s="849"/>
      <c r="DQD218" s="849"/>
      <c r="DQE218" s="728"/>
      <c r="DQF218" s="728"/>
      <c r="DQG218" s="728"/>
      <c r="DQH218" s="728"/>
      <c r="DQI218" s="728"/>
      <c r="DQJ218" s="728"/>
      <c r="DQK218" s="728"/>
      <c r="DQL218" s="845"/>
      <c r="DQM218" s="845"/>
      <c r="DQN218" s="845"/>
      <c r="DQO218" s="845"/>
      <c r="DQP218" s="845"/>
      <c r="DQQ218" s="845"/>
      <c r="DQR218" s="845"/>
      <c r="DQS218" s="845"/>
      <c r="DQT218" s="845"/>
      <c r="DQU218" s="845"/>
      <c r="DQV218" s="845"/>
      <c r="DQW218" s="845"/>
      <c r="DQX218" s="845"/>
      <c r="DQY218" s="845"/>
      <c r="DQZ218" s="845"/>
      <c r="DRA218" s="845"/>
      <c r="DRB218" s="845"/>
      <c r="DRC218" s="845"/>
      <c r="DRD218" s="845"/>
      <c r="DRE218" s="845"/>
      <c r="DRF218" s="845"/>
      <c r="DRG218" s="845"/>
      <c r="DRH218" s="845"/>
      <c r="DRI218" s="845"/>
      <c r="DRJ218" s="845"/>
      <c r="DRK218" s="845"/>
      <c r="DRL218" s="845"/>
      <c r="DRM218" s="845"/>
      <c r="DRN218" s="845"/>
      <c r="DRO218" s="845"/>
      <c r="DRP218" s="845"/>
      <c r="DRQ218" s="845"/>
      <c r="DRR218" s="845"/>
      <c r="DRS218" s="845"/>
      <c r="DRT218" s="846"/>
      <c r="DRU218" s="846"/>
      <c r="DRV218" s="846"/>
      <c r="DRW218" s="846"/>
      <c r="DRX218" s="846"/>
      <c r="DRY218" s="846"/>
      <c r="DRZ218" s="846"/>
      <c r="DSA218" s="846"/>
      <c r="DSB218" s="846"/>
      <c r="DSC218" s="846"/>
      <c r="DSD218" s="846"/>
      <c r="DSE218" s="846"/>
      <c r="DSF218" s="846"/>
      <c r="DSG218" s="846"/>
      <c r="DSH218" s="846"/>
      <c r="DSI218" s="846"/>
      <c r="DSJ218" s="846"/>
      <c r="DSK218" s="846"/>
      <c r="DSL218" s="846"/>
      <c r="DSM218" s="846"/>
      <c r="DSN218" s="846"/>
      <c r="DSO218" s="846"/>
      <c r="DSP218" s="846"/>
      <c r="DSQ218" s="846"/>
      <c r="DSR218" s="846"/>
      <c r="DSS218" s="846"/>
      <c r="DST218" s="846"/>
      <c r="DSU218" s="846"/>
      <c r="DSV218" s="846"/>
      <c r="DSW218" s="846"/>
      <c r="DSX218" s="846"/>
      <c r="DSY218" s="846"/>
      <c r="DSZ218" s="846"/>
      <c r="DTA218" s="846"/>
      <c r="DTB218" s="846"/>
      <c r="DTC218" s="846"/>
      <c r="DTD218" s="846"/>
      <c r="DTE218" s="846"/>
      <c r="DTF218" s="846"/>
      <c r="DTG218" s="846"/>
      <c r="DTH218" s="846"/>
      <c r="DTI218" s="846"/>
      <c r="DTJ218" s="846"/>
      <c r="DTK218" s="846"/>
      <c r="DTL218" s="846"/>
      <c r="DTM218" s="846"/>
      <c r="DTN218" s="846"/>
      <c r="DTO218" s="846"/>
      <c r="DTP218" s="849"/>
      <c r="DTQ218" s="849"/>
      <c r="DTR218" s="849"/>
      <c r="DTS218" s="849"/>
      <c r="DTT218" s="849"/>
      <c r="DTU218" s="849"/>
      <c r="DTV218" s="849"/>
      <c r="DTW218" s="849"/>
      <c r="DTX218" s="849"/>
      <c r="DTY218" s="849"/>
      <c r="DTZ218" s="849"/>
      <c r="DUA218" s="849"/>
      <c r="DUB218" s="849"/>
      <c r="DUC218" s="849"/>
      <c r="DUD218" s="849"/>
      <c r="DUE218" s="849"/>
      <c r="DUF218" s="728"/>
      <c r="DUG218" s="728"/>
      <c r="DUH218" s="728"/>
      <c r="DUI218" s="728"/>
      <c r="DUJ218" s="728"/>
      <c r="DUK218" s="728"/>
      <c r="DUL218" s="728"/>
      <c r="DUM218" s="845"/>
      <c r="DUN218" s="845"/>
      <c r="DUO218" s="845"/>
      <c r="DUP218" s="845"/>
      <c r="DUQ218" s="845"/>
      <c r="DUR218" s="845"/>
      <c r="DUS218" s="845"/>
      <c r="DUT218" s="845"/>
      <c r="DUU218" s="845"/>
      <c r="DUV218" s="845"/>
      <c r="DUW218" s="845"/>
      <c r="DUX218" s="845"/>
      <c r="DUY218" s="845"/>
      <c r="DUZ218" s="845"/>
      <c r="DVA218" s="845"/>
      <c r="DVB218" s="845"/>
      <c r="DVC218" s="845"/>
      <c r="DVD218" s="845"/>
      <c r="DVE218" s="845"/>
      <c r="DVF218" s="845"/>
      <c r="DVG218" s="845"/>
      <c r="DVH218" s="845"/>
      <c r="DVI218" s="845"/>
      <c r="DVJ218" s="845"/>
      <c r="DVK218" s="845"/>
      <c r="DVL218" s="845"/>
      <c r="DVM218" s="845"/>
      <c r="DVN218" s="845"/>
      <c r="DVO218" s="845"/>
      <c r="DVP218" s="845"/>
      <c r="DVQ218" s="845"/>
      <c r="DVR218" s="845"/>
      <c r="DVS218" s="845"/>
      <c r="DVT218" s="845"/>
      <c r="DVU218" s="846"/>
      <c r="DVV218" s="846"/>
      <c r="DVW218" s="846"/>
      <c r="DVX218" s="846"/>
      <c r="DVY218" s="846"/>
      <c r="DVZ218" s="846"/>
      <c r="DWA218" s="846"/>
      <c r="DWB218" s="846"/>
      <c r="DWC218" s="846"/>
      <c r="DWD218" s="846"/>
      <c r="DWE218" s="846"/>
      <c r="DWF218" s="846"/>
      <c r="DWG218" s="846"/>
      <c r="DWH218" s="846"/>
      <c r="DWI218" s="846"/>
      <c r="DWJ218" s="846"/>
      <c r="DWK218" s="846"/>
      <c r="DWL218" s="846"/>
      <c r="DWM218" s="846"/>
      <c r="DWN218" s="846"/>
      <c r="DWO218" s="846"/>
      <c r="DWP218" s="846"/>
      <c r="DWQ218" s="846"/>
      <c r="DWR218" s="846"/>
      <c r="DWS218" s="846"/>
      <c r="DWT218" s="846"/>
      <c r="DWU218" s="846"/>
      <c r="DWV218" s="846"/>
      <c r="DWW218" s="846"/>
      <c r="DWX218" s="846"/>
      <c r="DWY218" s="846"/>
      <c r="DWZ218" s="846"/>
      <c r="DXA218" s="846"/>
      <c r="DXB218" s="846"/>
      <c r="DXC218" s="846"/>
      <c r="DXD218" s="846"/>
      <c r="DXE218" s="846"/>
      <c r="DXF218" s="846"/>
      <c r="DXG218" s="846"/>
      <c r="DXH218" s="846"/>
      <c r="DXI218" s="846"/>
      <c r="DXJ218" s="846"/>
      <c r="DXK218" s="846"/>
      <c r="DXL218" s="846"/>
      <c r="DXM218" s="846"/>
      <c r="DXN218" s="846"/>
      <c r="DXO218" s="846"/>
      <c r="DXP218" s="846"/>
      <c r="DXQ218" s="849"/>
      <c r="DXR218" s="849"/>
      <c r="DXS218" s="849"/>
      <c r="DXT218" s="849"/>
      <c r="DXU218" s="849"/>
      <c r="DXV218" s="849"/>
      <c r="DXW218" s="849"/>
      <c r="DXX218" s="849"/>
      <c r="DXY218" s="849"/>
      <c r="DXZ218" s="849"/>
      <c r="DYA218" s="849"/>
      <c r="DYB218" s="849"/>
      <c r="DYC218" s="849"/>
      <c r="DYD218" s="849"/>
      <c r="DYE218" s="849"/>
      <c r="DYF218" s="849"/>
      <c r="DYG218" s="728"/>
      <c r="DYH218" s="728"/>
      <c r="DYI218" s="728"/>
      <c r="DYJ218" s="728"/>
      <c r="DYK218" s="728"/>
      <c r="DYL218" s="728"/>
      <c r="DYM218" s="728"/>
      <c r="DYN218" s="845"/>
      <c r="DYO218" s="845"/>
      <c r="DYP218" s="845"/>
      <c r="DYQ218" s="845"/>
      <c r="DYR218" s="845"/>
      <c r="DYS218" s="845"/>
      <c r="DYT218" s="845"/>
      <c r="DYU218" s="845"/>
      <c r="DYV218" s="845"/>
      <c r="DYW218" s="845"/>
      <c r="DYX218" s="845"/>
      <c r="DYY218" s="845"/>
      <c r="DYZ218" s="845"/>
      <c r="DZA218" s="845"/>
      <c r="DZB218" s="845"/>
      <c r="DZC218" s="845"/>
      <c r="DZD218" s="845"/>
      <c r="DZE218" s="845"/>
      <c r="DZF218" s="845"/>
      <c r="DZG218" s="845"/>
      <c r="DZH218" s="845"/>
      <c r="DZI218" s="845"/>
      <c r="DZJ218" s="845"/>
      <c r="DZK218" s="845"/>
      <c r="DZL218" s="845"/>
      <c r="DZM218" s="845"/>
      <c r="DZN218" s="845"/>
      <c r="DZO218" s="845"/>
      <c r="DZP218" s="845"/>
      <c r="DZQ218" s="845"/>
      <c r="DZR218" s="845"/>
      <c r="DZS218" s="845"/>
      <c r="DZT218" s="845"/>
      <c r="DZU218" s="845"/>
      <c r="DZV218" s="846"/>
      <c r="DZW218" s="846"/>
      <c r="DZX218" s="846"/>
      <c r="DZY218" s="846"/>
      <c r="DZZ218" s="846"/>
      <c r="EAA218" s="846"/>
      <c r="EAB218" s="846"/>
      <c r="EAC218" s="846"/>
      <c r="EAD218" s="846"/>
      <c r="EAE218" s="846"/>
      <c r="EAF218" s="846"/>
      <c r="EAG218" s="846"/>
      <c r="EAH218" s="846"/>
      <c r="EAI218" s="846"/>
      <c r="EAJ218" s="846"/>
      <c r="EAK218" s="846"/>
      <c r="EAL218" s="846"/>
      <c r="EAM218" s="846"/>
      <c r="EAN218" s="846"/>
      <c r="EAO218" s="846"/>
      <c r="EAP218" s="846"/>
      <c r="EAQ218" s="846"/>
      <c r="EAR218" s="846"/>
      <c r="EAS218" s="846"/>
      <c r="EAT218" s="846"/>
      <c r="EAU218" s="846"/>
      <c r="EAV218" s="846"/>
      <c r="EAW218" s="846"/>
      <c r="EAX218" s="846"/>
      <c r="EAY218" s="846"/>
      <c r="EAZ218" s="846"/>
      <c r="EBA218" s="846"/>
      <c r="EBB218" s="846"/>
      <c r="EBC218" s="846"/>
      <c r="EBD218" s="846"/>
      <c r="EBE218" s="846"/>
      <c r="EBF218" s="846"/>
      <c r="EBG218" s="846"/>
      <c r="EBH218" s="846"/>
      <c r="EBI218" s="846"/>
      <c r="EBJ218" s="846"/>
      <c r="EBK218" s="846"/>
      <c r="EBL218" s="846"/>
      <c r="EBM218" s="846"/>
      <c r="EBN218" s="846"/>
      <c r="EBO218" s="846"/>
      <c r="EBP218" s="846"/>
      <c r="EBQ218" s="846"/>
      <c r="EBR218" s="849"/>
      <c r="EBS218" s="849"/>
      <c r="EBT218" s="849"/>
      <c r="EBU218" s="849"/>
      <c r="EBV218" s="849"/>
      <c r="EBW218" s="849"/>
      <c r="EBX218" s="849"/>
      <c r="EBY218" s="849"/>
      <c r="EBZ218" s="849"/>
      <c r="ECA218" s="849"/>
      <c r="ECB218" s="849"/>
      <c r="ECC218" s="849"/>
      <c r="ECD218" s="849"/>
      <c r="ECE218" s="849"/>
      <c r="ECF218" s="849"/>
      <c r="ECG218" s="849"/>
      <c r="ECH218" s="728"/>
      <c r="ECI218" s="728"/>
      <c r="ECJ218" s="728"/>
      <c r="ECK218" s="728"/>
      <c r="ECL218" s="728"/>
      <c r="ECM218" s="728"/>
      <c r="ECN218" s="728"/>
      <c r="ECO218" s="845"/>
      <c r="ECP218" s="845"/>
      <c r="ECQ218" s="845"/>
      <c r="ECR218" s="845"/>
      <c r="ECS218" s="845"/>
      <c r="ECT218" s="845"/>
      <c r="ECU218" s="845"/>
      <c r="ECV218" s="845"/>
      <c r="ECW218" s="845"/>
      <c r="ECX218" s="845"/>
      <c r="ECY218" s="845"/>
      <c r="ECZ218" s="845"/>
      <c r="EDA218" s="845"/>
      <c r="EDB218" s="845"/>
      <c r="EDC218" s="845"/>
      <c r="EDD218" s="845"/>
      <c r="EDE218" s="845"/>
      <c r="EDF218" s="845"/>
      <c r="EDG218" s="845"/>
      <c r="EDH218" s="845"/>
      <c r="EDI218" s="845"/>
      <c r="EDJ218" s="845"/>
      <c r="EDK218" s="845"/>
      <c r="EDL218" s="845"/>
      <c r="EDM218" s="845"/>
      <c r="EDN218" s="845"/>
      <c r="EDO218" s="845"/>
      <c r="EDP218" s="845"/>
      <c r="EDQ218" s="845"/>
      <c r="EDR218" s="845"/>
      <c r="EDS218" s="845"/>
      <c r="EDT218" s="845"/>
      <c r="EDU218" s="845"/>
      <c r="EDV218" s="845"/>
      <c r="EDW218" s="846"/>
      <c r="EDX218" s="846"/>
      <c r="EDY218" s="846"/>
      <c r="EDZ218" s="846"/>
      <c r="EEA218" s="846"/>
      <c r="EEB218" s="846"/>
      <c r="EEC218" s="846"/>
      <c r="EED218" s="846"/>
      <c r="EEE218" s="846"/>
      <c r="EEF218" s="846"/>
      <c r="EEG218" s="846"/>
      <c r="EEH218" s="846"/>
      <c r="EEI218" s="846"/>
      <c r="EEJ218" s="846"/>
      <c r="EEK218" s="846"/>
      <c r="EEL218" s="846"/>
      <c r="EEM218" s="846"/>
      <c r="EEN218" s="846"/>
      <c r="EEO218" s="846"/>
      <c r="EEP218" s="846"/>
      <c r="EEQ218" s="846"/>
      <c r="EER218" s="846"/>
      <c r="EES218" s="846"/>
      <c r="EET218" s="846"/>
      <c r="EEU218" s="846"/>
      <c r="EEV218" s="846"/>
      <c r="EEW218" s="846"/>
      <c r="EEX218" s="846"/>
      <c r="EEY218" s="846"/>
      <c r="EEZ218" s="846"/>
      <c r="EFA218" s="846"/>
      <c r="EFB218" s="846"/>
      <c r="EFC218" s="846"/>
      <c r="EFD218" s="846"/>
      <c r="EFE218" s="846"/>
      <c r="EFF218" s="846"/>
      <c r="EFG218" s="846"/>
      <c r="EFH218" s="846"/>
      <c r="EFI218" s="846"/>
      <c r="EFJ218" s="846"/>
      <c r="EFK218" s="846"/>
      <c r="EFL218" s="846"/>
      <c r="EFM218" s="846"/>
      <c r="EFN218" s="846"/>
      <c r="EFO218" s="846"/>
      <c r="EFP218" s="846"/>
      <c r="EFQ218" s="846"/>
      <c r="EFR218" s="846"/>
      <c r="EFS218" s="849"/>
      <c r="EFT218" s="849"/>
      <c r="EFU218" s="849"/>
      <c r="EFV218" s="849"/>
      <c r="EFW218" s="849"/>
      <c r="EFX218" s="849"/>
      <c r="EFY218" s="849"/>
      <c r="EFZ218" s="849"/>
      <c r="EGA218" s="849"/>
      <c r="EGB218" s="849"/>
      <c r="EGC218" s="849"/>
      <c r="EGD218" s="849"/>
      <c r="EGE218" s="849"/>
      <c r="EGF218" s="849"/>
      <c r="EGG218" s="849"/>
      <c r="EGH218" s="849"/>
      <c r="EGI218" s="728"/>
      <c r="EGJ218" s="728"/>
      <c r="EGK218" s="728"/>
      <c r="EGL218" s="728"/>
      <c r="EGM218" s="728"/>
      <c r="EGN218" s="728"/>
      <c r="EGO218" s="728"/>
      <c r="EGP218" s="845"/>
      <c r="EGQ218" s="845"/>
      <c r="EGR218" s="845"/>
      <c r="EGS218" s="845"/>
      <c r="EGT218" s="845"/>
      <c r="EGU218" s="845"/>
      <c r="EGV218" s="845"/>
      <c r="EGW218" s="845"/>
      <c r="EGX218" s="845"/>
      <c r="EGY218" s="845"/>
      <c r="EGZ218" s="845"/>
      <c r="EHA218" s="845"/>
      <c r="EHB218" s="845"/>
      <c r="EHC218" s="845"/>
      <c r="EHD218" s="845"/>
      <c r="EHE218" s="845"/>
      <c r="EHF218" s="845"/>
      <c r="EHG218" s="845"/>
      <c r="EHH218" s="845"/>
      <c r="EHI218" s="845"/>
      <c r="EHJ218" s="845"/>
      <c r="EHK218" s="845"/>
      <c r="EHL218" s="845"/>
      <c r="EHM218" s="845"/>
      <c r="EHN218" s="845"/>
      <c r="EHO218" s="845"/>
      <c r="EHP218" s="845"/>
      <c r="EHQ218" s="845"/>
      <c r="EHR218" s="845"/>
      <c r="EHS218" s="845"/>
      <c r="EHT218" s="845"/>
      <c r="EHU218" s="845"/>
      <c r="EHV218" s="845"/>
      <c r="EHW218" s="845"/>
      <c r="EHX218" s="846"/>
      <c r="EHY218" s="846"/>
      <c r="EHZ218" s="846"/>
      <c r="EIA218" s="846"/>
      <c r="EIB218" s="846"/>
      <c r="EIC218" s="846"/>
      <c r="EID218" s="846"/>
      <c r="EIE218" s="846"/>
      <c r="EIF218" s="846"/>
      <c r="EIG218" s="846"/>
      <c r="EIH218" s="846"/>
      <c r="EII218" s="846"/>
      <c r="EIJ218" s="846"/>
      <c r="EIK218" s="846"/>
      <c r="EIL218" s="846"/>
      <c r="EIM218" s="846"/>
      <c r="EIN218" s="846"/>
      <c r="EIO218" s="846"/>
      <c r="EIP218" s="846"/>
      <c r="EIQ218" s="846"/>
      <c r="EIR218" s="846"/>
      <c r="EIS218" s="846"/>
      <c r="EIT218" s="846"/>
      <c r="EIU218" s="846"/>
      <c r="EIV218" s="846"/>
      <c r="EIW218" s="846"/>
      <c r="EIX218" s="846"/>
      <c r="EIY218" s="846"/>
      <c r="EIZ218" s="846"/>
      <c r="EJA218" s="846"/>
      <c r="EJB218" s="846"/>
      <c r="EJC218" s="846"/>
      <c r="EJD218" s="846"/>
      <c r="EJE218" s="846"/>
      <c r="EJF218" s="846"/>
      <c r="EJG218" s="846"/>
      <c r="EJH218" s="846"/>
      <c r="EJI218" s="846"/>
      <c r="EJJ218" s="846"/>
      <c r="EJK218" s="846"/>
      <c r="EJL218" s="846"/>
      <c r="EJM218" s="846"/>
      <c r="EJN218" s="846"/>
      <c r="EJO218" s="846"/>
      <c r="EJP218" s="846"/>
      <c r="EJQ218" s="846"/>
      <c r="EJR218" s="846"/>
      <c r="EJS218" s="846"/>
      <c r="EJT218" s="849"/>
      <c r="EJU218" s="849"/>
      <c r="EJV218" s="849"/>
      <c r="EJW218" s="849"/>
      <c r="EJX218" s="849"/>
      <c r="EJY218" s="849"/>
      <c r="EJZ218" s="849"/>
      <c r="EKA218" s="849"/>
      <c r="EKB218" s="849"/>
      <c r="EKC218" s="849"/>
      <c r="EKD218" s="849"/>
      <c r="EKE218" s="849"/>
      <c r="EKF218" s="849"/>
      <c r="EKG218" s="849"/>
      <c r="EKH218" s="849"/>
      <c r="EKI218" s="849"/>
      <c r="EKJ218" s="728"/>
      <c r="EKK218" s="728"/>
      <c r="EKL218" s="728"/>
      <c r="EKM218" s="728"/>
      <c r="EKN218" s="728"/>
      <c r="EKO218" s="728"/>
      <c r="EKP218" s="728"/>
      <c r="EKQ218" s="845"/>
      <c r="EKR218" s="845"/>
      <c r="EKS218" s="845"/>
      <c r="EKT218" s="845"/>
      <c r="EKU218" s="845"/>
      <c r="EKV218" s="845"/>
      <c r="EKW218" s="845"/>
      <c r="EKX218" s="845"/>
      <c r="EKY218" s="845"/>
      <c r="EKZ218" s="845"/>
      <c r="ELA218" s="845"/>
      <c r="ELB218" s="845"/>
      <c r="ELC218" s="845"/>
      <c r="ELD218" s="845"/>
      <c r="ELE218" s="845"/>
      <c r="ELF218" s="845"/>
      <c r="ELG218" s="845"/>
      <c r="ELH218" s="845"/>
      <c r="ELI218" s="845"/>
      <c r="ELJ218" s="845"/>
      <c r="ELK218" s="845"/>
      <c r="ELL218" s="845"/>
      <c r="ELM218" s="845"/>
      <c r="ELN218" s="845"/>
      <c r="ELO218" s="845"/>
      <c r="ELP218" s="845"/>
      <c r="ELQ218" s="845"/>
      <c r="ELR218" s="845"/>
      <c r="ELS218" s="845"/>
      <c r="ELT218" s="845"/>
      <c r="ELU218" s="845"/>
      <c r="ELV218" s="845"/>
      <c r="ELW218" s="845"/>
      <c r="ELX218" s="845"/>
      <c r="ELY218" s="846"/>
      <c r="ELZ218" s="846"/>
      <c r="EMA218" s="846"/>
      <c r="EMB218" s="846"/>
      <c r="EMC218" s="846"/>
      <c r="EMD218" s="846"/>
      <c r="EME218" s="846"/>
      <c r="EMF218" s="846"/>
      <c r="EMG218" s="846"/>
      <c r="EMH218" s="846"/>
      <c r="EMI218" s="846"/>
      <c r="EMJ218" s="846"/>
      <c r="EMK218" s="846"/>
      <c r="EML218" s="846"/>
      <c r="EMM218" s="846"/>
      <c r="EMN218" s="846"/>
      <c r="EMO218" s="846"/>
      <c r="EMP218" s="846"/>
      <c r="EMQ218" s="846"/>
      <c r="EMR218" s="846"/>
      <c r="EMS218" s="846"/>
      <c r="EMT218" s="846"/>
      <c r="EMU218" s="846"/>
      <c r="EMV218" s="846"/>
      <c r="EMW218" s="846"/>
      <c r="EMX218" s="846"/>
      <c r="EMY218" s="846"/>
      <c r="EMZ218" s="846"/>
      <c r="ENA218" s="846"/>
      <c r="ENB218" s="846"/>
      <c r="ENC218" s="846"/>
      <c r="END218" s="846"/>
      <c r="ENE218" s="846"/>
      <c r="ENF218" s="846"/>
      <c r="ENG218" s="846"/>
      <c r="ENH218" s="846"/>
      <c r="ENI218" s="846"/>
      <c r="ENJ218" s="846"/>
      <c r="ENK218" s="846"/>
      <c r="ENL218" s="846"/>
      <c r="ENM218" s="846"/>
      <c r="ENN218" s="846"/>
      <c r="ENO218" s="846"/>
      <c r="ENP218" s="846"/>
      <c r="ENQ218" s="846"/>
      <c r="ENR218" s="846"/>
      <c r="ENS218" s="846"/>
      <c r="ENT218" s="846"/>
      <c r="ENU218" s="849"/>
      <c r="ENV218" s="849"/>
      <c r="ENW218" s="849"/>
      <c r="ENX218" s="849"/>
      <c r="ENY218" s="849"/>
      <c r="ENZ218" s="849"/>
      <c r="EOA218" s="849"/>
      <c r="EOB218" s="849"/>
      <c r="EOC218" s="849"/>
      <c r="EOD218" s="849"/>
      <c r="EOE218" s="849"/>
      <c r="EOF218" s="849"/>
      <c r="EOG218" s="849"/>
      <c r="EOH218" s="849"/>
      <c r="EOI218" s="849"/>
      <c r="EOJ218" s="849"/>
      <c r="EOK218" s="728"/>
      <c r="EOL218" s="728"/>
      <c r="EOM218" s="728"/>
      <c r="EON218" s="728"/>
      <c r="EOO218" s="728"/>
      <c r="EOP218" s="728"/>
      <c r="EOQ218" s="728"/>
      <c r="EOR218" s="845"/>
      <c r="EOS218" s="845"/>
      <c r="EOT218" s="845"/>
      <c r="EOU218" s="845"/>
      <c r="EOV218" s="845"/>
      <c r="EOW218" s="845"/>
      <c r="EOX218" s="845"/>
      <c r="EOY218" s="845"/>
      <c r="EOZ218" s="845"/>
      <c r="EPA218" s="845"/>
      <c r="EPB218" s="845"/>
      <c r="EPC218" s="845"/>
      <c r="EPD218" s="845"/>
      <c r="EPE218" s="845"/>
      <c r="EPF218" s="845"/>
      <c r="EPG218" s="845"/>
      <c r="EPH218" s="845"/>
      <c r="EPI218" s="845"/>
      <c r="EPJ218" s="845"/>
      <c r="EPK218" s="845"/>
      <c r="EPL218" s="845"/>
      <c r="EPM218" s="845"/>
      <c r="EPN218" s="845"/>
      <c r="EPO218" s="845"/>
      <c r="EPP218" s="845"/>
      <c r="EPQ218" s="845"/>
      <c r="EPR218" s="845"/>
      <c r="EPS218" s="845"/>
      <c r="EPT218" s="845"/>
      <c r="EPU218" s="845"/>
      <c r="EPV218" s="845"/>
      <c r="EPW218" s="845"/>
      <c r="EPX218" s="845"/>
      <c r="EPY218" s="845"/>
      <c r="EPZ218" s="846"/>
      <c r="EQA218" s="846"/>
      <c r="EQB218" s="846"/>
      <c r="EQC218" s="846"/>
      <c r="EQD218" s="846"/>
      <c r="EQE218" s="846"/>
      <c r="EQF218" s="846"/>
      <c r="EQG218" s="846"/>
      <c r="EQH218" s="846"/>
      <c r="EQI218" s="846"/>
      <c r="EQJ218" s="846"/>
      <c r="EQK218" s="846"/>
      <c r="EQL218" s="846"/>
      <c r="EQM218" s="846"/>
      <c r="EQN218" s="846"/>
      <c r="EQO218" s="846"/>
      <c r="EQP218" s="846"/>
      <c r="EQQ218" s="846"/>
      <c r="EQR218" s="846"/>
      <c r="EQS218" s="846"/>
      <c r="EQT218" s="846"/>
      <c r="EQU218" s="846"/>
      <c r="EQV218" s="846"/>
      <c r="EQW218" s="846"/>
      <c r="EQX218" s="846"/>
      <c r="EQY218" s="846"/>
      <c r="EQZ218" s="846"/>
      <c r="ERA218" s="846"/>
      <c r="ERB218" s="846"/>
      <c r="ERC218" s="846"/>
      <c r="ERD218" s="846"/>
      <c r="ERE218" s="846"/>
      <c r="ERF218" s="846"/>
      <c r="ERG218" s="846"/>
      <c r="ERH218" s="846"/>
      <c r="ERI218" s="846"/>
      <c r="ERJ218" s="846"/>
      <c r="ERK218" s="846"/>
      <c r="ERL218" s="846"/>
      <c r="ERM218" s="846"/>
      <c r="ERN218" s="846"/>
      <c r="ERO218" s="846"/>
      <c r="ERP218" s="846"/>
      <c r="ERQ218" s="846"/>
      <c r="ERR218" s="846"/>
      <c r="ERS218" s="846"/>
      <c r="ERT218" s="846"/>
      <c r="ERU218" s="846"/>
      <c r="ERV218" s="849"/>
      <c r="ERW218" s="849"/>
      <c r="ERX218" s="849"/>
      <c r="ERY218" s="849"/>
      <c r="ERZ218" s="849"/>
      <c r="ESA218" s="849"/>
      <c r="ESB218" s="849"/>
      <c r="ESC218" s="849"/>
      <c r="ESD218" s="849"/>
      <c r="ESE218" s="849"/>
      <c r="ESF218" s="849"/>
      <c r="ESG218" s="849"/>
      <c r="ESH218" s="849"/>
      <c r="ESI218" s="849"/>
      <c r="ESJ218" s="849"/>
      <c r="ESK218" s="849"/>
      <c r="ESL218" s="728"/>
      <c r="ESM218" s="728"/>
      <c r="ESN218" s="728"/>
      <c r="ESO218" s="728"/>
      <c r="ESP218" s="728"/>
      <c r="ESQ218" s="728"/>
      <c r="ESR218" s="728"/>
      <c r="ESS218" s="845"/>
      <c r="EST218" s="845"/>
      <c r="ESU218" s="845"/>
      <c r="ESV218" s="845"/>
      <c r="ESW218" s="845"/>
      <c r="ESX218" s="845"/>
      <c r="ESY218" s="845"/>
      <c r="ESZ218" s="845"/>
      <c r="ETA218" s="845"/>
      <c r="ETB218" s="845"/>
      <c r="ETC218" s="845"/>
      <c r="ETD218" s="845"/>
      <c r="ETE218" s="845"/>
      <c r="ETF218" s="845"/>
      <c r="ETG218" s="845"/>
      <c r="ETH218" s="845"/>
      <c r="ETI218" s="845"/>
      <c r="ETJ218" s="845"/>
      <c r="ETK218" s="845"/>
      <c r="ETL218" s="845"/>
      <c r="ETM218" s="845"/>
      <c r="ETN218" s="845"/>
      <c r="ETO218" s="845"/>
      <c r="ETP218" s="845"/>
      <c r="ETQ218" s="845"/>
      <c r="ETR218" s="845"/>
      <c r="ETS218" s="845"/>
      <c r="ETT218" s="845"/>
      <c r="ETU218" s="845"/>
      <c r="ETV218" s="845"/>
      <c r="ETW218" s="845"/>
      <c r="ETX218" s="845"/>
      <c r="ETY218" s="845"/>
      <c r="ETZ218" s="845"/>
      <c r="EUA218" s="846"/>
      <c r="EUB218" s="846"/>
      <c r="EUC218" s="846"/>
      <c r="EUD218" s="846"/>
      <c r="EUE218" s="846"/>
      <c r="EUF218" s="846"/>
      <c r="EUG218" s="846"/>
      <c r="EUH218" s="846"/>
      <c r="EUI218" s="846"/>
      <c r="EUJ218" s="846"/>
      <c r="EUK218" s="846"/>
      <c r="EUL218" s="846"/>
      <c r="EUM218" s="846"/>
      <c r="EUN218" s="846"/>
      <c r="EUO218" s="846"/>
      <c r="EUP218" s="846"/>
      <c r="EUQ218" s="846"/>
      <c r="EUR218" s="846"/>
      <c r="EUS218" s="846"/>
      <c r="EUT218" s="846"/>
      <c r="EUU218" s="846"/>
      <c r="EUV218" s="846"/>
      <c r="EUW218" s="846"/>
      <c r="EUX218" s="846"/>
      <c r="EUY218" s="846"/>
      <c r="EUZ218" s="846"/>
      <c r="EVA218" s="846"/>
      <c r="EVB218" s="846"/>
      <c r="EVC218" s="846"/>
      <c r="EVD218" s="846"/>
      <c r="EVE218" s="846"/>
      <c r="EVF218" s="846"/>
      <c r="EVG218" s="846"/>
      <c r="EVH218" s="846"/>
      <c r="EVI218" s="846"/>
      <c r="EVJ218" s="846"/>
      <c r="EVK218" s="846"/>
      <c r="EVL218" s="846"/>
      <c r="EVM218" s="846"/>
      <c r="EVN218" s="846"/>
      <c r="EVO218" s="846"/>
      <c r="EVP218" s="846"/>
      <c r="EVQ218" s="846"/>
      <c r="EVR218" s="846"/>
      <c r="EVS218" s="846"/>
      <c r="EVT218" s="846"/>
      <c r="EVU218" s="846"/>
      <c r="EVV218" s="846"/>
      <c r="EVW218" s="849"/>
      <c r="EVX218" s="849"/>
      <c r="EVY218" s="849"/>
      <c r="EVZ218" s="849"/>
      <c r="EWA218" s="849"/>
      <c r="EWB218" s="849"/>
      <c r="EWC218" s="849"/>
      <c r="EWD218" s="849"/>
      <c r="EWE218" s="849"/>
      <c r="EWF218" s="849"/>
      <c r="EWG218" s="849"/>
      <c r="EWH218" s="849"/>
      <c r="EWI218" s="849"/>
      <c r="EWJ218" s="849"/>
      <c r="EWK218" s="849"/>
      <c r="EWL218" s="849"/>
      <c r="EWM218" s="728"/>
      <c r="EWN218" s="728"/>
      <c r="EWO218" s="728"/>
      <c r="EWP218" s="728"/>
      <c r="EWQ218" s="728"/>
      <c r="EWR218" s="728"/>
      <c r="EWS218" s="728"/>
      <c r="EWT218" s="845"/>
      <c r="EWU218" s="845"/>
      <c r="EWV218" s="845"/>
      <c r="EWW218" s="845"/>
      <c r="EWX218" s="845"/>
      <c r="EWY218" s="845"/>
      <c r="EWZ218" s="845"/>
      <c r="EXA218" s="845"/>
      <c r="EXB218" s="845"/>
      <c r="EXC218" s="845"/>
      <c r="EXD218" s="845"/>
      <c r="EXE218" s="845"/>
      <c r="EXF218" s="845"/>
      <c r="EXG218" s="845"/>
      <c r="EXH218" s="845"/>
      <c r="EXI218" s="845"/>
      <c r="EXJ218" s="845"/>
      <c r="EXK218" s="845"/>
      <c r="EXL218" s="845"/>
      <c r="EXM218" s="845"/>
      <c r="EXN218" s="845"/>
      <c r="EXO218" s="845"/>
      <c r="EXP218" s="845"/>
      <c r="EXQ218" s="845"/>
      <c r="EXR218" s="845"/>
      <c r="EXS218" s="845"/>
      <c r="EXT218" s="845"/>
      <c r="EXU218" s="845"/>
      <c r="EXV218" s="845"/>
      <c r="EXW218" s="845"/>
      <c r="EXX218" s="845"/>
      <c r="EXY218" s="845"/>
      <c r="EXZ218" s="845"/>
      <c r="EYA218" s="845"/>
      <c r="EYB218" s="846"/>
      <c r="EYC218" s="846"/>
      <c r="EYD218" s="846"/>
      <c r="EYE218" s="846"/>
      <c r="EYF218" s="846"/>
      <c r="EYG218" s="846"/>
      <c r="EYH218" s="846"/>
      <c r="EYI218" s="846"/>
      <c r="EYJ218" s="846"/>
      <c r="EYK218" s="846"/>
      <c r="EYL218" s="846"/>
      <c r="EYM218" s="846"/>
      <c r="EYN218" s="846"/>
      <c r="EYO218" s="846"/>
      <c r="EYP218" s="846"/>
      <c r="EYQ218" s="846"/>
      <c r="EYR218" s="846"/>
      <c r="EYS218" s="846"/>
      <c r="EYT218" s="846"/>
      <c r="EYU218" s="846"/>
      <c r="EYV218" s="846"/>
      <c r="EYW218" s="846"/>
      <c r="EYX218" s="846"/>
      <c r="EYY218" s="846"/>
      <c r="EYZ218" s="846"/>
      <c r="EZA218" s="846"/>
      <c r="EZB218" s="846"/>
      <c r="EZC218" s="846"/>
      <c r="EZD218" s="846"/>
      <c r="EZE218" s="846"/>
      <c r="EZF218" s="846"/>
      <c r="EZG218" s="846"/>
      <c r="EZH218" s="846"/>
      <c r="EZI218" s="846"/>
      <c r="EZJ218" s="846"/>
      <c r="EZK218" s="846"/>
      <c r="EZL218" s="846"/>
      <c r="EZM218" s="846"/>
      <c r="EZN218" s="846"/>
      <c r="EZO218" s="846"/>
      <c r="EZP218" s="846"/>
      <c r="EZQ218" s="846"/>
      <c r="EZR218" s="846"/>
      <c r="EZS218" s="846"/>
      <c r="EZT218" s="846"/>
      <c r="EZU218" s="846"/>
      <c r="EZV218" s="846"/>
      <c r="EZW218" s="846"/>
      <c r="EZX218" s="849"/>
      <c r="EZY218" s="849"/>
      <c r="EZZ218" s="849"/>
      <c r="FAA218" s="849"/>
      <c r="FAB218" s="849"/>
      <c r="FAC218" s="849"/>
      <c r="FAD218" s="849"/>
      <c r="FAE218" s="849"/>
      <c r="FAF218" s="849"/>
      <c r="FAG218" s="849"/>
      <c r="FAH218" s="849"/>
      <c r="FAI218" s="849"/>
      <c r="FAJ218" s="849"/>
      <c r="FAK218" s="849"/>
      <c r="FAL218" s="849"/>
      <c r="FAM218" s="849"/>
      <c r="FAN218" s="728"/>
      <c r="FAO218" s="728"/>
      <c r="FAP218" s="728"/>
      <c r="FAQ218" s="728"/>
      <c r="FAR218" s="728"/>
      <c r="FAS218" s="728"/>
      <c r="FAT218" s="728"/>
      <c r="FAU218" s="845"/>
      <c r="FAV218" s="845"/>
      <c r="FAW218" s="845"/>
      <c r="FAX218" s="845"/>
      <c r="FAY218" s="845"/>
      <c r="FAZ218" s="845"/>
      <c r="FBA218" s="845"/>
      <c r="FBB218" s="845"/>
      <c r="FBC218" s="845"/>
      <c r="FBD218" s="845"/>
      <c r="FBE218" s="845"/>
      <c r="FBF218" s="845"/>
      <c r="FBG218" s="845"/>
      <c r="FBH218" s="845"/>
      <c r="FBI218" s="845"/>
      <c r="FBJ218" s="845"/>
      <c r="FBK218" s="845"/>
      <c r="FBL218" s="845"/>
      <c r="FBM218" s="845"/>
      <c r="FBN218" s="845"/>
      <c r="FBO218" s="845"/>
      <c r="FBP218" s="845"/>
      <c r="FBQ218" s="845"/>
      <c r="FBR218" s="845"/>
      <c r="FBS218" s="845"/>
      <c r="FBT218" s="845"/>
      <c r="FBU218" s="845"/>
      <c r="FBV218" s="845"/>
      <c r="FBW218" s="845"/>
      <c r="FBX218" s="845"/>
      <c r="FBY218" s="845"/>
      <c r="FBZ218" s="845"/>
      <c r="FCA218" s="845"/>
      <c r="FCB218" s="845"/>
      <c r="FCC218" s="846"/>
      <c r="FCD218" s="846"/>
      <c r="FCE218" s="846"/>
      <c r="FCF218" s="846"/>
      <c r="FCG218" s="846"/>
      <c r="FCH218" s="846"/>
      <c r="FCI218" s="846"/>
      <c r="FCJ218" s="846"/>
      <c r="FCK218" s="846"/>
      <c r="FCL218" s="846"/>
      <c r="FCM218" s="846"/>
      <c r="FCN218" s="846"/>
      <c r="FCO218" s="846"/>
      <c r="FCP218" s="846"/>
      <c r="FCQ218" s="846"/>
      <c r="FCR218" s="846"/>
      <c r="FCS218" s="846"/>
      <c r="FCT218" s="846"/>
      <c r="FCU218" s="846"/>
      <c r="FCV218" s="846"/>
      <c r="FCW218" s="846"/>
      <c r="FCX218" s="846"/>
      <c r="FCY218" s="846"/>
      <c r="FCZ218" s="846"/>
      <c r="FDA218" s="846"/>
      <c r="FDB218" s="846"/>
      <c r="FDC218" s="846"/>
      <c r="FDD218" s="846"/>
      <c r="FDE218" s="846"/>
      <c r="FDF218" s="846"/>
      <c r="FDG218" s="846"/>
      <c r="FDH218" s="846"/>
      <c r="FDI218" s="846"/>
      <c r="FDJ218" s="846"/>
      <c r="FDK218" s="846"/>
      <c r="FDL218" s="846"/>
      <c r="FDM218" s="846"/>
      <c r="FDN218" s="846"/>
      <c r="FDO218" s="846"/>
      <c r="FDP218" s="846"/>
      <c r="FDQ218" s="846"/>
      <c r="FDR218" s="846"/>
      <c r="FDS218" s="846"/>
      <c r="FDT218" s="846"/>
      <c r="FDU218" s="846"/>
      <c r="FDV218" s="846"/>
      <c r="FDW218" s="846"/>
      <c r="FDX218" s="846"/>
      <c r="FDY218" s="849"/>
      <c r="FDZ218" s="849"/>
      <c r="FEA218" s="849"/>
      <c r="FEB218" s="849"/>
      <c r="FEC218" s="849"/>
      <c r="FED218" s="849"/>
      <c r="FEE218" s="849"/>
      <c r="FEF218" s="849"/>
      <c r="FEG218" s="849"/>
      <c r="FEH218" s="849"/>
      <c r="FEI218" s="849"/>
      <c r="FEJ218" s="849"/>
      <c r="FEK218" s="849"/>
      <c r="FEL218" s="849"/>
      <c r="FEM218" s="849"/>
      <c r="FEN218" s="849"/>
      <c r="FEO218" s="728"/>
      <c r="FEP218" s="728"/>
      <c r="FEQ218" s="728"/>
      <c r="FER218" s="728"/>
      <c r="FES218" s="728"/>
      <c r="FET218" s="728"/>
      <c r="FEU218" s="728"/>
      <c r="FEV218" s="845"/>
      <c r="FEW218" s="845"/>
      <c r="FEX218" s="845"/>
      <c r="FEY218" s="845"/>
      <c r="FEZ218" s="845"/>
      <c r="FFA218" s="845"/>
      <c r="FFB218" s="845"/>
      <c r="FFC218" s="845"/>
      <c r="FFD218" s="845"/>
      <c r="FFE218" s="845"/>
      <c r="FFF218" s="845"/>
      <c r="FFG218" s="845"/>
      <c r="FFH218" s="845"/>
      <c r="FFI218" s="845"/>
      <c r="FFJ218" s="845"/>
      <c r="FFK218" s="845"/>
      <c r="FFL218" s="845"/>
      <c r="FFM218" s="845"/>
      <c r="FFN218" s="845"/>
      <c r="FFO218" s="845"/>
      <c r="FFP218" s="845"/>
      <c r="FFQ218" s="845"/>
      <c r="FFR218" s="845"/>
      <c r="FFS218" s="845"/>
      <c r="FFT218" s="845"/>
      <c r="FFU218" s="845"/>
      <c r="FFV218" s="845"/>
      <c r="FFW218" s="845"/>
      <c r="FFX218" s="845"/>
      <c r="FFY218" s="845"/>
      <c r="FFZ218" s="845"/>
      <c r="FGA218" s="845"/>
      <c r="FGB218" s="845"/>
      <c r="FGC218" s="845"/>
      <c r="FGD218" s="846"/>
      <c r="FGE218" s="846"/>
      <c r="FGF218" s="846"/>
      <c r="FGG218" s="846"/>
      <c r="FGH218" s="846"/>
      <c r="FGI218" s="846"/>
      <c r="FGJ218" s="846"/>
      <c r="FGK218" s="846"/>
      <c r="FGL218" s="846"/>
      <c r="FGM218" s="846"/>
      <c r="FGN218" s="846"/>
      <c r="FGO218" s="846"/>
      <c r="FGP218" s="846"/>
      <c r="FGQ218" s="846"/>
      <c r="FGR218" s="846"/>
      <c r="FGS218" s="846"/>
      <c r="FGT218" s="846"/>
      <c r="FGU218" s="846"/>
      <c r="FGV218" s="846"/>
      <c r="FGW218" s="846"/>
      <c r="FGX218" s="846"/>
      <c r="FGY218" s="846"/>
      <c r="FGZ218" s="846"/>
      <c r="FHA218" s="846"/>
      <c r="FHB218" s="846"/>
      <c r="FHC218" s="846"/>
      <c r="FHD218" s="846"/>
      <c r="FHE218" s="846"/>
      <c r="FHF218" s="846"/>
      <c r="FHG218" s="846"/>
      <c r="FHH218" s="846"/>
      <c r="FHI218" s="846"/>
      <c r="FHJ218" s="846"/>
      <c r="FHK218" s="846"/>
      <c r="FHL218" s="846"/>
      <c r="FHM218" s="846"/>
      <c r="FHN218" s="846"/>
      <c r="FHO218" s="846"/>
      <c r="FHP218" s="846"/>
      <c r="FHQ218" s="846"/>
      <c r="FHR218" s="846"/>
      <c r="FHS218" s="846"/>
      <c r="FHT218" s="846"/>
      <c r="FHU218" s="846"/>
      <c r="FHV218" s="846"/>
      <c r="FHW218" s="846"/>
      <c r="FHX218" s="846"/>
      <c r="FHY218" s="846"/>
      <c r="FHZ218" s="849"/>
      <c r="FIA218" s="849"/>
      <c r="FIB218" s="849"/>
      <c r="FIC218" s="849"/>
      <c r="FID218" s="849"/>
      <c r="FIE218" s="849"/>
      <c r="FIF218" s="849"/>
      <c r="FIG218" s="849"/>
      <c r="FIH218" s="849"/>
      <c r="FII218" s="849"/>
      <c r="FIJ218" s="849"/>
      <c r="FIK218" s="849"/>
      <c r="FIL218" s="849"/>
      <c r="FIM218" s="849"/>
      <c r="FIN218" s="849"/>
      <c r="FIO218" s="849"/>
      <c r="FIP218" s="728"/>
      <c r="FIQ218" s="728"/>
      <c r="FIR218" s="728"/>
      <c r="FIS218" s="728"/>
      <c r="FIT218" s="728"/>
      <c r="FIU218" s="728"/>
      <c r="FIV218" s="728"/>
      <c r="FIW218" s="845"/>
      <c r="FIX218" s="845"/>
      <c r="FIY218" s="845"/>
      <c r="FIZ218" s="845"/>
      <c r="FJA218" s="845"/>
      <c r="FJB218" s="845"/>
      <c r="FJC218" s="845"/>
      <c r="FJD218" s="845"/>
      <c r="FJE218" s="845"/>
      <c r="FJF218" s="845"/>
      <c r="FJG218" s="845"/>
      <c r="FJH218" s="845"/>
      <c r="FJI218" s="845"/>
      <c r="FJJ218" s="845"/>
      <c r="FJK218" s="845"/>
      <c r="FJL218" s="845"/>
      <c r="FJM218" s="845"/>
      <c r="FJN218" s="845"/>
      <c r="FJO218" s="845"/>
      <c r="FJP218" s="845"/>
      <c r="FJQ218" s="845"/>
      <c r="FJR218" s="845"/>
      <c r="FJS218" s="845"/>
      <c r="FJT218" s="845"/>
      <c r="FJU218" s="845"/>
      <c r="FJV218" s="845"/>
      <c r="FJW218" s="845"/>
      <c r="FJX218" s="845"/>
      <c r="FJY218" s="845"/>
      <c r="FJZ218" s="845"/>
      <c r="FKA218" s="845"/>
      <c r="FKB218" s="845"/>
      <c r="FKC218" s="845"/>
      <c r="FKD218" s="845"/>
      <c r="FKE218" s="846"/>
      <c r="FKF218" s="846"/>
      <c r="FKG218" s="846"/>
      <c r="FKH218" s="846"/>
      <c r="FKI218" s="846"/>
      <c r="FKJ218" s="846"/>
      <c r="FKK218" s="846"/>
      <c r="FKL218" s="846"/>
      <c r="FKM218" s="846"/>
      <c r="FKN218" s="846"/>
      <c r="FKO218" s="846"/>
      <c r="FKP218" s="846"/>
      <c r="FKQ218" s="846"/>
      <c r="FKR218" s="846"/>
      <c r="FKS218" s="846"/>
      <c r="FKT218" s="846"/>
      <c r="FKU218" s="846"/>
      <c r="FKV218" s="846"/>
      <c r="FKW218" s="846"/>
      <c r="FKX218" s="846"/>
      <c r="FKY218" s="846"/>
      <c r="FKZ218" s="846"/>
      <c r="FLA218" s="846"/>
      <c r="FLB218" s="846"/>
      <c r="FLC218" s="846"/>
      <c r="FLD218" s="846"/>
      <c r="FLE218" s="846"/>
      <c r="FLF218" s="846"/>
      <c r="FLG218" s="846"/>
      <c r="FLH218" s="846"/>
      <c r="FLI218" s="846"/>
      <c r="FLJ218" s="846"/>
      <c r="FLK218" s="846"/>
      <c r="FLL218" s="846"/>
      <c r="FLM218" s="846"/>
      <c r="FLN218" s="846"/>
      <c r="FLO218" s="846"/>
      <c r="FLP218" s="846"/>
      <c r="FLQ218" s="846"/>
      <c r="FLR218" s="846"/>
      <c r="FLS218" s="846"/>
      <c r="FLT218" s="846"/>
      <c r="FLU218" s="846"/>
      <c r="FLV218" s="846"/>
      <c r="FLW218" s="846"/>
      <c r="FLX218" s="846"/>
      <c r="FLY218" s="846"/>
      <c r="FLZ218" s="846"/>
      <c r="FMA218" s="849"/>
      <c r="FMB218" s="849"/>
      <c r="FMC218" s="849"/>
      <c r="FMD218" s="849"/>
      <c r="FME218" s="849"/>
      <c r="FMF218" s="849"/>
      <c r="FMG218" s="849"/>
      <c r="FMH218" s="849"/>
      <c r="FMI218" s="849"/>
      <c r="FMJ218" s="849"/>
      <c r="FMK218" s="849"/>
      <c r="FML218" s="849"/>
      <c r="FMM218" s="849"/>
      <c r="FMN218" s="849"/>
      <c r="FMO218" s="849"/>
      <c r="FMP218" s="849"/>
      <c r="FMQ218" s="728"/>
      <c r="FMR218" s="728"/>
      <c r="FMS218" s="728"/>
      <c r="FMT218" s="728"/>
      <c r="FMU218" s="728"/>
      <c r="FMV218" s="728"/>
      <c r="FMW218" s="728"/>
      <c r="FMX218" s="845"/>
      <c r="FMY218" s="845"/>
      <c r="FMZ218" s="845"/>
      <c r="FNA218" s="845"/>
      <c r="FNB218" s="845"/>
      <c r="FNC218" s="845"/>
      <c r="FND218" s="845"/>
      <c r="FNE218" s="845"/>
      <c r="FNF218" s="845"/>
      <c r="FNG218" s="845"/>
      <c r="FNH218" s="845"/>
      <c r="FNI218" s="845"/>
      <c r="FNJ218" s="845"/>
      <c r="FNK218" s="845"/>
      <c r="FNL218" s="845"/>
      <c r="FNM218" s="845"/>
      <c r="FNN218" s="845"/>
      <c r="FNO218" s="845"/>
      <c r="FNP218" s="845"/>
      <c r="FNQ218" s="845"/>
      <c r="FNR218" s="845"/>
      <c r="FNS218" s="845"/>
      <c r="FNT218" s="845"/>
      <c r="FNU218" s="845"/>
      <c r="FNV218" s="845"/>
      <c r="FNW218" s="845"/>
      <c r="FNX218" s="845"/>
      <c r="FNY218" s="845"/>
      <c r="FNZ218" s="845"/>
      <c r="FOA218" s="845"/>
      <c r="FOB218" s="845"/>
      <c r="FOC218" s="845"/>
      <c r="FOD218" s="845"/>
      <c r="FOE218" s="845"/>
      <c r="FOF218" s="846"/>
      <c r="FOG218" s="846"/>
      <c r="FOH218" s="846"/>
      <c r="FOI218" s="846"/>
      <c r="FOJ218" s="846"/>
      <c r="FOK218" s="846"/>
      <c r="FOL218" s="846"/>
      <c r="FOM218" s="846"/>
      <c r="FON218" s="846"/>
      <c r="FOO218" s="846"/>
      <c r="FOP218" s="846"/>
      <c r="FOQ218" s="846"/>
      <c r="FOR218" s="846"/>
      <c r="FOS218" s="846"/>
      <c r="FOT218" s="846"/>
      <c r="FOU218" s="846"/>
      <c r="FOV218" s="846"/>
      <c r="FOW218" s="846"/>
      <c r="FOX218" s="846"/>
      <c r="FOY218" s="846"/>
      <c r="FOZ218" s="846"/>
      <c r="FPA218" s="846"/>
      <c r="FPB218" s="846"/>
      <c r="FPC218" s="846"/>
      <c r="FPD218" s="846"/>
      <c r="FPE218" s="846"/>
      <c r="FPF218" s="846"/>
      <c r="FPG218" s="846"/>
      <c r="FPH218" s="846"/>
      <c r="FPI218" s="846"/>
      <c r="FPJ218" s="846"/>
      <c r="FPK218" s="846"/>
      <c r="FPL218" s="846"/>
      <c r="FPM218" s="846"/>
      <c r="FPN218" s="846"/>
      <c r="FPO218" s="846"/>
      <c r="FPP218" s="846"/>
      <c r="FPQ218" s="846"/>
      <c r="FPR218" s="846"/>
      <c r="FPS218" s="846"/>
      <c r="FPT218" s="846"/>
      <c r="FPU218" s="846"/>
      <c r="FPV218" s="846"/>
      <c r="FPW218" s="846"/>
      <c r="FPX218" s="846"/>
      <c r="FPY218" s="846"/>
      <c r="FPZ218" s="846"/>
      <c r="FQA218" s="846"/>
      <c r="FQB218" s="849"/>
      <c r="FQC218" s="849"/>
      <c r="FQD218" s="849"/>
      <c r="FQE218" s="849"/>
      <c r="FQF218" s="849"/>
      <c r="FQG218" s="849"/>
      <c r="FQH218" s="849"/>
      <c r="FQI218" s="849"/>
      <c r="FQJ218" s="849"/>
      <c r="FQK218" s="849"/>
      <c r="FQL218" s="849"/>
      <c r="FQM218" s="849"/>
      <c r="FQN218" s="849"/>
      <c r="FQO218" s="849"/>
      <c r="FQP218" s="849"/>
      <c r="FQQ218" s="849"/>
      <c r="FQR218" s="728"/>
      <c r="FQS218" s="728"/>
      <c r="FQT218" s="728"/>
      <c r="FQU218" s="728"/>
      <c r="FQV218" s="728"/>
      <c r="FQW218" s="728"/>
      <c r="FQX218" s="728"/>
      <c r="FQY218" s="845"/>
      <c r="FQZ218" s="845"/>
      <c r="FRA218" s="845"/>
      <c r="FRB218" s="845"/>
      <c r="FRC218" s="845"/>
      <c r="FRD218" s="845"/>
      <c r="FRE218" s="845"/>
      <c r="FRF218" s="845"/>
      <c r="FRG218" s="845"/>
      <c r="FRH218" s="845"/>
      <c r="FRI218" s="845"/>
      <c r="FRJ218" s="845"/>
      <c r="FRK218" s="845"/>
      <c r="FRL218" s="845"/>
      <c r="FRM218" s="845"/>
      <c r="FRN218" s="845"/>
      <c r="FRO218" s="845"/>
      <c r="FRP218" s="845"/>
      <c r="FRQ218" s="845"/>
      <c r="FRR218" s="845"/>
      <c r="FRS218" s="845"/>
      <c r="FRT218" s="845"/>
      <c r="FRU218" s="845"/>
      <c r="FRV218" s="845"/>
      <c r="FRW218" s="845"/>
      <c r="FRX218" s="845"/>
      <c r="FRY218" s="845"/>
      <c r="FRZ218" s="845"/>
      <c r="FSA218" s="845"/>
      <c r="FSB218" s="845"/>
      <c r="FSC218" s="845"/>
      <c r="FSD218" s="845"/>
      <c r="FSE218" s="845"/>
      <c r="FSF218" s="845"/>
      <c r="FSG218" s="846"/>
      <c r="FSH218" s="846"/>
      <c r="FSI218" s="846"/>
      <c r="FSJ218" s="846"/>
      <c r="FSK218" s="846"/>
      <c r="FSL218" s="846"/>
      <c r="FSM218" s="846"/>
      <c r="FSN218" s="846"/>
      <c r="FSO218" s="846"/>
      <c r="FSP218" s="846"/>
      <c r="FSQ218" s="846"/>
      <c r="FSR218" s="846"/>
      <c r="FSS218" s="846"/>
      <c r="FST218" s="846"/>
      <c r="FSU218" s="846"/>
      <c r="FSV218" s="846"/>
      <c r="FSW218" s="846"/>
      <c r="FSX218" s="846"/>
      <c r="FSY218" s="846"/>
      <c r="FSZ218" s="846"/>
      <c r="FTA218" s="846"/>
      <c r="FTB218" s="846"/>
      <c r="FTC218" s="846"/>
      <c r="FTD218" s="846"/>
      <c r="FTE218" s="846"/>
      <c r="FTF218" s="846"/>
      <c r="FTG218" s="846"/>
      <c r="FTH218" s="846"/>
      <c r="FTI218" s="846"/>
      <c r="FTJ218" s="846"/>
      <c r="FTK218" s="846"/>
      <c r="FTL218" s="846"/>
      <c r="FTM218" s="846"/>
      <c r="FTN218" s="846"/>
      <c r="FTO218" s="846"/>
      <c r="FTP218" s="846"/>
      <c r="FTQ218" s="846"/>
      <c r="FTR218" s="846"/>
      <c r="FTS218" s="846"/>
      <c r="FTT218" s="846"/>
      <c r="FTU218" s="846"/>
      <c r="FTV218" s="846"/>
      <c r="FTW218" s="846"/>
      <c r="FTX218" s="846"/>
      <c r="FTY218" s="846"/>
      <c r="FTZ218" s="846"/>
      <c r="FUA218" s="846"/>
      <c r="FUB218" s="846"/>
      <c r="FUC218" s="849"/>
      <c r="FUD218" s="849"/>
      <c r="FUE218" s="849"/>
      <c r="FUF218" s="849"/>
      <c r="FUG218" s="849"/>
      <c r="FUH218" s="849"/>
      <c r="FUI218" s="849"/>
      <c r="FUJ218" s="849"/>
      <c r="FUK218" s="849"/>
      <c r="FUL218" s="849"/>
      <c r="FUM218" s="849"/>
      <c r="FUN218" s="849"/>
      <c r="FUO218" s="849"/>
      <c r="FUP218" s="849"/>
      <c r="FUQ218" s="849"/>
      <c r="FUR218" s="849"/>
      <c r="FUS218" s="728"/>
      <c r="FUT218" s="728"/>
      <c r="FUU218" s="728"/>
      <c r="FUV218" s="728"/>
      <c r="FUW218" s="728"/>
      <c r="FUX218" s="728"/>
      <c r="FUY218" s="728"/>
      <c r="FUZ218" s="845"/>
      <c r="FVA218" s="845"/>
      <c r="FVB218" s="845"/>
      <c r="FVC218" s="845"/>
      <c r="FVD218" s="845"/>
      <c r="FVE218" s="845"/>
      <c r="FVF218" s="845"/>
      <c r="FVG218" s="845"/>
      <c r="FVH218" s="845"/>
      <c r="FVI218" s="845"/>
      <c r="FVJ218" s="845"/>
      <c r="FVK218" s="845"/>
      <c r="FVL218" s="845"/>
      <c r="FVM218" s="845"/>
      <c r="FVN218" s="845"/>
      <c r="FVO218" s="845"/>
      <c r="FVP218" s="845"/>
      <c r="FVQ218" s="845"/>
      <c r="FVR218" s="845"/>
      <c r="FVS218" s="845"/>
      <c r="FVT218" s="845"/>
      <c r="FVU218" s="845"/>
      <c r="FVV218" s="845"/>
      <c r="FVW218" s="845"/>
      <c r="FVX218" s="845"/>
      <c r="FVY218" s="845"/>
      <c r="FVZ218" s="845"/>
      <c r="FWA218" s="845"/>
      <c r="FWB218" s="845"/>
      <c r="FWC218" s="845"/>
      <c r="FWD218" s="845"/>
      <c r="FWE218" s="845"/>
      <c r="FWF218" s="845"/>
      <c r="FWG218" s="845"/>
      <c r="FWH218" s="846"/>
      <c r="FWI218" s="846"/>
      <c r="FWJ218" s="846"/>
      <c r="FWK218" s="846"/>
      <c r="FWL218" s="846"/>
      <c r="FWM218" s="846"/>
      <c r="FWN218" s="846"/>
      <c r="FWO218" s="846"/>
      <c r="FWP218" s="846"/>
      <c r="FWQ218" s="846"/>
      <c r="FWR218" s="846"/>
      <c r="FWS218" s="846"/>
      <c r="FWT218" s="846"/>
      <c r="FWU218" s="846"/>
      <c r="FWV218" s="846"/>
      <c r="FWW218" s="846"/>
      <c r="FWX218" s="846"/>
      <c r="FWY218" s="846"/>
      <c r="FWZ218" s="846"/>
      <c r="FXA218" s="846"/>
      <c r="FXB218" s="846"/>
      <c r="FXC218" s="846"/>
      <c r="FXD218" s="846"/>
      <c r="FXE218" s="846"/>
      <c r="FXF218" s="846"/>
      <c r="FXG218" s="846"/>
      <c r="FXH218" s="846"/>
      <c r="FXI218" s="846"/>
      <c r="FXJ218" s="846"/>
      <c r="FXK218" s="846"/>
      <c r="FXL218" s="846"/>
      <c r="FXM218" s="846"/>
      <c r="FXN218" s="846"/>
      <c r="FXO218" s="846"/>
      <c r="FXP218" s="846"/>
      <c r="FXQ218" s="846"/>
      <c r="FXR218" s="846"/>
      <c r="FXS218" s="846"/>
      <c r="FXT218" s="846"/>
      <c r="FXU218" s="846"/>
      <c r="FXV218" s="846"/>
      <c r="FXW218" s="846"/>
      <c r="FXX218" s="846"/>
      <c r="FXY218" s="846"/>
      <c r="FXZ218" s="846"/>
      <c r="FYA218" s="846"/>
      <c r="FYB218" s="846"/>
      <c r="FYC218" s="846"/>
      <c r="FYD218" s="849"/>
      <c r="FYE218" s="849"/>
      <c r="FYF218" s="849"/>
      <c r="FYG218" s="849"/>
      <c r="FYH218" s="849"/>
      <c r="FYI218" s="849"/>
      <c r="FYJ218" s="849"/>
      <c r="FYK218" s="849"/>
      <c r="FYL218" s="849"/>
      <c r="FYM218" s="849"/>
      <c r="FYN218" s="849"/>
      <c r="FYO218" s="849"/>
      <c r="FYP218" s="849"/>
      <c r="FYQ218" s="849"/>
      <c r="FYR218" s="849"/>
      <c r="FYS218" s="849"/>
      <c r="FYT218" s="728"/>
      <c r="FYU218" s="728"/>
      <c r="FYV218" s="728"/>
      <c r="FYW218" s="728"/>
      <c r="FYX218" s="728"/>
      <c r="FYY218" s="728"/>
      <c r="FYZ218" s="728"/>
      <c r="FZA218" s="845"/>
      <c r="FZB218" s="845"/>
      <c r="FZC218" s="845"/>
      <c r="FZD218" s="845"/>
      <c r="FZE218" s="845"/>
      <c r="FZF218" s="845"/>
      <c r="FZG218" s="845"/>
      <c r="FZH218" s="845"/>
      <c r="FZI218" s="845"/>
      <c r="FZJ218" s="845"/>
      <c r="FZK218" s="845"/>
      <c r="FZL218" s="845"/>
      <c r="FZM218" s="845"/>
      <c r="FZN218" s="845"/>
      <c r="FZO218" s="845"/>
      <c r="FZP218" s="845"/>
      <c r="FZQ218" s="845"/>
      <c r="FZR218" s="845"/>
      <c r="FZS218" s="845"/>
      <c r="FZT218" s="845"/>
      <c r="FZU218" s="845"/>
      <c r="FZV218" s="845"/>
      <c r="FZW218" s="845"/>
      <c r="FZX218" s="845"/>
      <c r="FZY218" s="845"/>
      <c r="FZZ218" s="845"/>
      <c r="GAA218" s="845"/>
      <c r="GAB218" s="845"/>
      <c r="GAC218" s="845"/>
      <c r="GAD218" s="845"/>
      <c r="GAE218" s="845"/>
      <c r="GAF218" s="845"/>
      <c r="GAG218" s="845"/>
      <c r="GAH218" s="845"/>
      <c r="GAI218" s="846"/>
      <c r="GAJ218" s="846"/>
      <c r="GAK218" s="846"/>
      <c r="GAL218" s="846"/>
      <c r="GAM218" s="846"/>
      <c r="GAN218" s="846"/>
      <c r="GAO218" s="846"/>
      <c r="GAP218" s="846"/>
      <c r="GAQ218" s="846"/>
      <c r="GAR218" s="846"/>
      <c r="GAS218" s="846"/>
      <c r="GAT218" s="846"/>
      <c r="GAU218" s="846"/>
      <c r="GAV218" s="846"/>
      <c r="GAW218" s="846"/>
      <c r="GAX218" s="846"/>
      <c r="GAY218" s="846"/>
      <c r="GAZ218" s="846"/>
      <c r="GBA218" s="846"/>
      <c r="GBB218" s="846"/>
      <c r="GBC218" s="846"/>
      <c r="GBD218" s="846"/>
      <c r="GBE218" s="846"/>
      <c r="GBF218" s="846"/>
      <c r="GBG218" s="846"/>
      <c r="GBH218" s="846"/>
      <c r="GBI218" s="846"/>
      <c r="GBJ218" s="846"/>
      <c r="GBK218" s="846"/>
      <c r="GBL218" s="846"/>
      <c r="GBM218" s="846"/>
      <c r="GBN218" s="846"/>
      <c r="GBO218" s="846"/>
      <c r="GBP218" s="846"/>
      <c r="GBQ218" s="846"/>
      <c r="GBR218" s="846"/>
      <c r="GBS218" s="846"/>
      <c r="GBT218" s="846"/>
      <c r="GBU218" s="846"/>
      <c r="GBV218" s="846"/>
      <c r="GBW218" s="846"/>
      <c r="GBX218" s="846"/>
      <c r="GBY218" s="846"/>
      <c r="GBZ218" s="846"/>
      <c r="GCA218" s="846"/>
      <c r="GCB218" s="846"/>
      <c r="GCC218" s="846"/>
      <c r="GCD218" s="846"/>
      <c r="GCE218" s="849"/>
      <c r="GCF218" s="849"/>
      <c r="GCG218" s="849"/>
      <c r="GCH218" s="849"/>
      <c r="GCI218" s="849"/>
      <c r="GCJ218" s="849"/>
      <c r="GCK218" s="849"/>
      <c r="GCL218" s="849"/>
      <c r="GCM218" s="849"/>
      <c r="GCN218" s="849"/>
      <c r="GCO218" s="849"/>
      <c r="GCP218" s="849"/>
      <c r="GCQ218" s="849"/>
      <c r="GCR218" s="849"/>
      <c r="GCS218" s="849"/>
      <c r="GCT218" s="849"/>
      <c r="GCU218" s="728"/>
      <c r="GCV218" s="728"/>
      <c r="GCW218" s="728"/>
      <c r="GCX218" s="728"/>
      <c r="GCY218" s="728"/>
      <c r="GCZ218" s="728"/>
      <c r="GDA218" s="728"/>
      <c r="GDB218" s="845"/>
      <c r="GDC218" s="845"/>
      <c r="GDD218" s="845"/>
      <c r="GDE218" s="845"/>
      <c r="GDF218" s="845"/>
      <c r="GDG218" s="845"/>
      <c r="GDH218" s="845"/>
      <c r="GDI218" s="845"/>
      <c r="GDJ218" s="845"/>
      <c r="GDK218" s="845"/>
      <c r="GDL218" s="845"/>
      <c r="GDM218" s="845"/>
      <c r="GDN218" s="845"/>
      <c r="GDO218" s="845"/>
      <c r="GDP218" s="845"/>
      <c r="GDQ218" s="845"/>
      <c r="GDR218" s="845"/>
      <c r="GDS218" s="845"/>
      <c r="GDT218" s="845"/>
      <c r="GDU218" s="845"/>
      <c r="GDV218" s="845"/>
      <c r="GDW218" s="845"/>
      <c r="GDX218" s="845"/>
      <c r="GDY218" s="845"/>
      <c r="GDZ218" s="845"/>
      <c r="GEA218" s="845"/>
      <c r="GEB218" s="845"/>
      <c r="GEC218" s="845"/>
      <c r="GED218" s="845"/>
      <c r="GEE218" s="845"/>
      <c r="GEF218" s="845"/>
      <c r="GEG218" s="845"/>
      <c r="GEH218" s="845"/>
      <c r="GEI218" s="845"/>
      <c r="GEJ218" s="846"/>
      <c r="GEK218" s="846"/>
      <c r="GEL218" s="846"/>
      <c r="GEM218" s="846"/>
      <c r="GEN218" s="846"/>
      <c r="GEO218" s="846"/>
      <c r="GEP218" s="846"/>
      <c r="GEQ218" s="846"/>
      <c r="GER218" s="846"/>
      <c r="GES218" s="846"/>
      <c r="GET218" s="846"/>
      <c r="GEU218" s="846"/>
      <c r="GEV218" s="846"/>
      <c r="GEW218" s="846"/>
      <c r="GEX218" s="846"/>
      <c r="GEY218" s="846"/>
      <c r="GEZ218" s="846"/>
      <c r="GFA218" s="846"/>
      <c r="GFB218" s="846"/>
      <c r="GFC218" s="846"/>
      <c r="GFD218" s="846"/>
      <c r="GFE218" s="846"/>
      <c r="GFF218" s="846"/>
      <c r="GFG218" s="846"/>
      <c r="GFH218" s="846"/>
      <c r="GFI218" s="846"/>
      <c r="GFJ218" s="846"/>
      <c r="GFK218" s="846"/>
      <c r="GFL218" s="846"/>
      <c r="GFM218" s="846"/>
      <c r="GFN218" s="846"/>
      <c r="GFO218" s="846"/>
      <c r="GFP218" s="846"/>
      <c r="GFQ218" s="846"/>
      <c r="GFR218" s="846"/>
      <c r="GFS218" s="846"/>
      <c r="GFT218" s="846"/>
      <c r="GFU218" s="846"/>
      <c r="GFV218" s="846"/>
      <c r="GFW218" s="846"/>
      <c r="GFX218" s="846"/>
      <c r="GFY218" s="846"/>
      <c r="GFZ218" s="846"/>
      <c r="GGA218" s="846"/>
      <c r="GGB218" s="846"/>
      <c r="GGC218" s="846"/>
      <c r="GGD218" s="846"/>
      <c r="GGE218" s="846"/>
      <c r="GGF218" s="849"/>
      <c r="GGG218" s="849"/>
      <c r="GGH218" s="849"/>
      <c r="GGI218" s="849"/>
      <c r="GGJ218" s="849"/>
      <c r="GGK218" s="849"/>
      <c r="GGL218" s="849"/>
      <c r="GGM218" s="849"/>
      <c r="GGN218" s="849"/>
      <c r="GGO218" s="849"/>
      <c r="GGP218" s="849"/>
      <c r="GGQ218" s="849"/>
      <c r="GGR218" s="849"/>
      <c r="GGS218" s="849"/>
      <c r="GGT218" s="849"/>
      <c r="GGU218" s="849"/>
      <c r="GGV218" s="728"/>
      <c r="GGW218" s="728"/>
      <c r="GGX218" s="728"/>
      <c r="GGY218" s="728"/>
      <c r="GGZ218" s="728"/>
      <c r="GHA218" s="728"/>
      <c r="GHB218" s="728"/>
      <c r="GHC218" s="845"/>
      <c r="GHD218" s="845"/>
      <c r="GHE218" s="845"/>
      <c r="GHF218" s="845"/>
      <c r="GHG218" s="845"/>
      <c r="GHH218" s="845"/>
      <c r="GHI218" s="845"/>
      <c r="GHJ218" s="845"/>
      <c r="GHK218" s="845"/>
      <c r="GHL218" s="845"/>
      <c r="GHM218" s="845"/>
      <c r="GHN218" s="845"/>
      <c r="GHO218" s="845"/>
      <c r="GHP218" s="845"/>
      <c r="GHQ218" s="845"/>
      <c r="GHR218" s="845"/>
      <c r="GHS218" s="845"/>
      <c r="GHT218" s="845"/>
      <c r="GHU218" s="845"/>
      <c r="GHV218" s="845"/>
      <c r="GHW218" s="845"/>
      <c r="GHX218" s="845"/>
      <c r="GHY218" s="845"/>
      <c r="GHZ218" s="845"/>
      <c r="GIA218" s="845"/>
      <c r="GIB218" s="845"/>
      <c r="GIC218" s="845"/>
      <c r="GID218" s="845"/>
      <c r="GIE218" s="845"/>
      <c r="GIF218" s="845"/>
      <c r="GIG218" s="845"/>
      <c r="GIH218" s="845"/>
      <c r="GII218" s="845"/>
      <c r="GIJ218" s="845"/>
      <c r="GIK218" s="846"/>
      <c r="GIL218" s="846"/>
      <c r="GIM218" s="846"/>
      <c r="GIN218" s="846"/>
      <c r="GIO218" s="846"/>
      <c r="GIP218" s="846"/>
      <c r="GIQ218" s="846"/>
      <c r="GIR218" s="846"/>
      <c r="GIS218" s="846"/>
      <c r="GIT218" s="846"/>
      <c r="GIU218" s="846"/>
      <c r="GIV218" s="846"/>
      <c r="GIW218" s="846"/>
      <c r="GIX218" s="846"/>
      <c r="GIY218" s="846"/>
      <c r="GIZ218" s="846"/>
      <c r="GJA218" s="846"/>
      <c r="GJB218" s="846"/>
      <c r="GJC218" s="846"/>
      <c r="GJD218" s="846"/>
      <c r="GJE218" s="846"/>
      <c r="GJF218" s="846"/>
      <c r="GJG218" s="846"/>
      <c r="GJH218" s="846"/>
      <c r="GJI218" s="846"/>
      <c r="GJJ218" s="846"/>
      <c r="GJK218" s="846"/>
      <c r="GJL218" s="846"/>
      <c r="GJM218" s="846"/>
      <c r="GJN218" s="846"/>
      <c r="GJO218" s="846"/>
      <c r="GJP218" s="846"/>
      <c r="GJQ218" s="846"/>
      <c r="GJR218" s="846"/>
      <c r="GJS218" s="846"/>
      <c r="GJT218" s="846"/>
      <c r="GJU218" s="846"/>
      <c r="GJV218" s="846"/>
      <c r="GJW218" s="846"/>
      <c r="GJX218" s="846"/>
      <c r="GJY218" s="846"/>
      <c r="GJZ218" s="846"/>
      <c r="GKA218" s="846"/>
      <c r="GKB218" s="846"/>
      <c r="GKC218" s="846"/>
      <c r="GKD218" s="846"/>
      <c r="GKE218" s="846"/>
      <c r="GKF218" s="846"/>
      <c r="GKG218" s="849"/>
      <c r="GKH218" s="849"/>
      <c r="GKI218" s="849"/>
      <c r="GKJ218" s="849"/>
      <c r="GKK218" s="849"/>
      <c r="GKL218" s="849"/>
      <c r="GKM218" s="849"/>
      <c r="GKN218" s="849"/>
      <c r="GKO218" s="849"/>
      <c r="GKP218" s="849"/>
      <c r="GKQ218" s="849"/>
      <c r="GKR218" s="849"/>
      <c r="GKS218" s="849"/>
      <c r="GKT218" s="849"/>
      <c r="GKU218" s="849"/>
      <c r="GKV218" s="849"/>
      <c r="GKW218" s="728"/>
      <c r="GKX218" s="728"/>
      <c r="GKY218" s="728"/>
      <c r="GKZ218" s="728"/>
      <c r="GLA218" s="728"/>
      <c r="GLB218" s="728"/>
      <c r="GLC218" s="728"/>
      <c r="GLD218" s="845"/>
      <c r="GLE218" s="845"/>
      <c r="GLF218" s="845"/>
      <c r="GLG218" s="845"/>
      <c r="GLH218" s="845"/>
      <c r="GLI218" s="845"/>
      <c r="GLJ218" s="845"/>
      <c r="GLK218" s="845"/>
      <c r="GLL218" s="845"/>
      <c r="GLM218" s="845"/>
      <c r="GLN218" s="845"/>
      <c r="GLO218" s="845"/>
      <c r="GLP218" s="845"/>
      <c r="GLQ218" s="845"/>
      <c r="GLR218" s="845"/>
      <c r="GLS218" s="845"/>
      <c r="GLT218" s="845"/>
      <c r="GLU218" s="845"/>
      <c r="GLV218" s="845"/>
      <c r="GLW218" s="845"/>
      <c r="GLX218" s="845"/>
      <c r="GLY218" s="845"/>
      <c r="GLZ218" s="845"/>
      <c r="GMA218" s="845"/>
      <c r="GMB218" s="845"/>
      <c r="GMC218" s="845"/>
      <c r="GMD218" s="845"/>
      <c r="GME218" s="845"/>
      <c r="GMF218" s="845"/>
      <c r="GMG218" s="845"/>
      <c r="GMH218" s="845"/>
      <c r="GMI218" s="845"/>
      <c r="GMJ218" s="845"/>
      <c r="GMK218" s="845"/>
      <c r="GML218" s="846"/>
      <c r="GMM218" s="846"/>
      <c r="GMN218" s="846"/>
      <c r="GMO218" s="846"/>
      <c r="GMP218" s="846"/>
      <c r="GMQ218" s="846"/>
      <c r="GMR218" s="846"/>
      <c r="GMS218" s="846"/>
      <c r="GMT218" s="846"/>
      <c r="GMU218" s="846"/>
      <c r="GMV218" s="846"/>
      <c r="GMW218" s="846"/>
      <c r="GMX218" s="846"/>
      <c r="GMY218" s="846"/>
      <c r="GMZ218" s="846"/>
      <c r="GNA218" s="846"/>
      <c r="GNB218" s="846"/>
      <c r="GNC218" s="846"/>
      <c r="GND218" s="846"/>
      <c r="GNE218" s="846"/>
      <c r="GNF218" s="846"/>
      <c r="GNG218" s="846"/>
      <c r="GNH218" s="846"/>
      <c r="GNI218" s="846"/>
      <c r="GNJ218" s="846"/>
      <c r="GNK218" s="846"/>
      <c r="GNL218" s="846"/>
      <c r="GNM218" s="846"/>
      <c r="GNN218" s="846"/>
      <c r="GNO218" s="846"/>
      <c r="GNP218" s="846"/>
      <c r="GNQ218" s="846"/>
      <c r="GNR218" s="846"/>
      <c r="GNS218" s="846"/>
      <c r="GNT218" s="846"/>
      <c r="GNU218" s="846"/>
      <c r="GNV218" s="846"/>
      <c r="GNW218" s="846"/>
      <c r="GNX218" s="846"/>
      <c r="GNY218" s="846"/>
      <c r="GNZ218" s="846"/>
      <c r="GOA218" s="846"/>
      <c r="GOB218" s="846"/>
      <c r="GOC218" s="846"/>
      <c r="GOD218" s="846"/>
      <c r="GOE218" s="846"/>
      <c r="GOF218" s="846"/>
      <c r="GOG218" s="846"/>
      <c r="GOH218" s="849"/>
      <c r="GOI218" s="849"/>
      <c r="GOJ218" s="849"/>
      <c r="GOK218" s="849"/>
      <c r="GOL218" s="849"/>
      <c r="GOM218" s="849"/>
      <c r="GON218" s="849"/>
      <c r="GOO218" s="849"/>
      <c r="GOP218" s="849"/>
      <c r="GOQ218" s="849"/>
      <c r="GOR218" s="849"/>
      <c r="GOS218" s="849"/>
      <c r="GOT218" s="849"/>
      <c r="GOU218" s="849"/>
      <c r="GOV218" s="849"/>
      <c r="GOW218" s="849"/>
      <c r="GOX218" s="728"/>
      <c r="GOY218" s="728"/>
      <c r="GOZ218" s="728"/>
      <c r="GPA218" s="728"/>
      <c r="GPB218" s="728"/>
      <c r="GPC218" s="728"/>
      <c r="GPD218" s="728"/>
      <c r="GPE218" s="845"/>
      <c r="GPF218" s="845"/>
      <c r="GPG218" s="845"/>
      <c r="GPH218" s="845"/>
      <c r="GPI218" s="845"/>
      <c r="GPJ218" s="845"/>
      <c r="GPK218" s="845"/>
      <c r="GPL218" s="845"/>
      <c r="GPM218" s="845"/>
      <c r="GPN218" s="845"/>
      <c r="GPO218" s="845"/>
      <c r="GPP218" s="845"/>
      <c r="GPQ218" s="845"/>
      <c r="GPR218" s="845"/>
      <c r="GPS218" s="845"/>
      <c r="GPT218" s="845"/>
      <c r="GPU218" s="845"/>
      <c r="GPV218" s="845"/>
      <c r="GPW218" s="845"/>
      <c r="GPX218" s="845"/>
      <c r="GPY218" s="845"/>
      <c r="GPZ218" s="845"/>
      <c r="GQA218" s="845"/>
      <c r="GQB218" s="845"/>
      <c r="GQC218" s="845"/>
      <c r="GQD218" s="845"/>
      <c r="GQE218" s="845"/>
      <c r="GQF218" s="845"/>
      <c r="GQG218" s="845"/>
      <c r="GQH218" s="845"/>
      <c r="GQI218" s="845"/>
      <c r="GQJ218" s="845"/>
      <c r="GQK218" s="845"/>
      <c r="GQL218" s="845"/>
      <c r="GQM218" s="846"/>
      <c r="GQN218" s="846"/>
      <c r="GQO218" s="846"/>
      <c r="GQP218" s="846"/>
      <c r="GQQ218" s="846"/>
      <c r="GQR218" s="846"/>
      <c r="GQS218" s="846"/>
      <c r="GQT218" s="846"/>
      <c r="GQU218" s="846"/>
      <c r="GQV218" s="846"/>
      <c r="GQW218" s="846"/>
      <c r="GQX218" s="846"/>
      <c r="GQY218" s="846"/>
      <c r="GQZ218" s="846"/>
      <c r="GRA218" s="846"/>
      <c r="GRB218" s="846"/>
      <c r="GRC218" s="846"/>
      <c r="GRD218" s="846"/>
      <c r="GRE218" s="846"/>
      <c r="GRF218" s="846"/>
      <c r="GRG218" s="846"/>
      <c r="GRH218" s="846"/>
      <c r="GRI218" s="846"/>
      <c r="GRJ218" s="846"/>
      <c r="GRK218" s="846"/>
      <c r="GRL218" s="846"/>
      <c r="GRM218" s="846"/>
      <c r="GRN218" s="846"/>
      <c r="GRO218" s="846"/>
      <c r="GRP218" s="846"/>
      <c r="GRQ218" s="846"/>
      <c r="GRR218" s="846"/>
      <c r="GRS218" s="846"/>
      <c r="GRT218" s="846"/>
      <c r="GRU218" s="846"/>
      <c r="GRV218" s="846"/>
      <c r="GRW218" s="846"/>
      <c r="GRX218" s="846"/>
      <c r="GRY218" s="846"/>
      <c r="GRZ218" s="846"/>
      <c r="GSA218" s="846"/>
      <c r="GSB218" s="846"/>
      <c r="GSC218" s="846"/>
      <c r="GSD218" s="846"/>
      <c r="GSE218" s="846"/>
      <c r="GSF218" s="846"/>
      <c r="GSG218" s="846"/>
      <c r="GSH218" s="846"/>
      <c r="GSI218" s="849"/>
      <c r="GSJ218" s="849"/>
      <c r="GSK218" s="849"/>
      <c r="GSL218" s="849"/>
      <c r="GSM218" s="849"/>
      <c r="GSN218" s="849"/>
      <c r="GSO218" s="849"/>
      <c r="GSP218" s="849"/>
      <c r="GSQ218" s="849"/>
      <c r="GSR218" s="849"/>
      <c r="GSS218" s="849"/>
      <c r="GST218" s="849"/>
      <c r="GSU218" s="849"/>
      <c r="GSV218" s="849"/>
      <c r="GSW218" s="849"/>
      <c r="GSX218" s="849"/>
      <c r="GSY218" s="728"/>
      <c r="GSZ218" s="728"/>
      <c r="GTA218" s="728"/>
      <c r="GTB218" s="728"/>
      <c r="GTC218" s="728"/>
      <c r="GTD218" s="728"/>
      <c r="GTE218" s="728"/>
      <c r="GTF218" s="845"/>
      <c r="GTG218" s="845"/>
      <c r="GTH218" s="845"/>
      <c r="GTI218" s="845"/>
      <c r="GTJ218" s="845"/>
      <c r="GTK218" s="845"/>
      <c r="GTL218" s="845"/>
      <c r="GTM218" s="845"/>
      <c r="GTN218" s="845"/>
      <c r="GTO218" s="845"/>
      <c r="GTP218" s="845"/>
      <c r="GTQ218" s="845"/>
      <c r="GTR218" s="845"/>
      <c r="GTS218" s="845"/>
      <c r="GTT218" s="845"/>
      <c r="GTU218" s="845"/>
      <c r="GTV218" s="845"/>
      <c r="GTW218" s="845"/>
      <c r="GTX218" s="845"/>
      <c r="GTY218" s="845"/>
      <c r="GTZ218" s="845"/>
      <c r="GUA218" s="845"/>
      <c r="GUB218" s="845"/>
      <c r="GUC218" s="845"/>
      <c r="GUD218" s="845"/>
      <c r="GUE218" s="845"/>
      <c r="GUF218" s="845"/>
      <c r="GUG218" s="845"/>
      <c r="GUH218" s="845"/>
      <c r="GUI218" s="845"/>
      <c r="GUJ218" s="845"/>
      <c r="GUK218" s="845"/>
      <c r="GUL218" s="845"/>
      <c r="GUM218" s="845"/>
      <c r="GUN218" s="846"/>
      <c r="GUO218" s="846"/>
      <c r="GUP218" s="846"/>
      <c r="GUQ218" s="846"/>
      <c r="GUR218" s="846"/>
      <c r="GUS218" s="846"/>
      <c r="GUT218" s="846"/>
      <c r="GUU218" s="846"/>
      <c r="GUV218" s="846"/>
      <c r="GUW218" s="846"/>
      <c r="GUX218" s="846"/>
      <c r="GUY218" s="846"/>
      <c r="GUZ218" s="846"/>
      <c r="GVA218" s="846"/>
      <c r="GVB218" s="846"/>
      <c r="GVC218" s="846"/>
      <c r="GVD218" s="846"/>
      <c r="GVE218" s="846"/>
      <c r="GVF218" s="846"/>
      <c r="GVG218" s="846"/>
      <c r="GVH218" s="846"/>
      <c r="GVI218" s="846"/>
      <c r="GVJ218" s="846"/>
      <c r="GVK218" s="846"/>
      <c r="GVL218" s="846"/>
      <c r="GVM218" s="846"/>
      <c r="GVN218" s="846"/>
      <c r="GVO218" s="846"/>
      <c r="GVP218" s="846"/>
      <c r="GVQ218" s="846"/>
      <c r="GVR218" s="846"/>
      <c r="GVS218" s="846"/>
      <c r="GVT218" s="846"/>
      <c r="GVU218" s="846"/>
      <c r="GVV218" s="846"/>
      <c r="GVW218" s="846"/>
      <c r="GVX218" s="846"/>
      <c r="GVY218" s="846"/>
      <c r="GVZ218" s="846"/>
      <c r="GWA218" s="846"/>
      <c r="GWB218" s="846"/>
      <c r="GWC218" s="846"/>
      <c r="GWD218" s="846"/>
      <c r="GWE218" s="846"/>
      <c r="GWF218" s="846"/>
      <c r="GWG218" s="846"/>
      <c r="GWH218" s="846"/>
      <c r="GWI218" s="846"/>
      <c r="GWJ218" s="849"/>
      <c r="GWK218" s="849"/>
      <c r="GWL218" s="849"/>
      <c r="GWM218" s="849"/>
      <c r="GWN218" s="849"/>
      <c r="GWO218" s="849"/>
      <c r="GWP218" s="849"/>
      <c r="GWQ218" s="849"/>
      <c r="GWR218" s="849"/>
      <c r="GWS218" s="849"/>
      <c r="GWT218" s="849"/>
      <c r="GWU218" s="849"/>
      <c r="GWV218" s="849"/>
      <c r="GWW218" s="849"/>
      <c r="GWX218" s="849"/>
      <c r="GWY218" s="849"/>
      <c r="GWZ218" s="728"/>
      <c r="GXA218" s="728"/>
      <c r="GXB218" s="728"/>
      <c r="GXC218" s="728"/>
      <c r="GXD218" s="728"/>
      <c r="GXE218" s="728"/>
      <c r="GXF218" s="728"/>
      <c r="GXG218" s="845"/>
      <c r="GXH218" s="845"/>
      <c r="GXI218" s="845"/>
      <c r="GXJ218" s="845"/>
      <c r="GXK218" s="845"/>
      <c r="GXL218" s="845"/>
      <c r="GXM218" s="845"/>
      <c r="GXN218" s="845"/>
      <c r="GXO218" s="845"/>
      <c r="GXP218" s="845"/>
      <c r="GXQ218" s="845"/>
      <c r="GXR218" s="845"/>
      <c r="GXS218" s="845"/>
      <c r="GXT218" s="845"/>
      <c r="GXU218" s="845"/>
      <c r="GXV218" s="845"/>
      <c r="GXW218" s="845"/>
      <c r="GXX218" s="845"/>
      <c r="GXY218" s="845"/>
      <c r="GXZ218" s="845"/>
      <c r="GYA218" s="845"/>
      <c r="GYB218" s="845"/>
      <c r="GYC218" s="845"/>
      <c r="GYD218" s="845"/>
      <c r="GYE218" s="845"/>
      <c r="GYF218" s="845"/>
      <c r="GYG218" s="845"/>
      <c r="GYH218" s="845"/>
      <c r="GYI218" s="845"/>
      <c r="GYJ218" s="845"/>
      <c r="GYK218" s="845"/>
      <c r="GYL218" s="845"/>
      <c r="GYM218" s="845"/>
      <c r="GYN218" s="845"/>
      <c r="GYO218" s="846"/>
      <c r="GYP218" s="846"/>
      <c r="GYQ218" s="846"/>
      <c r="GYR218" s="846"/>
      <c r="GYS218" s="846"/>
      <c r="GYT218" s="846"/>
      <c r="GYU218" s="846"/>
      <c r="GYV218" s="846"/>
      <c r="GYW218" s="846"/>
      <c r="GYX218" s="846"/>
      <c r="GYY218" s="846"/>
      <c r="GYZ218" s="846"/>
      <c r="GZA218" s="846"/>
      <c r="GZB218" s="846"/>
      <c r="GZC218" s="846"/>
      <c r="GZD218" s="846"/>
      <c r="GZE218" s="846"/>
      <c r="GZF218" s="846"/>
      <c r="GZG218" s="846"/>
      <c r="GZH218" s="846"/>
      <c r="GZI218" s="846"/>
      <c r="GZJ218" s="846"/>
      <c r="GZK218" s="846"/>
      <c r="GZL218" s="846"/>
      <c r="GZM218" s="846"/>
      <c r="GZN218" s="846"/>
      <c r="GZO218" s="846"/>
      <c r="GZP218" s="846"/>
      <c r="GZQ218" s="846"/>
      <c r="GZR218" s="846"/>
      <c r="GZS218" s="846"/>
      <c r="GZT218" s="846"/>
      <c r="GZU218" s="846"/>
      <c r="GZV218" s="846"/>
      <c r="GZW218" s="846"/>
      <c r="GZX218" s="846"/>
      <c r="GZY218" s="846"/>
      <c r="GZZ218" s="846"/>
      <c r="HAA218" s="846"/>
      <c r="HAB218" s="846"/>
      <c r="HAC218" s="846"/>
      <c r="HAD218" s="846"/>
      <c r="HAE218" s="846"/>
      <c r="HAF218" s="846"/>
      <c r="HAG218" s="846"/>
      <c r="HAH218" s="846"/>
      <c r="HAI218" s="846"/>
      <c r="HAJ218" s="846"/>
      <c r="HAK218" s="849"/>
      <c r="HAL218" s="849"/>
      <c r="HAM218" s="849"/>
      <c r="HAN218" s="849"/>
      <c r="HAO218" s="849"/>
      <c r="HAP218" s="849"/>
      <c r="HAQ218" s="849"/>
      <c r="HAR218" s="849"/>
      <c r="HAS218" s="849"/>
      <c r="HAT218" s="849"/>
      <c r="HAU218" s="849"/>
      <c r="HAV218" s="849"/>
      <c r="HAW218" s="849"/>
      <c r="HAX218" s="849"/>
      <c r="HAY218" s="849"/>
      <c r="HAZ218" s="849"/>
      <c r="HBA218" s="728"/>
      <c r="HBB218" s="728"/>
      <c r="HBC218" s="728"/>
      <c r="HBD218" s="728"/>
      <c r="HBE218" s="728"/>
      <c r="HBF218" s="728"/>
      <c r="HBG218" s="728"/>
      <c r="HBH218" s="845"/>
      <c r="HBI218" s="845"/>
      <c r="HBJ218" s="845"/>
      <c r="HBK218" s="845"/>
      <c r="HBL218" s="845"/>
      <c r="HBM218" s="845"/>
      <c r="HBN218" s="845"/>
      <c r="HBO218" s="845"/>
      <c r="HBP218" s="845"/>
      <c r="HBQ218" s="845"/>
      <c r="HBR218" s="845"/>
      <c r="HBS218" s="845"/>
      <c r="HBT218" s="845"/>
      <c r="HBU218" s="845"/>
      <c r="HBV218" s="845"/>
      <c r="HBW218" s="845"/>
      <c r="HBX218" s="845"/>
      <c r="HBY218" s="845"/>
      <c r="HBZ218" s="845"/>
      <c r="HCA218" s="845"/>
      <c r="HCB218" s="845"/>
      <c r="HCC218" s="845"/>
      <c r="HCD218" s="845"/>
      <c r="HCE218" s="845"/>
      <c r="HCF218" s="845"/>
      <c r="HCG218" s="845"/>
      <c r="HCH218" s="845"/>
      <c r="HCI218" s="845"/>
      <c r="HCJ218" s="845"/>
      <c r="HCK218" s="845"/>
      <c r="HCL218" s="845"/>
      <c r="HCM218" s="845"/>
      <c r="HCN218" s="845"/>
      <c r="HCO218" s="845"/>
      <c r="HCP218" s="846"/>
      <c r="HCQ218" s="846"/>
      <c r="HCR218" s="846"/>
      <c r="HCS218" s="846"/>
      <c r="HCT218" s="846"/>
      <c r="HCU218" s="846"/>
      <c r="HCV218" s="846"/>
      <c r="HCW218" s="846"/>
      <c r="HCX218" s="846"/>
      <c r="HCY218" s="846"/>
      <c r="HCZ218" s="846"/>
      <c r="HDA218" s="846"/>
      <c r="HDB218" s="846"/>
      <c r="HDC218" s="846"/>
      <c r="HDD218" s="846"/>
      <c r="HDE218" s="846"/>
      <c r="HDF218" s="846"/>
      <c r="HDG218" s="846"/>
      <c r="HDH218" s="846"/>
      <c r="HDI218" s="846"/>
      <c r="HDJ218" s="846"/>
      <c r="HDK218" s="846"/>
      <c r="HDL218" s="846"/>
      <c r="HDM218" s="846"/>
      <c r="HDN218" s="846"/>
      <c r="HDO218" s="846"/>
      <c r="HDP218" s="846"/>
      <c r="HDQ218" s="846"/>
      <c r="HDR218" s="846"/>
      <c r="HDS218" s="846"/>
      <c r="HDT218" s="846"/>
      <c r="HDU218" s="846"/>
      <c r="HDV218" s="846"/>
      <c r="HDW218" s="846"/>
      <c r="HDX218" s="846"/>
      <c r="HDY218" s="846"/>
      <c r="HDZ218" s="846"/>
      <c r="HEA218" s="846"/>
      <c r="HEB218" s="846"/>
      <c r="HEC218" s="846"/>
      <c r="HED218" s="846"/>
      <c r="HEE218" s="846"/>
      <c r="HEF218" s="846"/>
      <c r="HEG218" s="846"/>
      <c r="HEH218" s="846"/>
      <c r="HEI218" s="846"/>
      <c r="HEJ218" s="846"/>
      <c r="HEK218" s="846"/>
      <c r="HEL218" s="849"/>
      <c r="HEM218" s="849"/>
      <c r="HEN218" s="849"/>
      <c r="HEO218" s="849"/>
      <c r="HEP218" s="849"/>
      <c r="HEQ218" s="849"/>
      <c r="HER218" s="849"/>
      <c r="HES218" s="849"/>
      <c r="HET218" s="849"/>
      <c r="HEU218" s="849"/>
      <c r="HEV218" s="849"/>
      <c r="HEW218" s="849"/>
      <c r="HEX218" s="849"/>
      <c r="HEY218" s="849"/>
      <c r="HEZ218" s="849"/>
      <c r="HFA218" s="849"/>
      <c r="HFB218" s="728"/>
      <c r="HFC218" s="728"/>
      <c r="HFD218" s="728"/>
      <c r="HFE218" s="728"/>
      <c r="HFF218" s="728"/>
      <c r="HFG218" s="728"/>
      <c r="HFH218" s="728"/>
      <c r="HFI218" s="845"/>
      <c r="HFJ218" s="845"/>
      <c r="HFK218" s="845"/>
      <c r="HFL218" s="845"/>
      <c r="HFM218" s="845"/>
      <c r="HFN218" s="845"/>
      <c r="HFO218" s="845"/>
      <c r="HFP218" s="845"/>
      <c r="HFQ218" s="845"/>
      <c r="HFR218" s="845"/>
      <c r="HFS218" s="845"/>
      <c r="HFT218" s="845"/>
      <c r="HFU218" s="845"/>
      <c r="HFV218" s="845"/>
      <c r="HFW218" s="845"/>
      <c r="HFX218" s="845"/>
      <c r="HFY218" s="845"/>
      <c r="HFZ218" s="845"/>
      <c r="HGA218" s="845"/>
      <c r="HGB218" s="845"/>
      <c r="HGC218" s="845"/>
      <c r="HGD218" s="845"/>
      <c r="HGE218" s="845"/>
      <c r="HGF218" s="845"/>
      <c r="HGG218" s="845"/>
      <c r="HGH218" s="845"/>
      <c r="HGI218" s="845"/>
      <c r="HGJ218" s="845"/>
      <c r="HGK218" s="845"/>
      <c r="HGL218" s="845"/>
      <c r="HGM218" s="845"/>
      <c r="HGN218" s="845"/>
      <c r="HGO218" s="845"/>
      <c r="HGP218" s="845"/>
      <c r="HGQ218" s="846"/>
      <c r="HGR218" s="846"/>
      <c r="HGS218" s="846"/>
      <c r="HGT218" s="846"/>
      <c r="HGU218" s="846"/>
      <c r="HGV218" s="846"/>
      <c r="HGW218" s="846"/>
      <c r="HGX218" s="846"/>
      <c r="HGY218" s="846"/>
      <c r="HGZ218" s="846"/>
      <c r="HHA218" s="846"/>
      <c r="HHB218" s="846"/>
      <c r="HHC218" s="846"/>
      <c r="HHD218" s="846"/>
      <c r="HHE218" s="846"/>
      <c r="HHF218" s="846"/>
      <c r="HHG218" s="846"/>
      <c r="HHH218" s="846"/>
      <c r="HHI218" s="846"/>
      <c r="HHJ218" s="846"/>
      <c r="HHK218" s="846"/>
      <c r="HHL218" s="846"/>
      <c r="HHM218" s="846"/>
      <c r="HHN218" s="846"/>
      <c r="HHO218" s="846"/>
      <c r="HHP218" s="846"/>
      <c r="HHQ218" s="846"/>
      <c r="HHR218" s="846"/>
      <c r="HHS218" s="846"/>
      <c r="HHT218" s="846"/>
      <c r="HHU218" s="846"/>
      <c r="HHV218" s="846"/>
      <c r="HHW218" s="846"/>
      <c r="HHX218" s="846"/>
      <c r="HHY218" s="846"/>
      <c r="HHZ218" s="846"/>
      <c r="HIA218" s="846"/>
      <c r="HIB218" s="846"/>
      <c r="HIC218" s="846"/>
      <c r="HID218" s="846"/>
      <c r="HIE218" s="846"/>
      <c r="HIF218" s="846"/>
      <c r="HIG218" s="846"/>
      <c r="HIH218" s="846"/>
      <c r="HII218" s="846"/>
      <c r="HIJ218" s="846"/>
      <c r="HIK218" s="846"/>
      <c r="HIL218" s="846"/>
      <c r="HIM218" s="849"/>
      <c r="HIN218" s="849"/>
      <c r="HIO218" s="849"/>
      <c r="HIP218" s="849"/>
      <c r="HIQ218" s="849"/>
      <c r="HIR218" s="849"/>
      <c r="HIS218" s="849"/>
      <c r="HIT218" s="849"/>
      <c r="HIU218" s="849"/>
      <c r="HIV218" s="849"/>
      <c r="HIW218" s="849"/>
      <c r="HIX218" s="849"/>
      <c r="HIY218" s="849"/>
      <c r="HIZ218" s="849"/>
      <c r="HJA218" s="849"/>
      <c r="HJB218" s="849"/>
      <c r="HJC218" s="728"/>
      <c r="HJD218" s="728"/>
      <c r="HJE218" s="728"/>
      <c r="HJF218" s="728"/>
      <c r="HJG218" s="728"/>
      <c r="HJH218" s="728"/>
      <c r="HJI218" s="728"/>
      <c r="HJJ218" s="845"/>
      <c r="HJK218" s="845"/>
      <c r="HJL218" s="845"/>
      <c r="HJM218" s="845"/>
      <c r="HJN218" s="845"/>
      <c r="HJO218" s="845"/>
      <c r="HJP218" s="845"/>
      <c r="HJQ218" s="845"/>
      <c r="HJR218" s="845"/>
      <c r="HJS218" s="845"/>
      <c r="HJT218" s="845"/>
      <c r="HJU218" s="845"/>
      <c r="HJV218" s="845"/>
      <c r="HJW218" s="845"/>
      <c r="HJX218" s="845"/>
      <c r="HJY218" s="845"/>
      <c r="HJZ218" s="845"/>
      <c r="HKA218" s="845"/>
      <c r="HKB218" s="845"/>
      <c r="HKC218" s="845"/>
      <c r="HKD218" s="845"/>
      <c r="HKE218" s="845"/>
      <c r="HKF218" s="845"/>
      <c r="HKG218" s="845"/>
      <c r="HKH218" s="845"/>
      <c r="HKI218" s="845"/>
      <c r="HKJ218" s="845"/>
      <c r="HKK218" s="845"/>
      <c r="HKL218" s="845"/>
      <c r="HKM218" s="845"/>
      <c r="HKN218" s="845"/>
      <c r="HKO218" s="845"/>
      <c r="HKP218" s="845"/>
      <c r="HKQ218" s="845"/>
      <c r="HKR218" s="846"/>
      <c r="HKS218" s="846"/>
      <c r="HKT218" s="846"/>
      <c r="HKU218" s="846"/>
      <c r="HKV218" s="846"/>
      <c r="HKW218" s="846"/>
      <c r="HKX218" s="846"/>
      <c r="HKY218" s="846"/>
      <c r="HKZ218" s="846"/>
      <c r="HLA218" s="846"/>
      <c r="HLB218" s="846"/>
      <c r="HLC218" s="846"/>
      <c r="HLD218" s="846"/>
      <c r="HLE218" s="846"/>
      <c r="HLF218" s="846"/>
      <c r="HLG218" s="846"/>
      <c r="HLH218" s="846"/>
      <c r="HLI218" s="846"/>
      <c r="HLJ218" s="846"/>
      <c r="HLK218" s="846"/>
      <c r="HLL218" s="846"/>
      <c r="HLM218" s="846"/>
      <c r="HLN218" s="846"/>
      <c r="HLO218" s="846"/>
      <c r="HLP218" s="846"/>
      <c r="HLQ218" s="846"/>
      <c r="HLR218" s="846"/>
      <c r="HLS218" s="846"/>
      <c r="HLT218" s="846"/>
      <c r="HLU218" s="846"/>
      <c r="HLV218" s="846"/>
      <c r="HLW218" s="846"/>
      <c r="HLX218" s="846"/>
      <c r="HLY218" s="846"/>
      <c r="HLZ218" s="846"/>
      <c r="HMA218" s="846"/>
      <c r="HMB218" s="846"/>
      <c r="HMC218" s="846"/>
      <c r="HMD218" s="846"/>
      <c r="HME218" s="846"/>
      <c r="HMF218" s="846"/>
      <c r="HMG218" s="846"/>
      <c r="HMH218" s="846"/>
      <c r="HMI218" s="846"/>
      <c r="HMJ218" s="846"/>
      <c r="HMK218" s="846"/>
      <c r="HML218" s="846"/>
      <c r="HMM218" s="846"/>
      <c r="HMN218" s="849"/>
      <c r="HMO218" s="849"/>
      <c r="HMP218" s="849"/>
      <c r="HMQ218" s="849"/>
      <c r="HMR218" s="849"/>
      <c r="HMS218" s="849"/>
      <c r="HMT218" s="849"/>
      <c r="HMU218" s="849"/>
      <c r="HMV218" s="849"/>
      <c r="HMW218" s="849"/>
      <c r="HMX218" s="849"/>
      <c r="HMY218" s="849"/>
      <c r="HMZ218" s="849"/>
      <c r="HNA218" s="849"/>
      <c r="HNB218" s="849"/>
      <c r="HNC218" s="849"/>
      <c r="HND218" s="728"/>
      <c r="HNE218" s="728"/>
      <c r="HNF218" s="728"/>
      <c r="HNG218" s="728"/>
      <c r="HNH218" s="728"/>
      <c r="HNI218" s="728"/>
      <c r="HNJ218" s="728"/>
      <c r="HNK218" s="845"/>
      <c r="HNL218" s="845"/>
      <c r="HNM218" s="845"/>
      <c r="HNN218" s="845"/>
      <c r="HNO218" s="845"/>
      <c r="HNP218" s="845"/>
      <c r="HNQ218" s="845"/>
      <c r="HNR218" s="845"/>
      <c r="HNS218" s="845"/>
      <c r="HNT218" s="845"/>
      <c r="HNU218" s="845"/>
      <c r="HNV218" s="845"/>
      <c r="HNW218" s="845"/>
      <c r="HNX218" s="845"/>
      <c r="HNY218" s="845"/>
      <c r="HNZ218" s="845"/>
      <c r="HOA218" s="845"/>
      <c r="HOB218" s="845"/>
      <c r="HOC218" s="845"/>
      <c r="HOD218" s="845"/>
      <c r="HOE218" s="845"/>
      <c r="HOF218" s="845"/>
      <c r="HOG218" s="845"/>
      <c r="HOH218" s="845"/>
      <c r="HOI218" s="845"/>
      <c r="HOJ218" s="845"/>
      <c r="HOK218" s="845"/>
      <c r="HOL218" s="845"/>
      <c r="HOM218" s="845"/>
      <c r="HON218" s="845"/>
      <c r="HOO218" s="845"/>
      <c r="HOP218" s="845"/>
      <c r="HOQ218" s="845"/>
      <c r="HOR218" s="845"/>
      <c r="HOS218" s="846"/>
      <c r="HOT218" s="846"/>
      <c r="HOU218" s="846"/>
      <c r="HOV218" s="846"/>
      <c r="HOW218" s="846"/>
      <c r="HOX218" s="846"/>
      <c r="HOY218" s="846"/>
      <c r="HOZ218" s="846"/>
      <c r="HPA218" s="846"/>
      <c r="HPB218" s="846"/>
      <c r="HPC218" s="846"/>
      <c r="HPD218" s="846"/>
      <c r="HPE218" s="846"/>
      <c r="HPF218" s="846"/>
      <c r="HPG218" s="846"/>
      <c r="HPH218" s="846"/>
      <c r="HPI218" s="846"/>
      <c r="HPJ218" s="846"/>
      <c r="HPK218" s="846"/>
      <c r="HPL218" s="846"/>
      <c r="HPM218" s="846"/>
      <c r="HPN218" s="846"/>
      <c r="HPO218" s="846"/>
      <c r="HPP218" s="846"/>
      <c r="HPQ218" s="846"/>
      <c r="HPR218" s="846"/>
      <c r="HPS218" s="846"/>
      <c r="HPT218" s="846"/>
      <c r="HPU218" s="846"/>
      <c r="HPV218" s="846"/>
      <c r="HPW218" s="846"/>
      <c r="HPX218" s="846"/>
      <c r="HPY218" s="846"/>
      <c r="HPZ218" s="846"/>
      <c r="HQA218" s="846"/>
      <c r="HQB218" s="846"/>
      <c r="HQC218" s="846"/>
      <c r="HQD218" s="846"/>
      <c r="HQE218" s="846"/>
      <c r="HQF218" s="846"/>
      <c r="HQG218" s="846"/>
      <c r="HQH218" s="846"/>
      <c r="HQI218" s="846"/>
      <c r="HQJ218" s="846"/>
      <c r="HQK218" s="846"/>
      <c r="HQL218" s="846"/>
      <c r="HQM218" s="846"/>
      <c r="HQN218" s="846"/>
      <c r="HQO218" s="849"/>
      <c r="HQP218" s="849"/>
      <c r="HQQ218" s="849"/>
      <c r="HQR218" s="849"/>
      <c r="HQS218" s="849"/>
      <c r="HQT218" s="849"/>
      <c r="HQU218" s="849"/>
      <c r="HQV218" s="849"/>
      <c r="HQW218" s="849"/>
      <c r="HQX218" s="849"/>
      <c r="HQY218" s="849"/>
      <c r="HQZ218" s="849"/>
      <c r="HRA218" s="849"/>
      <c r="HRB218" s="849"/>
      <c r="HRC218" s="849"/>
      <c r="HRD218" s="849"/>
      <c r="HRE218" s="728"/>
      <c r="HRF218" s="728"/>
      <c r="HRG218" s="728"/>
      <c r="HRH218" s="728"/>
      <c r="HRI218" s="728"/>
      <c r="HRJ218" s="728"/>
      <c r="HRK218" s="728"/>
      <c r="HRL218" s="845"/>
      <c r="HRM218" s="845"/>
      <c r="HRN218" s="845"/>
      <c r="HRO218" s="845"/>
      <c r="HRP218" s="845"/>
      <c r="HRQ218" s="845"/>
      <c r="HRR218" s="845"/>
      <c r="HRS218" s="845"/>
      <c r="HRT218" s="845"/>
      <c r="HRU218" s="845"/>
      <c r="HRV218" s="845"/>
      <c r="HRW218" s="845"/>
      <c r="HRX218" s="845"/>
      <c r="HRY218" s="845"/>
      <c r="HRZ218" s="845"/>
      <c r="HSA218" s="845"/>
      <c r="HSB218" s="845"/>
      <c r="HSC218" s="845"/>
      <c r="HSD218" s="845"/>
      <c r="HSE218" s="845"/>
      <c r="HSF218" s="845"/>
      <c r="HSG218" s="845"/>
      <c r="HSH218" s="845"/>
      <c r="HSI218" s="845"/>
      <c r="HSJ218" s="845"/>
      <c r="HSK218" s="845"/>
      <c r="HSL218" s="845"/>
      <c r="HSM218" s="845"/>
      <c r="HSN218" s="845"/>
      <c r="HSO218" s="845"/>
      <c r="HSP218" s="845"/>
      <c r="HSQ218" s="845"/>
      <c r="HSR218" s="845"/>
      <c r="HSS218" s="845"/>
      <c r="HST218" s="846"/>
      <c r="HSU218" s="846"/>
      <c r="HSV218" s="846"/>
      <c r="HSW218" s="846"/>
      <c r="HSX218" s="846"/>
      <c r="HSY218" s="846"/>
      <c r="HSZ218" s="846"/>
      <c r="HTA218" s="846"/>
      <c r="HTB218" s="846"/>
      <c r="HTC218" s="846"/>
      <c r="HTD218" s="846"/>
      <c r="HTE218" s="846"/>
      <c r="HTF218" s="846"/>
      <c r="HTG218" s="846"/>
      <c r="HTH218" s="846"/>
      <c r="HTI218" s="846"/>
      <c r="HTJ218" s="846"/>
      <c r="HTK218" s="846"/>
      <c r="HTL218" s="846"/>
      <c r="HTM218" s="846"/>
      <c r="HTN218" s="846"/>
      <c r="HTO218" s="846"/>
      <c r="HTP218" s="846"/>
      <c r="HTQ218" s="846"/>
      <c r="HTR218" s="846"/>
      <c r="HTS218" s="846"/>
      <c r="HTT218" s="846"/>
      <c r="HTU218" s="846"/>
      <c r="HTV218" s="846"/>
      <c r="HTW218" s="846"/>
      <c r="HTX218" s="846"/>
      <c r="HTY218" s="846"/>
      <c r="HTZ218" s="846"/>
      <c r="HUA218" s="846"/>
      <c r="HUB218" s="846"/>
      <c r="HUC218" s="846"/>
      <c r="HUD218" s="846"/>
      <c r="HUE218" s="846"/>
      <c r="HUF218" s="846"/>
      <c r="HUG218" s="846"/>
      <c r="HUH218" s="846"/>
      <c r="HUI218" s="846"/>
      <c r="HUJ218" s="846"/>
      <c r="HUK218" s="846"/>
      <c r="HUL218" s="846"/>
      <c r="HUM218" s="846"/>
      <c r="HUN218" s="846"/>
      <c r="HUO218" s="846"/>
      <c r="HUP218" s="849"/>
      <c r="HUQ218" s="849"/>
      <c r="HUR218" s="849"/>
      <c r="HUS218" s="849"/>
      <c r="HUT218" s="849"/>
      <c r="HUU218" s="849"/>
      <c r="HUV218" s="849"/>
      <c r="HUW218" s="849"/>
      <c r="HUX218" s="849"/>
      <c r="HUY218" s="849"/>
      <c r="HUZ218" s="849"/>
      <c r="HVA218" s="849"/>
      <c r="HVB218" s="849"/>
      <c r="HVC218" s="849"/>
      <c r="HVD218" s="849"/>
      <c r="HVE218" s="849"/>
      <c r="HVF218" s="728"/>
      <c r="HVG218" s="728"/>
      <c r="HVH218" s="728"/>
      <c r="HVI218" s="728"/>
      <c r="HVJ218" s="728"/>
      <c r="HVK218" s="728"/>
      <c r="HVL218" s="728"/>
      <c r="HVM218" s="845"/>
      <c r="HVN218" s="845"/>
      <c r="HVO218" s="845"/>
      <c r="HVP218" s="845"/>
      <c r="HVQ218" s="845"/>
      <c r="HVR218" s="845"/>
      <c r="HVS218" s="845"/>
      <c r="HVT218" s="845"/>
      <c r="HVU218" s="845"/>
      <c r="HVV218" s="845"/>
      <c r="HVW218" s="845"/>
      <c r="HVX218" s="845"/>
      <c r="HVY218" s="845"/>
      <c r="HVZ218" s="845"/>
      <c r="HWA218" s="845"/>
      <c r="HWB218" s="845"/>
      <c r="HWC218" s="845"/>
      <c r="HWD218" s="845"/>
      <c r="HWE218" s="845"/>
      <c r="HWF218" s="845"/>
      <c r="HWG218" s="845"/>
      <c r="HWH218" s="845"/>
      <c r="HWI218" s="845"/>
      <c r="HWJ218" s="845"/>
      <c r="HWK218" s="845"/>
      <c r="HWL218" s="845"/>
      <c r="HWM218" s="845"/>
      <c r="HWN218" s="845"/>
      <c r="HWO218" s="845"/>
      <c r="HWP218" s="845"/>
      <c r="HWQ218" s="845"/>
      <c r="HWR218" s="845"/>
      <c r="HWS218" s="845"/>
      <c r="HWT218" s="845"/>
      <c r="HWU218" s="846"/>
      <c r="HWV218" s="846"/>
      <c r="HWW218" s="846"/>
      <c r="HWX218" s="846"/>
      <c r="HWY218" s="846"/>
      <c r="HWZ218" s="846"/>
      <c r="HXA218" s="846"/>
      <c r="HXB218" s="846"/>
      <c r="HXC218" s="846"/>
      <c r="HXD218" s="846"/>
      <c r="HXE218" s="846"/>
      <c r="HXF218" s="846"/>
      <c r="HXG218" s="846"/>
      <c r="HXH218" s="846"/>
      <c r="HXI218" s="846"/>
      <c r="HXJ218" s="846"/>
      <c r="HXK218" s="846"/>
      <c r="HXL218" s="846"/>
      <c r="HXM218" s="846"/>
      <c r="HXN218" s="846"/>
      <c r="HXO218" s="846"/>
      <c r="HXP218" s="846"/>
      <c r="HXQ218" s="846"/>
      <c r="HXR218" s="846"/>
      <c r="HXS218" s="846"/>
      <c r="HXT218" s="846"/>
      <c r="HXU218" s="846"/>
      <c r="HXV218" s="846"/>
      <c r="HXW218" s="846"/>
      <c r="HXX218" s="846"/>
      <c r="HXY218" s="846"/>
      <c r="HXZ218" s="846"/>
      <c r="HYA218" s="846"/>
      <c r="HYB218" s="846"/>
      <c r="HYC218" s="846"/>
      <c r="HYD218" s="846"/>
      <c r="HYE218" s="846"/>
      <c r="HYF218" s="846"/>
      <c r="HYG218" s="846"/>
      <c r="HYH218" s="846"/>
      <c r="HYI218" s="846"/>
      <c r="HYJ218" s="846"/>
      <c r="HYK218" s="846"/>
      <c r="HYL218" s="846"/>
      <c r="HYM218" s="846"/>
      <c r="HYN218" s="846"/>
      <c r="HYO218" s="846"/>
      <c r="HYP218" s="846"/>
      <c r="HYQ218" s="849"/>
      <c r="HYR218" s="849"/>
      <c r="HYS218" s="849"/>
      <c r="HYT218" s="849"/>
      <c r="HYU218" s="849"/>
      <c r="HYV218" s="849"/>
      <c r="HYW218" s="849"/>
      <c r="HYX218" s="849"/>
      <c r="HYY218" s="849"/>
      <c r="HYZ218" s="849"/>
      <c r="HZA218" s="849"/>
      <c r="HZB218" s="849"/>
      <c r="HZC218" s="849"/>
      <c r="HZD218" s="849"/>
      <c r="HZE218" s="849"/>
      <c r="HZF218" s="849"/>
      <c r="HZG218" s="728"/>
      <c r="HZH218" s="728"/>
      <c r="HZI218" s="728"/>
      <c r="HZJ218" s="728"/>
      <c r="HZK218" s="728"/>
      <c r="HZL218" s="728"/>
      <c r="HZM218" s="728"/>
      <c r="HZN218" s="845"/>
      <c r="HZO218" s="845"/>
      <c r="HZP218" s="845"/>
      <c r="HZQ218" s="845"/>
      <c r="HZR218" s="845"/>
      <c r="HZS218" s="845"/>
      <c r="HZT218" s="845"/>
      <c r="HZU218" s="845"/>
      <c r="HZV218" s="845"/>
      <c r="HZW218" s="845"/>
      <c r="HZX218" s="845"/>
      <c r="HZY218" s="845"/>
      <c r="HZZ218" s="845"/>
      <c r="IAA218" s="845"/>
      <c r="IAB218" s="845"/>
      <c r="IAC218" s="845"/>
      <c r="IAD218" s="845"/>
      <c r="IAE218" s="845"/>
      <c r="IAF218" s="845"/>
      <c r="IAG218" s="845"/>
      <c r="IAH218" s="845"/>
      <c r="IAI218" s="845"/>
      <c r="IAJ218" s="845"/>
      <c r="IAK218" s="845"/>
      <c r="IAL218" s="845"/>
      <c r="IAM218" s="845"/>
      <c r="IAN218" s="845"/>
      <c r="IAO218" s="845"/>
      <c r="IAP218" s="845"/>
      <c r="IAQ218" s="845"/>
      <c r="IAR218" s="845"/>
      <c r="IAS218" s="845"/>
      <c r="IAT218" s="845"/>
      <c r="IAU218" s="845"/>
      <c r="IAV218" s="846"/>
      <c r="IAW218" s="846"/>
      <c r="IAX218" s="846"/>
      <c r="IAY218" s="846"/>
      <c r="IAZ218" s="846"/>
      <c r="IBA218" s="846"/>
      <c r="IBB218" s="846"/>
      <c r="IBC218" s="846"/>
      <c r="IBD218" s="846"/>
      <c r="IBE218" s="846"/>
      <c r="IBF218" s="846"/>
      <c r="IBG218" s="846"/>
      <c r="IBH218" s="846"/>
      <c r="IBI218" s="846"/>
      <c r="IBJ218" s="846"/>
      <c r="IBK218" s="846"/>
      <c r="IBL218" s="846"/>
      <c r="IBM218" s="846"/>
      <c r="IBN218" s="846"/>
      <c r="IBO218" s="846"/>
      <c r="IBP218" s="846"/>
      <c r="IBQ218" s="846"/>
      <c r="IBR218" s="846"/>
      <c r="IBS218" s="846"/>
      <c r="IBT218" s="846"/>
      <c r="IBU218" s="846"/>
      <c r="IBV218" s="846"/>
      <c r="IBW218" s="846"/>
      <c r="IBX218" s="846"/>
      <c r="IBY218" s="846"/>
      <c r="IBZ218" s="846"/>
      <c r="ICA218" s="846"/>
      <c r="ICB218" s="846"/>
      <c r="ICC218" s="846"/>
      <c r="ICD218" s="846"/>
      <c r="ICE218" s="846"/>
      <c r="ICF218" s="846"/>
      <c r="ICG218" s="846"/>
      <c r="ICH218" s="846"/>
      <c r="ICI218" s="846"/>
      <c r="ICJ218" s="846"/>
      <c r="ICK218" s="846"/>
      <c r="ICL218" s="846"/>
      <c r="ICM218" s="846"/>
      <c r="ICN218" s="846"/>
      <c r="ICO218" s="846"/>
      <c r="ICP218" s="846"/>
      <c r="ICQ218" s="846"/>
      <c r="ICR218" s="849"/>
      <c r="ICS218" s="849"/>
      <c r="ICT218" s="849"/>
      <c r="ICU218" s="849"/>
      <c r="ICV218" s="849"/>
      <c r="ICW218" s="849"/>
      <c r="ICX218" s="849"/>
      <c r="ICY218" s="849"/>
      <c r="ICZ218" s="849"/>
      <c r="IDA218" s="849"/>
      <c r="IDB218" s="849"/>
      <c r="IDC218" s="849"/>
      <c r="IDD218" s="849"/>
      <c r="IDE218" s="849"/>
      <c r="IDF218" s="849"/>
      <c r="IDG218" s="849"/>
      <c r="IDH218" s="728"/>
      <c r="IDI218" s="728"/>
      <c r="IDJ218" s="728"/>
      <c r="IDK218" s="728"/>
      <c r="IDL218" s="728"/>
      <c r="IDM218" s="728"/>
      <c r="IDN218" s="728"/>
      <c r="IDO218" s="845"/>
      <c r="IDP218" s="845"/>
      <c r="IDQ218" s="845"/>
      <c r="IDR218" s="845"/>
      <c r="IDS218" s="845"/>
      <c r="IDT218" s="845"/>
      <c r="IDU218" s="845"/>
      <c r="IDV218" s="845"/>
      <c r="IDW218" s="845"/>
      <c r="IDX218" s="845"/>
      <c r="IDY218" s="845"/>
      <c r="IDZ218" s="845"/>
      <c r="IEA218" s="845"/>
      <c r="IEB218" s="845"/>
      <c r="IEC218" s="845"/>
      <c r="IED218" s="845"/>
      <c r="IEE218" s="845"/>
      <c r="IEF218" s="845"/>
      <c r="IEG218" s="845"/>
      <c r="IEH218" s="845"/>
      <c r="IEI218" s="845"/>
      <c r="IEJ218" s="845"/>
      <c r="IEK218" s="845"/>
      <c r="IEL218" s="845"/>
      <c r="IEM218" s="845"/>
      <c r="IEN218" s="845"/>
      <c r="IEO218" s="845"/>
      <c r="IEP218" s="845"/>
      <c r="IEQ218" s="845"/>
      <c r="IER218" s="845"/>
      <c r="IES218" s="845"/>
      <c r="IET218" s="845"/>
      <c r="IEU218" s="845"/>
      <c r="IEV218" s="845"/>
      <c r="IEW218" s="846"/>
      <c r="IEX218" s="846"/>
      <c r="IEY218" s="846"/>
      <c r="IEZ218" s="846"/>
      <c r="IFA218" s="846"/>
      <c r="IFB218" s="846"/>
      <c r="IFC218" s="846"/>
      <c r="IFD218" s="846"/>
      <c r="IFE218" s="846"/>
      <c r="IFF218" s="846"/>
      <c r="IFG218" s="846"/>
      <c r="IFH218" s="846"/>
      <c r="IFI218" s="846"/>
      <c r="IFJ218" s="846"/>
      <c r="IFK218" s="846"/>
      <c r="IFL218" s="846"/>
      <c r="IFM218" s="846"/>
      <c r="IFN218" s="846"/>
      <c r="IFO218" s="846"/>
      <c r="IFP218" s="846"/>
      <c r="IFQ218" s="846"/>
      <c r="IFR218" s="846"/>
      <c r="IFS218" s="846"/>
      <c r="IFT218" s="846"/>
      <c r="IFU218" s="846"/>
      <c r="IFV218" s="846"/>
      <c r="IFW218" s="846"/>
      <c r="IFX218" s="846"/>
      <c r="IFY218" s="846"/>
      <c r="IFZ218" s="846"/>
      <c r="IGA218" s="846"/>
      <c r="IGB218" s="846"/>
      <c r="IGC218" s="846"/>
      <c r="IGD218" s="846"/>
      <c r="IGE218" s="846"/>
      <c r="IGF218" s="846"/>
      <c r="IGG218" s="846"/>
      <c r="IGH218" s="846"/>
      <c r="IGI218" s="846"/>
      <c r="IGJ218" s="846"/>
      <c r="IGK218" s="846"/>
      <c r="IGL218" s="846"/>
      <c r="IGM218" s="846"/>
      <c r="IGN218" s="846"/>
      <c r="IGO218" s="846"/>
      <c r="IGP218" s="846"/>
      <c r="IGQ218" s="846"/>
      <c r="IGR218" s="846"/>
      <c r="IGS218" s="849"/>
      <c r="IGT218" s="849"/>
      <c r="IGU218" s="849"/>
      <c r="IGV218" s="849"/>
      <c r="IGW218" s="849"/>
      <c r="IGX218" s="849"/>
      <c r="IGY218" s="849"/>
      <c r="IGZ218" s="849"/>
      <c r="IHA218" s="849"/>
      <c r="IHB218" s="849"/>
      <c r="IHC218" s="849"/>
      <c r="IHD218" s="849"/>
      <c r="IHE218" s="849"/>
      <c r="IHF218" s="849"/>
      <c r="IHG218" s="849"/>
      <c r="IHH218" s="849"/>
      <c r="IHI218" s="728"/>
      <c r="IHJ218" s="728"/>
      <c r="IHK218" s="728"/>
      <c r="IHL218" s="728"/>
      <c r="IHM218" s="728"/>
      <c r="IHN218" s="728"/>
      <c r="IHO218" s="728"/>
      <c r="IHP218" s="845"/>
      <c r="IHQ218" s="845"/>
      <c r="IHR218" s="845"/>
      <c r="IHS218" s="845"/>
      <c r="IHT218" s="845"/>
      <c r="IHU218" s="845"/>
      <c r="IHV218" s="845"/>
      <c r="IHW218" s="845"/>
      <c r="IHX218" s="845"/>
      <c r="IHY218" s="845"/>
      <c r="IHZ218" s="845"/>
      <c r="IIA218" s="845"/>
      <c r="IIB218" s="845"/>
      <c r="IIC218" s="845"/>
      <c r="IID218" s="845"/>
      <c r="IIE218" s="845"/>
      <c r="IIF218" s="845"/>
      <c r="IIG218" s="845"/>
      <c r="IIH218" s="845"/>
      <c r="III218" s="845"/>
      <c r="IIJ218" s="845"/>
      <c r="IIK218" s="845"/>
      <c r="IIL218" s="845"/>
      <c r="IIM218" s="845"/>
      <c r="IIN218" s="845"/>
      <c r="IIO218" s="845"/>
      <c r="IIP218" s="845"/>
      <c r="IIQ218" s="845"/>
      <c r="IIR218" s="845"/>
      <c r="IIS218" s="845"/>
      <c r="IIT218" s="845"/>
      <c r="IIU218" s="845"/>
      <c r="IIV218" s="845"/>
      <c r="IIW218" s="845"/>
      <c r="IIX218" s="846"/>
      <c r="IIY218" s="846"/>
      <c r="IIZ218" s="846"/>
      <c r="IJA218" s="846"/>
      <c r="IJB218" s="846"/>
      <c r="IJC218" s="846"/>
      <c r="IJD218" s="846"/>
      <c r="IJE218" s="846"/>
      <c r="IJF218" s="846"/>
      <c r="IJG218" s="846"/>
      <c r="IJH218" s="846"/>
      <c r="IJI218" s="846"/>
      <c r="IJJ218" s="846"/>
      <c r="IJK218" s="846"/>
      <c r="IJL218" s="846"/>
      <c r="IJM218" s="846"/>
      <c r="IJN218" s="846"/>
      <c r="IJO218" s="846"/>
      <c r="IJP218" s="846"/>
      <c r="IJQ218" s="846"/>
      <c r="IJR218" s="846"/>
      <c r="IJS218" s="846"/>
      <c r="IJT218" s="846"/>
      <c r="IJU218" s="846"/>
      <c r="IJV218" s="846"/>
      <c r="IJW218" s="846"/>
      <c r="IJX218" s="846"/>
      <c r="IJY218" s="846"/>
      <c r="IJZ218" s="846"/>
      <c r="IKA218" s="846"/>
      <c r="IKB218" s="846"/>
      <c r="IKC218" s="846"/>
      <c r="IKD218" s="846"/>
      <c r="IKE218" s="846"/>
      <c r="IKF218" s="846"/>
      <c r="IKG218" s="846"/>
      <c r="IKH218" s="846"/>
      <c r="IKI218" s="846"/>
      <c r="IKJ218" s="846"/>
      <c r="IKK218" s="846"/>
      <c r="IKL218" s="846"/>
      <c r="IKM218" s="846"/>
      <c r="IKN218" s="846"/>
      <c r="IKO218" s="846"/>
      <c r="IKP218" s="846"/>
      <c r="IKQ218" s="846"/>
      <c r="IKR218" s="846"/>
      <c r="IKS218" s="846"/>
      <c r="IKT218" s="849"/>
      <c r="IKU218" s="849"/>
      <c r="IKV218" s="849"/>
      <c r="IKW218" s="849"/>
      <c r="IKX218" s="849"/>
      <c r="IKY218" s="849"/>
      <c r="IKZ218" s="849"/>
      <c r="ILA218" s="849"/>
      <c r="ILB218" s="849"/>
      <c r="ILC218" s="849"/>
      <c r="ILD218" s="849"/>
      <c r="ILE218" s="849"/>
      <c r="ILF218" s="849"/>
      <c r="ILG218" s="849"/>
      <c r="ILH218" s="849"/>
      <c r="ILI218" s="849"/>
      <c r="ILJ218" s="728"/>
      <c r="ILK218" s="728"/>
      <c r="ILL218" s="728"/>
      <c r="ILM218" s="728"/>
      <c r="ILN218" s="728"/>
      <c r="ILO218" s="728"/>
      <c r="ILP218" s="728"/>
      <c r="ILQ218" s="845"/>
      <c r="ILR218" s="845"/>
      <c r="ILS218" s="845"/>
      <c r="ILT218" s="845"/>
      <c r="ILU218" s="845"/>
      <c r="ILV218" s="845"/>
      <c r="ILW218" s="845"/>
      <c r="ILX218" s="845"/>
      <c r="ILY218" s="845"/>
      <c r="ILZ218" s="845"/>
      <c r="IMA218" s="845"/>
      <c r="IMB218" s="845"/>
      <c r="IMC218" s="845"/>
      <c r="IMD218" s="845"/>
      <c r="IME218" s="845"/>
      <c r="IMF218" s="845"/>
      <c r="IMG218" s="845"/>
      <c r="IMH218" s="845"/>
      <c r="IMI218" s="845"/>
      <c r="IMJ218" s="845"/>
      <c r="IMK218" s="845"/>
      <c r="IML218" s="845"/>
      <c r="IMM218" s="845"/>
      <c r="IMN218" s="845"/>
      <c r="IMO218" s="845"/>
      <c r="IMP218" s="845"/>
      <c r="IMQ218" s="845"/>
      <c r="IMR218" s="845"/>
      <c r="IMS218" s="845"/>
      <c r="IMT218" s="845"/>
      <c r="IMU218" s="845"/>
      <c r="IMV218" s="845"/>
      <c r="IMW218" s="845"/>
      <c r="IMX218" s="845"/>
      <c r="IMY218" s="846"/>
      <c r="IMZ218" s="846"/>
      <c r="INA218" s="846"/>
      <c r="INB218" s="846"/>
      <c r="INC218" s="846"/>
      <c r="IND218" s="846"/>
      <c r="INE218" s="846"/>
      <c r="INF218" s="846"/>
      <c r="ING218" s="846"/>
      <c r="INH218" s="846"/>
      <c r="INI218" s="846"/>
      <c r="INJ218" s="846"/>
      <c r="INK218" s="846"/>
      <c r="INL218" s="846"/>
      <c r="INM218" s="846"/>
      <c r="INN218" s="846"/>
      <c r="INO218" s="846"/>
      <c r="INP218" s="846"/>
      <c r="INQ218" s="846"/>
      <c r="INR218" s="846"/>
      <c r="INS218" s="846"/>
      <c r="INT218" s="846"/>
      <c r="INU218" s="846"/>
      <c r="INV218" s="846"/>
      <c r="INW218" s="846"/>
      <c r="INX218" s="846"/>
      <c r="INY218" s="846"/>
      <c r="INZ218" s="846"/>
      <c r="IOA218" s="846"/>
      <c r="IOB218" s="846"/>
      <c r="IOC218" s="846"/>
      <c r="IOD218" s="846"/>
      <c r="IOE218" s="846"/>
      <c r="IOF218" s="846"/>
      <c r="IOG218" s="846"/>
      <c r="IOH218" s="846"/>
      <c r="IOI218" s="846"/>
      <c r="IOJ218" s="846"/>
      <c r="IOK218" s="846"/>
      <c r="IOL218" s="846"/>
      <c r="IOM218" s="846"/>
      <c r="ION218" s="846"/>
      <c r="IOO218" s="846"/>
      <c r="IOP218" s="846"/>
      <c r="IOQ218" s="846"/>
      <c r="IOR218" s="846"/>
      <c r="IOS218" s="846"/>
      <c r="IOT218" s="846"/>
      <c r="IOU218" s="849"/>
      <c r="IOV218" s="849"/>
      <c r="IOW218" s="849"/>
      <c r="IOX218" s="849"/>
      <c r="IOY218" s="849"/>
      <c r="IOZ218" s="849"/>
      <c r="IPA218" s="849"/>
      <c r="IPB218" s="849"/>
      <c r="IPC218" s="849"/>
      <c r="IPD218" s="849"/>
      <c r="IPE218" s="849"/>
      <c r="IPF218" s="849"/>
      <c r="IPG218" s="849"/>
      <c r="IPH218" s="849"/>
      <c r="IPI218" s="849"/>
      <c r="IPJ218" s="849"/>
      <c r="IPK218" s="728"/>
      <c r="IPL218" s="728"/>
      <c r="IPM218" s="728"/>
      <c r="IPN218" s="728"/>
      <c r="IPO218" s="728"/>
      <c r="IPP218" s="728"/>
      <c r="IPQ218" s="728"/>
      <c r="IPR218" s="845"/>
      <c r="IPS218" s="845"/>
      <c r="IPT218" s="845"/>
      <c r="IPU218" s="845"/>
      <c r="IPV218" s="845"/>
      <c r="IPW218" s="845"/>
      <c r="IPX218" s="845"/>
      <c r="IPY218" s="845"/>
      <c r="IPZ218" s="845"/>
      <c r="IQA218" s="845"/>
      <c r="IQB218" s="845"/>
      <c r="IQC218" s="845"/>
      <c r="IQD218" s="845"/>
      <c r="IQE218" s="845"/>
      <c r="IQF218" s="845"/>
      <c r="IQG218" s="845"/>
      <c r="IQH218" s="845"/>
      <c r="IQI218" s="845"/>
      <c r="IQJ218" s="845"/>
      <c r="IQK218" s="845"/>
      <c r="IQL218" s="845"/>
      <c r="IQM218" s="845"/>
      <c r="IQN218" s="845"/>
      <c r="IQO218" s="845"/>
      <c r="IQP218" s="845"/>
      <c r="IQQ218" s="845"/>
      <c r="IQR218" s="845"/>
      <c r="IQS218" s="845"/>
      <c r="IQT218" s="845"/>
      <c r="IQU218" s="845"/>
      <c r="IQV218" s="845"/>
      <c r="IQW218" s="845"/>
      <c r="IQX218" s="845"/>
      <c r="IQY218" s="845"/>
      <c r="IQZ218" s="846"/>
      <c r="IRA218" s="846"/>
      <c r="IRB218" s="846"/>
      <c r="IRC218" s="846"/>
      <c r="IRD218" s="846"/>
      <c r="IRE218" s="846"/>
      <c r="IRF218" s="846"/>
      <c r="IRG218" s="846"/>
      <c r="IRH218" s="846"/>
      <c r="IRI218" s="846"/>
      <c r="IRJ218" s="846"/>
      <c r="IRK218" s="846"/>
      <c r="IRL218" s="846"/>
      <c r="IRM218" s="846"/>
      <c r="IRN218" s="846"/>
      <c r="IRO218" s="846"/>
      <c r="IRP218" s="846"/>
      <c r="IRQ218" s="846"/>
      <c r="IRR218" s="846"/>
      <c r="IRS218" s="846"/>
      <c r="IRT218" s="846"/>
      <c r="IRU218" s="846"/>
      <c r="IRV218" s="846"/>
      <c r="IRW218" s="846"/>
      <c r="IRX218" s="846"/>
      <c r="IRY218" s="846"/>
      <c r="IRZ218" s="846"/>
      <c r="ISA218" s="846"/>
      <c r="ISB218" s="846"/>
      <c r="ISC218" s="846"/>
      <c r="ISD218" s="846"/>
      <c r="ISE218" s="846"/>
      <c r="ISF218" s="846"/>
      <c r="ISG218" s="846"/>
      <c r="ISH218" s="846"/>
      <c r="ISI218" s="846"/>
      <c r="ISJ218" s="846"/>
      <c r="ISK218" s="846"/>
      <c r="ISL218" s="846"/>
      <c r="ISM218" s="846"/>
      <c r="ISN218" s="846"/>
      <c r="ISO218" s="846"/>
      <c r="ISP218" s="846"/>
      <c r="ISQ218" s="846"/>
      <c r="ISR218" s="846"/>
      <c r="ISS218" s="846"/>
      <c r="IST218" s="846"/>
      <c r="ISU218" s="846"/>
      <c r="ISV218" s="849"/>
      <c r="ISW218" s="849"/>
      <c r="ISX218" s="849"/>
      <c r="ISY218" s="849"/>
      <c r="ISZ218" s="849"/>
      <c r="ITA218" s="849"/>
      <c r="ITB218" s="849"/>
      <c r="ITC218" s="849"/>
      <c r="ITD218" s="849"/>
      <c r="ITE218" s="849"/>
      <c r="ITF218" s="849"/>
      <c r="ITG218" s="849"/>
      <c r="ITH218" s="849"/>
      <c r="ITI218" s="849"/>
      <c r="ITJ218" s="849"/>
      <c r="ITK218" s="849"/>
      <c r="ITL218" s="728"/>
      <c r="ITM218" s="728"/>
      <c r="ITN218" s="728"/>
      <c r="ITO218" s="728"/>
      <c r="ITP218" s="728"/>
      <c r="ITQ218" s="728"/>
      <c r="ITR218" s="728"/>
      <c r="ITS218" s="845"/>
      <c r="ITT218" s="845"/>
      <c r="ITU218" s="845"/>
      <c r="ITV218" s="845"/>
      <c r="ITW218" s="845"/>
      <c r="ITX218" s="845"/>
      <c r="ITY218" s="845"/>
      <c r="ITZ218" s="845"/>
      <c r="IUA218" s="845"/>
      <c r="IUB218" s="845"/>
      <c r="IUC218" s="845"/>
      <c r="IUD218" s="845"/>
      <c r="IUE218" s="845"/>
      <c r="IUF218" s="845"/>
      <c r="IUG218" s="845"/>
      <c r="IUH218" s="845"/>
      <c r="IUI218" s="845"/>
      <c r="IUJ218" s="845"/>
      <c r="IUK218" s="845"/>
      <c r="IUL218" s="845"/>
      <c r="IUM218" s="845"/>
      <c r="IUN218" s="845"/>
      <c r="IUO218" s="845"/>
      <c r="IUP218" s="845"/>
      <c r="IUQ218" s="845"/>
      <c r="IUR218" s="845"/>
      <c r="IUS218" s="845"/>
      <c r="IUT218" s="845"/>
      <c r="IUU218" s="845"/>
      <c r="IUV218" s="845"/>
      <c r="IUW218" s="845"/>
      <c r="IUX218" s="845"/>
      <c r="IUY218" s="845"/>
      <c r="IUZ218" s="845"/>
      <c r="IVA218" s="846"/>
      <c r="IVB218" s="846"/>
      <c r="IVC218" s="846"/>
      <c r="IVD218" s="846"/>
      <c r="IVE218" s="846"/>
      <c r="IVF218" s="846"/>
      <c r="IVG218" s="846"/>
      <c r="IVH218" s="846"/>
      <c r="IVI218" s="846"/>
      <c r="IVJ218" s="846"/>
      <c r="IVK218" s="846"/>
      <c r="IVL218" s="846"/>
      <c r="IVM218" s="846"/>
      <c r="IVN218" s="846"/>
      <c r="IVO218" s="846"/>
      <c r="IVP218" s="846"/>
      <c r="IVQ218" s="846"/>
      <c r="IVR218" s="846"/>
      <c r="IVS218" s="846"/>
      <c r="IVT218" s="846"/>
      <c r="IVU218" s="846"/>
      <c r="IVV218" s="846"/>
      <c r="IVW218" s="846"/>
      <c r="IVX218" s="846"/>
      <c r="IVY218" s="846"/>
      <c r="IVZ218" s="846"/>
      <c r="IWA218" s="846"/>
      <c r="IWB218" s="846"/>
      <c r="IWC218" s="846"/>
      <c r="IWD218" s="846"/>
      <c r="IWE218" s="846"/>
      <c r="IWF218" s="846"/>
      <c r="IWG218" s="846"/>
      <c r="IWH218" s="846"/>
      <c r="IWI218" s="846"/>
      <c r="IWJ218" s="846"/>
      <c r="IWK218" s="846"/>
      <c r="IWL218" s="846"/>
      <c r="IWM218" s="846"/>
      <c r="IWN218" s="846"/>
      <c r="IWO218" s="846"/>
      <c r="IWP218" s="846"/>
      <c r="IWQ218" s="846"/>
      <c r="IWR218" s="846"/>
      <c r="IWS218" s="846"/>
      <c r="IWT218" s="846"/>
      <c r="IWU218" s="846"/>
      <c r="IWV218" s="846"/>
      <c r="IWW218" s="849"/>
      <c r="IWX218" s="849"/>
      <c r="IWY218" s="849"/>
      <c r="IWZ218" s="849"/>
      <c r="IXA218" s="849"/>
      <c r="IXB218" s="849"/>
      <c r="IXC218" s="849"/>
      <c r="IXD218" s="849"/>
      <c r="IXE218" s="849"/>
      <c r="IXF218" s="849"/>
      <c r="IXG218" s="849"/>
      <c r="IXH218" s="849"/>
      <c r="IXI218" s="849"/>
      <c r="IXJ218" s="849"/>
      <c r="IXK218" s="849"/>
      <c r="IXL218" s="849"/>
      <c r="IXM218" s="728"/>
      <c r="IXN218" s="728"/>
      <c r="IXO218" s="728"/>
      <c r="IXP218" s="728"/>
      <c r="IXQ218" s="728"/>
      <c r="IXR218" s="728"/>
      <c r="IXS218" s="728"/>
      <c r="IXT218" s="845"/>
      <c r="IXU218" s="845"/>
      <c r="IXV218" s="845"/>
      <c r="IXW218" s="845"/>
      <c r="IXX218" s="845"/>
      <c r="IXY218" s="845"/>
      <c r="IXZ218" s="845"/>
      <c r="IYA218" s="845"/>
      <c r="IYB218" s="845"/>
      <c r="IYC218" s="845"/>
      <c r="IYD218" s="845"/>
      <c r="IYE218" s="845"/>
      <c r="IYF218" s="845"/>
      <c r="IYG218" s="845"/>
      <c r="IYH218" s="845"/>
      <c r="IYI218" s="845"/>
      <c r="IYJ218" s="845"/>
      <c r="IYK218" s="845"/>
      <c r="IYL218" s="845"/>
      <c r="IYM218" s="845"/>
      <c r="IYN218" s="845"/>
      <c r="IYO218" s="845"/>
      <c r="IYP218" s="845"/>
      <c r="IYQ218" s="845"/>
      <c r="IYR218" s="845"/>
      <c r="IYS218" s="845"/>
      <c r="IYT218" s="845"/>
      <c r="IYU218" s="845"/>
      <c r="IYV218" s="845"/>
      <c r="IYW218" s="845"/>
      <c r="IYX218" s="845"/>
      <c r="IYY218" s="845"/>
      <c r="IYZ218" s="845"/>
      <c r="IZA218" s="845"/>
      <c r="IZB218" s="846"/>
      <c r="IZC218" s="846"/>
      <c r="IZD218" s="846"/>
      <c r="IZE218" s="846"/>
      <c r="IZF218" s="846"/>
      <c r="IZG218" s="846"/>
      <c r="IZH218" s="846"/>
      <c r="IZI218" s="846"/>
      <c r="IZJ218" s="846"/>
      <c r="IZK218" s="846"/>
      <c r="IZL218" s="846"/>
      <c r="IZM218" s="846"/>
      <c r="IZN218" s="846"/>
      <c r="IZO218" s="846"/>
      <c r="IZP218" s="846"/>
      <c r="IZQ218" s="846"/>
      <c r="IZR218" s="846"/>
      <c r="IZS218" s="846"/>
      <c r="IZT218" s="846"/>
      <c r="IZU218" s="846"/>
      <c r="IZV218" s="846"/>
      <c r="IZW218" s="846"/>
      <c r="IZX218" s="846"/>
      <c r="IZY218" s="846"/>
      <c r="IZZ218" s="846"/>
      <c r="JAA218" s="846"/>
      <c r="JAB218" s="846"/>
      <c r="JAC218" s="846"/>
      <c r="JAD218" s="846"/>
      <c r="JAE218" s="846"/>
      <c r="JAF218" s="846"/>
      <c r="JAG218" s="846"/>
      <c r="JAH218" s="846"/>
      <c r="JAI218" s="846"/>
      <c r="JAJ218" s="846"/>
      <c r="JAK218" s="846"/>
      <c r="JAL218" s="846"/>
      <c r="JAM218" s="846"/>
      <c r="JAN218" s="846"/>
      <c r="JAO218" s="846"/>
      <c r="JAP218" s="846"/>
      <c r="JAQ218" s="846"/>
      <c r="JAR218" s="846"/>
      <c r="JAS218" s="846"/>
      <c r="JAT218" s="846"/>
      <c r="JAU218" s="846"/>
      <c r="JAV218" s="846"/>
      <c r="JAW218" s="846"/>
      <c r="JAX218" s="849"/>
      <c r="JAY218" s="849"/>
      <c r="JAZ218" s="849"/>
      <c r="JBA218" s="849"/>
      <c r="JBB218" s="849"/>
      <c r="JBC218" s="849"/>
      <c r="JBD218" s="849"/>
      <c r="JBE218" s="849"/>
      <c r="JBF218" s="849"/>
      <c r="JBG218" s="849"/>
      <c r="JBH218" s="849"/>
      <c r="JBI218" s="849"/>
      <c r="JBJ218" s="849"/>
      <c r="JBK218" s="849"/>
      <c r="JBL218" s="849"/>
      <c r="JBM218" s="849"/>
      <c r="JBN218" s="728"/>
      <c r="JBO218" s="728"/>
      <c r="JBP218" s="728"/>
      <c r="JBQ218" s="728"/>
      <c r="JBR218" s="728"/>
      <c r="JBS218" s="728"/>
      <c r="JBT218" s="728"/>
      <c r="JBU218" s="845"/>
      <c r="JBV218" s="845"/>
      <c r="JBW218" s="845"/>
      <c r="JBX218" s="845"/>
      <c r="JBY218" s="845"/>
      <c r="JBZ218" s="845"/>
      <c r="JCA218" s="845"/>
      <c r="JCB218" s="845"/>
      <c r="JCC218" s="845"/>
      <c r="JCD218" s="845"/>
      <c r="JCE218" s="845"/>
      <c r="JCF218" s="845"/>
      <c r="JCG218" s="845"/>
      <c r="JCH218" s="845"/>
      <c r="JCI218" s="845"/>
      <c r="JCJ218" s="845"/>
      <c r="JCK218" s="845"/>
      <c r="JCL218" s="845"/>
      <c r="JCM218" s="845"/>
      <c r="JCN218" s="845"/>
      <c r="JCO218" s="845"/>
      <c r="JCP218" s="845"/>
      <c r="JCQ218" s="845"/>
      <c r="JCR218" s="845"/>
      <c r="JCS218" s="845"/>
      <c r="JCT218" s="845"/>
      <c r="JCU218" s="845"/>
      <c r="JCV218" s="845"/>
      <c r="JCW218" s="845"/>
      <c r="JCX218" s="845"/>
      <c r="JCY218" s="845"/>
      <c r="JCZ218" s="845"/>
      <c r="JDA218" s="845"/>
      <c r="JDB218" s="845"/>
      <c r="JDC218" s="846"/>
      <c r="JDD218" s="846"/>
      <c r="JDE218" s="846"/>
      <c r="JDF218" s="846"/>
      <c r="JDG218" s="846"/>
      <c r="JDH218" s="846"/>
      <c r="JDI218" s="846"/>
      <c r="JDJ218" s="846"/>
      <c r="JDK218" s="846"/>
      <c r="JDL218" s="846"/>
      <c r="JDM218" s="846"/>
      <c r="JDN218" s="846"/>
      <c r="JDO218" s="846"/>
      <c r="JDP218" s="846"/>
      <c r="JDQ218" s="846"/>
      <c r="JDR218" s="846"/>
      <c r="JDS218" s="846"/>
      <c r="JDT218" s="846"/>
      <c r="JDU218" s="846"/>
      <c r="JDV218" s="846"/>
      <c r="JDW218" s="846"/>
      <c r="JDX218" s="846"/>
      <c r="JDY218" s="846"/>
      <c r="JDZ218" s="846"/>
      <c r="JEA218" s="846"/>
      <c r="JEB218" s="846"/>
      <c r="JEC218" s="846"/>
      <c r="JED218" s="846"/>
      <c r="JEE218" s="846"/>
      <c r="JEF218" s="846"/>
      <c r="JEG218" s="846"/>
      <c r="JEH218" s="846"/>
      <c r="JEI218" s="846"/>
      <c r="JEJ218" s="846"/>
      <c r="JEK218" s="846"/>
      <c r="JEL218" s="846"/>
      <c r="JEM218" s="846"/>
      <c r="JEN218" s="846"/>
      <c r="JEO218" s="846"/>
      <c r="JEP218" s="846"/>
      <c r="JEQ218" s="846"/>
      <c r="JER218" s="846"/>
      <c r="JES218" s="846"/>
      <c r="JET218" s="846"/>
      <c r="JEU218" s="846"/>
      <c r="JEV218" s="846"/>
      <c r="JEW218" s="846"/>
      <c r="JEX218" s="846"/>
      <c r="JEY218" s="849"/>
      <c r="JEZ218" s="849"/>
      <c r="JFA218" s="849"/>
      <c r="JFB218" s="849"/>
      <c r="JFC218" s="849"/>
      <c r="JFD218" s="849"/>
      <c r="JFE218" s="849"/>
      <c r="JFF218" s="849"/>
      <c r="JFG218" s="849"/>
      <c r="JFH218" s="849"/>
      <c r="JFI218" s="849"/>
      <c r="JFJ218" s="849"/>
      <c r="JFK218" s="849"/>
      <c r="JFL218" s="849"/>
      <c r="JFM218" s="849"/>
      <c r="JFN218" s="849"/>
      <c r="JFO218" s="728"/>
      <c r="JFP218" s="728"/>
      <c r="JFQ218" s="728"/>
      <c r="JFR218" s="728"/>
      <c r="JFS218" s="728"/>
      <c r="JFT218" s="728"/>
      <c r="JFU218" s="728"/>
      <c r="JFV218" s="845"/>
      <c r="JFW218" s="845"/>
      <c r="JFX218" s="845"/>
      <c r="JFY218" s="845"/>
      <c r="JFZ218" s="845"/>
      <c r="JGA218" s="845"/>
      <c r="JGB218" s="845"/>
      <c r="JGC218" s="845"/>
      <c r="JGD218" s="845"/>
      <c r="JGE218" s="845"/>
      <c r="JGF218" s="845"/>
      <c r="JGG218" s="845"/>
      <c r="JGH218" s="845"/>
      <c r="JGI218" s="845"/>
      <c r="JGJ218" s="845"/>
      <c r="JGK218" s="845"/>
      <c r="JGL218" s="845"/>
      <c r="JGM218" s="845"/>
      <c r="JGN218" s="845"/>
      <c r="JGO218" s="845"/>
      <c r="JGP218" s="845"/>
      <c r="JGQ218" s="845"/>
      <c r="JGR218" s="845"/>
      <c r="JGS218" s="845"/>
      <c r="JGT218" s="845"/>
      <c r="JGU218" s="845"/>
      <c r="JGV218" s="845"/>
      <c r="JGW218" s="845"/>
      <c r="JGX218" s="845"/>
      <c r="JGY218" s="845"/>
      <c r="JGZ218" s="845"/>
      <c r="JHA218" s="845"/>
      <c r="JHB218" s="845"/>
      <c r="JHC218" s="845"/>
      <c r="JHD218" s="846"/>
      <c r="JHE218" s="846"/>
      <c r="JHF218" s="846"/>
      <c r="JHG218" s="846"/>
      <c r="JHH218" s="846"/>
      <c r="JHI218" s="846"/>
      <c r="JHJ218" s="846"/>
      <c r="JHK218" s="846"/>
      <c r="JHL218" s="846"/>
      <c r="JHM218" s="846"/>
      <c r="JHN218" s="846"/>
      <c r="JHO218" s="846"/>
      <c r="JHP218" s="846"/>
      <c r="JHQ218" s="846"/>
      <c r="JHR218" s="846"/>
      <c r="JHS218" s="846"/>
      <c r="JHT218" s="846"/>
      <c r="JHU218" s="846"/>
      <c r="JHV218" s="846"/>
      <c r="JHW218" s="846"/>
      <c r="JHX218" s="846"/>
      <c r="JHY218" s="846"/>
      <c r="JHZ218" s="846"/>
      <c r="JIA218" s="846"/>
      <c r="JIB218" s="846"/>
      <c r="JIC218" s="846"/>
      <c r="JID218" s="846"/>
      <c r="JIE218" s="846"/>
      <c r="JIF218" s="846"/>
      <c r="JIG218" s="846"/>
      <c r="JIH218" s="846"/>
      <c r="JII218" s="846"/>
      <c r="JIJ218" s="846"/>
      <c r="JIK218" s="846"/>
      <c r="JIL218" s="846"/>
      <c r="JIM218" s="846"/>
      <c r="JIN218" s="846"/>
      <c r="JIO218" s="846"/>
      <c r="JIP218" s="846"/>
      <c r="JIQ218" s="846"/>
      <c r="JIR218" s="846"/>
      <c r="JIS218" s="846"/>
      <c r="JIT218" s="846"/>
      <c r="JIU218" s="846"/>
      <c r="JIV218" s="846"/>
      <c r="JIW218" s="846"/>
      <c r="JIX218" s="846"/>
      <c r="JIY218" s="846"/>
      <c r="JIZ218" s="849"/>
      <c r="JJA218" s="849"/>
      <c r="JJB218" s="849"/>
      <c r="JJC218" s="849"/>
      <c r="JJD218" s="849"/>
      <c r="JJE218" s="849"/>
      <c r="JJF218" s="849"/>
      <c r="JJG218" s="849"/>
      <c r="JJH218" s="849"/>
      <c r="JJI218" s="849"/>
      <c r="JJJ218" s="849"/>
      <c r="JJK218" s="849"/>
      <c r="JJL218" s="849"/>
      <c r="JJM218" s="849"/>
      <c r="JJN218" s="849"/>
      <c r="JJO218" s="849"/>
      <c r="JJP218" s="728"/>
      <c r="JJQ218" s="728"/>
      <c r="JJR218" s="728"/>
      <c r="JJS218" s="728"/>
      <c r="JJT218" s="728"/>
      <c r="JJU218" s="728"/>
      <c r="JJV218" s="728"/>
      <c r="JJW218" s="845"/>
      <c r="JJX218" s="845"/>
      <c r="JJY218" s="845"/>
      <c r="JJZ218" s="845"/>
      <c r="JKA218" s="845"/>
      <c r="JKB218" s="845"/>
      <c r="JKC218" s="845"/>
      <c r="JKD218" s="845"/>
      <c r="JKE218" s="845"/>
      <c r="JKF218" s="845"/>
      <c r="JKG218" s="845"/>
      <c r="JKH218" s="845"/>
      <c r="JKI218" s="845"/>
      <c r="JKJ218" s="845"/>
      <c r="JKK218" s="845"/>
      <c r="JKL218" s="845"/>
      <c r="JKM218" s="845"/>
      <c r="JKN218" s="845"/>
      <c r="JKO218" s="845"/>
      <c r="JKP218" s="845"/>
      <c r="JKQ218" s="845"/>
      <c r="JKR218" s="845"/>
      <c r="JKS218" s="845"/>
      <c r="JKT218" s="845"/>
      <c r="JKU218" s="845"/>
      <c r="JKV218" s="845"/>
      <c r="JKW218" s="845"/>
      <c r="JKX218" s="845"/>
      <c r="JKY218" s="845"/>
      <c r="JKZ218" s="845"/>
      <c r="JLA218" s="845"/>
      <c r="JLB218" s="845"/>
      <c r="JLC218" s="845"/>
      <c r="JLD218" s="845"/>
      <c r="JLE218" s="846"/>
      <c r="JLF218" s="846"/>
      <c r="JLG218" s="846"/>
      <c r="JLH218" s="846"/>
      <c r="JLI218" s="846"/>
      <c r="JLJ218" s="846"/>
      <c r="JLK218" s="846"/>
      <c r="JLL218" s="846"/>
      <c r="JLM218" s="846"/>
      <c r="JLN218" s="846"/>
      <c r="JLO218" s="846"/>
      <c r="JLP218" s="846"/>
      <c r="JLQ218" s="846"/>
      <c r="JLR218" s="846"/>
      <c r="JLS218" s="846"/>
      <c r="JLT218" s="846"/>
      <c r="JLU218" s="846"/>
      <c r="JLV218" s="846"/>
      <c r="JLW218" s="846"/>
      <c r="JLX218" s="846"/>
      <c r="JLY218" s="846"/>
      <c r="JLZ218" s="846"/>
      <c r="JMA218" s="846"/>
      <c r="JMB218" s="846"/>
      <c r="JMC218" s="846"/>
      <c r="JMD218" s="846"/>
      <c r="JME218" s="846"/>
      <c r="JMF218" s="846"/>
      <c r="JMG218" s="846"/>
      <c r="JMH218" s="846"/>
      <c r="JMI218" s="846"/>
      <c r="JMJ218" s="846"/>
      <c r="JMK218" s="846"/>
      <c r="JML218" s="846"/>
      <c r="JMM218" s="846"/>
      <c r="JMN218" s="846"/>
      <c r="JMO218" s="846"/>
      <c r="JMP218" s="846"/>
      <c r="JMQ218" s="846"/>
      <c r="JMR218" s="846"/>
      <c r="JMS218" s="846"/>
      <c r="JMT218" s="846"/>
      <c r="JMU218" s="846"/>
      <c r="JMV218" s="846"/>
      <c r="JMW218" s="846"/>
      <c r="JMX218" s="846"/>
      <c r="JMY218" s="846"/>
      <c r="JMZ218" s="846"/>
      <c r="JNA218" s="849"/>
      <c r="JNB218" s="849"/>
      <c r="JNC218" s="849"/>
      <c r="JND218" s="849"/>
      <c r="JNE218" s="849"/>
      <c r="JNF218" s="849"/>
      <c r="JNG218" s="849"/>
      <c r="JNH218" s="849"/>
      <c r="JNI218" s="849"/>
      <c r="JNJ218" s="849"/>
      <c r="JNK218" s="849"/>
      <c r="JNL218" s="849"/>
      <c r="JNM218" s="849"/>
      <c r="JNN218" s="849"/>
      <c r="JNO218" s="849"/>
      <c r="JNP218" s="849"/>
      <c r="JNQ218" s="728"/>
      <c r="JNR218" s="728"/>
      <c r="JNS218" s="728"/>
      <c r="JNT218" s="728"/>
      <c r="JNU218" s="728"/>
      <c r="JNV218" s="728"/>
      <c r="JNW218" s="728"/>
      <c r="JNX218" s="845"/>
      <c r="JNY218" s="845"/>
      <c r="JNZ218" s="845"/>
      <c r="JOA218" s="845"/>
      <c r="JOB218" s="845"/>
      <c r="JOC218" s="845"/>
      <c r="JOD218" s="845"/>
      <c r="JOE218" s="845"/>
      <c r="JOF218" s="845"/>
      <c r="JOG218" s="845"/>
      <c r="JOH218" s="845"/>
      <c r="JOI218" s="845"/>
      <c r="JOJ218" s="845"/>
      <c r="JOK218" s="845"/>
      <c r="JOL218" s="845"/>
      <c r="JOM218" s="845"/>
      <c r="JON218" s="845"/>
      <c r="JOO218" s="845"/>
      <c r="JOP218" s="845"/>
      <c r="JOQ218" s="845"/>
      <c r="JOR218" s="845"/>
      <c r="JOS218" s="845"/>
      <c r="JOT218" s="845"/>
      <c r="JOU218" s="845"/>
      <c r="JOV218" s="845"/>
      <c r="JOW218" s="845"/>
      <c r="JOX218" s="845"/>
      <c r="JOY218" s="845"/>
      <c r="JOZ218" s="845"/>
      <c r="JPA218" s="845"/>
      <c r="JPB218" s="845"/>
      <c r="JPC218" s="845"/>
      <c r="JPD218" s="845"/>
      <c r="JPE218" s="845"/>
      <c r="JPF218" s="846"/>
      <c r="JPG218" s="846"/>
      <c r="JPH218" s="846"/>
      <c r="JPI218" s="846"/>
      <c r="JPJ218" s="846"/>
      <c r="JPK218" s="846"/>
      <c r="JPL218" s="846"/>
      <c r="JPM218" s="846"/>
      <c r="JPN218" s="846"/>
      <c r="JPO218" s="846"/>
      <c r="JPP218" s="846"/>
      <c r="JPQ218" s="846"/>
      <c r="JPR218" s="846"/>
      <c r="JPS218" s="846"/>
      <c r="JPT218" s="846"/>
      <c r="JPU218" s="846"/>
      <c r="JPV218" s="846"/>
      <c r="JPW218" s="846"/>
      <c r="JPX218" s="846"/>
      <c r="JPY218" s="846"/>
      <c r="JPZ218" s="846"/>
      <c r="JQA218" s="846"/>
      <c r="JQB218" s="846"/>
      <c r="JQC218" s="846"/>
      <c r="JQD218" s="846"/>
      <c r="JQE218" s="846"/>
      <c r="JQF218" s="846"/>
      <c r="JQG218" s="846"/>
      <c r="JQH218" s="846"/>
      <c r="JQI218" s="846"/>
      <c r="JQJ218" s="846"/>
      <c r="JQK218" s="846"/>
      <c r="JQL218" s="846"/>
      <c r="JQM218" s="846"/>
      <c r="JQN218" s="846"/>
      <c r="JQO218" s="846"/>
      <c r="JQP218" s="846"/>
      <c r="JQQ218" s="846"/>
      <c r="JQR218" s="846"/>
      <c r="JQS218" s="846"/>
      <c r="JQT218" s="846"/>
      <c r="JQU218" s="846"/>
      <c r="JQV218" s="846"/>
      <c r="JQW218" s="846"/>
      <c r="JQX218" s="846"/>
      <c r="JQY218" s="846"/>
      <c r="JQZ218" s="846"/>
      <c r="JRA218" s="846"/>
      <c r="JRB218" s="849"/>
      <c r="JRC218" s="849"/>
      <c r="JRD218" s="849"/>
      <c r="JRE218" s="849"/>
      <c r="JRF218" s="849"/>
      <c r="JRG218" s="849"/>
      <c r="JRH218" s="849"/>
      <c r="JRI218" s="849"/>
      <c r="JRJ218" s="849"/>
      <c r="JRK218" s="849"/>
      <c r="JRL218" s="849"/>
      <c r="JRM218" s="849"/>
      <c r="JRN218" s="849"/>
      <c r="JRO218" s="849"/>
      <c r="JRP218" s="849"/>
      <c r="JRQ218" s="849"/>
      <c r="JRR218" s="728"/>
      <c r="JRS218" s="728"/>
      <c r="JRT218" s="728"/>
      <c r="JRU218" s="728"/>
      <c r="JRV218" s="728"/>
      <c r="JRW218" s="728"/>
      <c r="JRX218" s="728"/>
      <c r="JRY218" s="845"/>
      <c r="JRZ218" s="845"/>
      <c r="JSA218" s="845"/>
      <c r="JSB218" s="845"/>
      <c r="JSC218" s="845"/>
      <c r="JSD218" s="845"/>
      <c r="JSE218" s="845"/>
      <c r="JSF218" s="845"/>
      <c r="JSG218" s="845"/>
      <c r="JSH218" s="845"/>
      <c r="JSI218" s="845"/>
      <c r="JSJ218" s="845"/>
      <c r="JSK218" s="845"/>
      <c r="JSL218" s="845"/>
      <c r="JSM218" s="845"/>
      <c r="JSN218" s="845"/>
      <c r="JSO218" s="845"/>
      <c r="JSP218" s="845"/>
      <c r="JSQ218" s="845"/>
      <c r="JSR218" s="845"/>
      <c r="JSS218" s="845"/>
      <c r="JST218" s="845"/>
      <c r="JSU218" s="845"/>
      <c r="JSV218" s="845"/>
      <c r="JSW218" s="845"/>
      <c r="JSX218" s="845"/>
      <c r="JSY218" s="845"/>
      <c r="JSZ218" s="845"/>
      <c r="JTA218" s="845"/>
      <c r="JTB218" s="845"/>
      <c r="JTC218" s="845"/>
      <c r="JTD218" s="845"/>
      <c r="JTE218" s="845"/>
      <c r="JTF218" s="845"/>
      <c r="JTG218" s="846"/>
      <c r="JTH218" s="846"/>
      <c r="JTI218" s="846"/>
      <c r="JTJ218" s="846"/>
      <c r="JTK218" s="846"/>
      <c r="JTL218" s="846"/>
      <c r="JTM218" s="846"/>
      <c r="JTN218" s="846"/>
      <c r="JTO218" s="846"/>
      <c r="JTP218" s="846"/>
      <c r="JTQ218" s="846"/>
      <c r="JTR218" s="846"/>
      <c r="JTS218" s="846"/>
      <c r="JTT218" s="846"/>
      <c r="JTU218" s="846"/>
      <c r="JTV218" s="846"/>
      <c r="JTW218" s="846"/>
      <c r="JTX218" s="846"/>
      <c r="JTY218" s="846"/>
      <c r="JTZ218" s="846"/>
      <c r="JUA218" s="846"/>
      <c r="JUB218" s="846"/>
      <c r="JUC218" s="846"/>
      <c r="JUD218" s="846"/>
      <c r="JUE218" s="846"/>
      <c r="JUF218" s="846"/>
      <c r="JUG218" s="846"/>
      <c r="JUH218" s="846"/>
      <c r="JUI218" s="846"/>
      <c r="JUJ218" s="846"/>
      <c r="JUK218" s="846"/>
      <c r="JUL218" s="846"/>
      <c r="JUM218" s="846"/>
      <c r="JUN218" s="846"/>
      <c r="JUO218" s="846"/>
      <c r="JUP218" s="846"/>
      <c r="JUQ218" s="846"/>
      <c r="JUR218" s="846"/>
      <c r="JUS218" s="846"/>
      <c r="JUT218" s="846"/>
      <c r="JUU218" s="846"/>
      <c r="JUV218" s="846"/>
      <c r="JUW218" s="846"/>
      <c r="JUX218" s="846"/>
      <c r="JUY218" s="846"/>
      <c r="JUZ218" s="846"/>
      <c r="JVA218" s="846"/>
      <c r="JVB218" s="846"/>
      <c r="JVC218" s="849"/>
      <c r="JVD218" s="849"/>
      <c r="JVE218" s="849"/>
      <c r="JVF218" s="849"/>
      <c r="JVG218" s="849"/>
      <c r="JVH218" s="849"/>
      <c r="JVI218" s="849"/>
      <c r="JVJ218" s="849"/>
      <c r="JVK218" s="849"/>
      <c r="JVL218" s="849"/>
      <c r="JVM218" s="849"/>
      <c r="JVN218" s="849"/>
      <c r="JVO218" s="849"/>
      <c r="JVP218" s="849"/>
      <c r="JVQ218" s="849"/>
      <c r="JVR218" s="849"/>
      <c r="JVS218" s="728"/>
      <c r="JVT218" s="728"/>
      <c r="JVU218" s="728"/>
      <c r="JVV218" s="728"/>
      <c r="JVW218" s="728"/>
      <c r="JVX218" s="728"/>
      <c r="JVY218" s="728"/>
      <c r="JVZ218" s="845"/>
      <c r="JWA218" s="845"/>
      <c r="JWB218" s="845"/>
      <c r="JWC218" s="845"/>
      <c r="JWD218" s="845"/>
      <c r="JWE218" s="845"/>
      <c r="JWF218" s="845"/>
      <c r="JWG218" s="845"/>
      <c r="JWH218" s="845"/>
      <c r="JWI218" s="845"/>
      <c r="JWJ218" s="845"/>
      <c r="JWK218" s="845"/>
      <c r="JWL218" s="845"/>
      <c r="JWM218" s="845"/>
      <c r="JWN218" s="845"/>
      <c r="JWO218" s="845"/>
      <c r="JWP218" s="845"/>
      <c r="JWQ218" s="845"/>
      <c r="JWR218" s="845"/>
      <c r="JWS218" s="845"/>
      <c r="JWT218" s="845"/>
      <c r="JWU218" s="845"/>
      <c r="JWV218" s="845"/>
      <c r="JWW218" s="845"/>
      <c r="JWX218" s="845"/>
      <c r="JWY218" s="845"/>
      <c r="JWZ218" s="845"/>
      <c r="JXA218" s="845"/>
      <c r="JXB218" s="845"/>
      <c r="JXC218" s="845"/>
      <c r="JXD218" s="845"/>
      <c r="JXE218" s="845"/>
      <c r="JXF218" s="845"/>
      <c r="JXG218" s="845"/>
      <c r="JXH218" s="846"/>
      <c r="JXI218" s="846"/>
      <c r="JXJ218" s="846"/>
      <c r="JXK218" s="846"/>
      <c r="JXL218" s="846"/>
      <c r="JXM218" s="846"/>
      <c r="JXN218" s="846"/>
      <c r="JXO218" s="846"/>
      <c r="JXP218" s="846"/>
      <c r="JXQ218" s="846"/>
      <c r="JXR218" s="846"/>
      <c r="JXS218" s="846"/>
      <c r="JXT218" s="846"/>
      <c r="JXU218" s="846"/>
      <c r="JXV218" s="846"/>
      <c r="JXW218" s="846"/>
      <c r="JXX218" s="846"/>
      <c r="JXY218" s="846"/>
      <c r="JXZ218" s="846"/>
      <c r="JYA218" s="846"/>
      <c r="JYB218" s="846"/>
      <c r="JYC218" s="846"/>
      <c r="JYD218" s="846"/>
      <c r="JYE218" s="846"/>
      <c r="JYF218" s="846"/>
      <c r="JYG218" s="846"/>
      <c r="JYH218" s="846"/>
      <c r="JYI218" s="846"/>
      <c r="JYJ218" s="846"/>
      <c r="JYK218" s="846"/>
      <c r="JYL218" s="846"/>
      <c r="JYM218" s="846"/>
      <c r="JYN218" s="846"/>
      <c r="JYO218" s="846"/>
      <c r="JYP218" s="846"/>
      <c r="JYQ218" s="846"/>
      <c r="JYR218" s="846"/>
      <c r="JYS218" s="846"/>
      <c r="JYT218" s="846"/>
      <c r="JYU218" s="846"/>
      <c r="JYV218" s="846"/>
      <c r="JYW218" s="846"/>
      <c r="JYX218" s="846"/>
      <c r="JYY218" s="846"/>
      <c r="JYZ218" s="846"/>
      <c r="JZA218" s="846"/>
      <c r="JZB218" s="846"/>
      <c r="JZC218" s="846"/>
      <c r="JZD218" s="849"/>
      <c r="JZE218" s="849"/>
      <c r="JZF218" s="849"/>
      <c r="JZG218" s="849"/>
      <c r="JZH218" s="849"/>
      <c r="JZI218" s="849"/>
      <c r="JZJ218" s="849"/>
      <c r="JZK218" s="849"/>
      <c r="JZL218" s="849"/>
      <c r="JZM218" s="849"/>
      <c r="JZN218" s="849"/>
      <c r="JZO218" s="849"/>
      <c r="JZP218" s="849"/>
      <c r="JZQ218" s="849"/>
      <c r="JZR218" s="849"/>
      <c r="JZS218" s="849"/>
      <c r="JZT218" s="728"/>
      <c r="JZU218" s="728"/>
      <c r="JZV218" s="728"/>
      <c r="JZW218" s="728"/>
      <c r="JZX218" s="728"/>
      <c r="JZY218" s="728"/>
      <c r="JZZ218" s="728"/>
      <c r="KAA218" s="845"/>
      <c r="KAB218" s="845"/>
      <c r="KAC218" s="845"/>
      <c r="KAD218" s="845"/>
      <c r="KAE218" s="845"/>
      <c r="KAF218" s="845"/>
      <c r="KAG218" s="845"/>
      <c r="KAH218" s="845"/>
      <c r="KAI218" s="845"/>
      <c r="KAJ218" s="845"/>
      <c r="KAK218" s="845"/>
      <c r="KAL218" s="845"/>
      <c r="KAM218" s="845"/>
      <c r="KAN218" s="845"/>
      <c r="KAO218" s="845"/>
      <c r="KAP218" s="845"/>
      <c r="KAQ218" s="845"/>
      <c r="KAR218" s="845"/>
      <c r="KAS218" s="845"/>
      <c r="KAT218" s="845"/>
      <c r="KAU218" s="845"/>
      <c r="KAV218" s="845"/>
      <c r="KAW218" s="845"/>
      <c r="KAX218" s="845"/>
      <c r="KAY218" s="845"/>
      <c r="KAZ218" s="845"/>
      <c r="KBA218" s="845"/>
      <c r="KBB218" s="845"/>
      <c r="KBC218" s="845"/>
      <c r="KBD218" s="845"/>
      <c r="KBE218" s="845"/>
      <c r="KBF218" s="845"/>
      <c r="KBG218" s="845"/>
      <c r="KBH218" s="845"/>
      <c r="KBI218" s="846"/>
      <c r="KBJ218" s="846"/>
      <c r="KBK218" s="846"/>
      <c r="KBL218" s="846"/>
      <c r="KBM218" s="846"/>
      <c r="KBN218" s="846"/>
      <c r="KBO218" s="846"/>
      <c r="KBP218" s="846"/>
      <c r="KBQ218" s="846"/>
      <c r="KBR218" s="846"/>
      <c r="KBS218" s="846"/>
      <c r="KBT218" s="846"/>
      <c r="KBU218" s="846"/>
      <c r="KBV218" s="846"/>
      <c r="KBW218" s="846"/>
      <c r="KBX218" s="846"/>
      <c r="KBY218" s="846"/>
      <c r="KBZ218" s="846"/>
      <c r="KCA218" s="846"/>
      <c r="KCB218" s="846"/>
      <c r="KCC218" s="846"/>
      <c r="KCD218" s="846"/>
      <c r="KCE218" s="846"/>
      <c r="KCF218" s="846"/>
      <c r="KCG218" s="846"/>
      <c r="KCH218" s="846"/>
      <c r="KCI218" s="846"/>
      <c r="KCJ218" s="846"/>
      <c r="KCK218" s="846"/>
      <c r="KCL218" s="846"/>
      <c r="KCM218" s="846"/>
      <c r="KCN218" s="846"/>
      <c r="KCO218" s="846"/>
      <c r="KCP218" s="846"/>
      <c r="KCQ218" s="846"/>
      <c r="KCR218" s="846"/>
      <c r="KCS218" s="846"/>
      <c r="KCT218" s="846"/>
      <c r="KCU218" s="846"/>
      <c r="KCV218" s="846"/>
      <c r="KCW218" s="846"/>
      <c r="KCX218" s="846"/>
      <c r="KCY218" s="846"/>
      <c r="KCZ218" s="846"/>
      <c r="KDA218" s="846"/>
      <c r="KDB218" s="846"/>
      <c r="KDC218" s="846"/>
      <c r="KDD218" s="846"/>
      <c r="KDE218" s="849"/>
      <c r="KDF218" s="849"/>
      <c r="KDG218" s="849"/>
      <c r="KDH218" s="849"/>
      <c r="KDI218" s="849"/>
      <c r="KDJ218" s="849"/>
      <c r="KDK218" s="849"/>
      <c r="KDL218" s="849"/>
      <c r="KDM218" s="849"/>
      <c r="KDN218" s="849"/>
      <c r="KDO218" s="849"/>
      <c r="KDP218" s="849"/>
      <c r="KDQ218" s="849"/>
      <c r="KDR218" s="849"/>
      <c r="KDS218" s="849"/>
      <c r="KDT218" s="849"/>
      <c r="KDU218" s="728"/>
      <c r="KDV218" s="728"/>
      <c r="KDW218" s="728"/>
      <c r="KDX218" s="728"/>
      <c r="KDY218" s="728"/>
      <c r="KDZ218" s="728"/>
      <c r="KEA218" s="728"/>
      <c r="KEB218" s="845"/>
      <c r="KEC218" s="845"/>
      <c r="KED218" s="845"/>
      <c r="KEE218" s="845"/>
      <c r="KEF218" s="845"/>
      <c r="KEG218" s="845"/>
      <c r="KEH218" s="845"/>
      <c r="KEI218" s="845"/>
      <c r="KEJ218" s="845"/>
      <c r="KEK218" s="845"/>
      <c r="KEL218" s="845"/>
      <c r="KEM218" s="845"/>
      <c r="KEN218" s="845"/>
      <c r="KEO218" s="845"/>
      <c r="KEP218" s="845"/>
      <c r="KEQ218" s="845"/>
      <c r="KER218" s="845"/>
      <c r="KES218" s="845"/>
      <c r="KET218" s="845"/>
      <c r="KEU218" s="845"/>
      <c r="KEV218" s="845"/>
      <c r="KEW218" s="845"/>
      <c r="KEX218" s="845"/>
      <c r="KEY218" s="845"/>
      <c r="KEZ218" s="845"/>
      <c r="KFA218" s="845"/>
      <c r="KFB218" s="845"/>
      <c r="KFC218" s="845"/>
      <c r="KFD218" s="845"/>
      <c r="KFE218" s="845"/>
      <c r="KFF218" s="845"/>
      <c r="KFG218" s="845"/>
      <c r="KFH218" s="845"/>
      <c r="KFI218" s="845"/>
      <c r="KFJ218" s="846"/>
      <c r="KFK218" s="846"/>
      <c r="KFL218" s="846"/>
      <c r="KFM218" s="846"/>
      <c r="KFN218" s="846"/>
      <c r="KFO218" s="846"/>
      <c r="KFP218" s="846"/>
      <c r="KFQ218" s="846"/>
      <c r="KFR218" s="846"/>
      <c r="KFS218" s="846"/>
      <c r="KFT218" s="846"/>
      <c r="KFU218" s="846"/>
      <c r="KFV218" s="846"/>
      <c r="KFW218" s="846"/>
      <c r="KFX218" s="846"/>
      <c r="KFY218" s="846"/>
      <c r="KFZ218" s="846"/>
      <c r="KGA218" s="846"/>
      <c r="KGB218" s="846"/>
      <c r="KGC218" s="846"/>
      <c r="KGD218" s="846"/>
      <c r="KGE218" s="846"/>
      <c r="KGF218" s="846"/>
      <c r="KGG218" s="846"/>
      <c r="KGH218" s="846"/>
      <c r="KGI218" s="846"/>
      <c r="KGJ218" s="846"/>
      <c r="KGK218" s="846"/>
      <c r="KGL218" s="846"/>
      <c r="KGM218" s="846"/>
      <c r="KGN218" s="846"/>
      <c r="KGO218" s="846"/>
      <c r="KGP218" s="846"/>
      <c r="KGQ218" s="846"/>
      <c r="KGR218" s="846"/>
      <c r="KGS218" s="846"/>
      <c r="KGT218" s="846"/>
      <c r="KGU218" s="846"/>
      <c r="KGV218" s="846"/>
      <c r="KGW218" s="846"/>
      <c r="KGX218" s="846"/>
      <c r="KGY218" s="846"/>
      <c r="KGZ218" s="846"/>
      <c r="KHA218" s="846"/>
      <c r="KHB218" s="846"/>
      <c r="KHC218" s="846"/>
      <c r="KHD218" s="846"/>
      <c r="KHE218" s="846"/>
      <c r="KHF218" s="849"/>
      <c r="KHG218" s="849"/>
      <c r="KHH218" s="849"/>
      <c r="KHI218" s="849"/>
      <c r="KHJ218" s="849"/>
      <c r="KHK218" s="849"/>
      <c r="KHL218" s="849"/>
      <c r="KHM218" s="849"/>
      <c r="KHN218" s="849"/>
      <c r="KHO218" s="849"/>
      <c r="KHP218" s="849"/>
      <c r="KHQ218" s="849"/>
      <c r="KHR218" s="849"/>
      <c r="KHS218" s="849"/>
      <c r="KHT218" s="849"/>
      <c r="KHU218" s="849"/>
      <c r="KHV218" s="728"/>
      <c r="KHW218" s="728"/>
      <c r="KHX218" s="728"/>
      <c r="KHY218" s="728"/>
      <c r="KHZ218" s="728"/>
      <c r="KIA218" s="728"/>
      <c r="KIB218" s="728"/>
      <c r="KIC218" s="845"/>
      <c r="KID218" s="845"/>
      <c r="KIE218" s="845"/>
      <c r="KIF218" s="845"/>
      <c r="KIG218" s="845"/>
      <c r="KIH218" s="845"/>
      <c r="KII218" s="845"/>
      <c r="KIJ218" s="845"/>
      <c r="KIK218" s="845"/>
      <c r="KIL218" s="845"/>
      <c r="KIM218" s="845"/>
      <c r="KIN218" s="845"/>
      <c r="KIO218" s="845"/>
      <c r="KIP218" s="845"/>
      <c r="KIQ218" s="845"/>
      <c r="KIR218" s="845"/>
      <c r="KIS218" s="845"/>
      <c r="KIT218" s="845"/>
      <c r="KIU218" s="845"/>
      <c r="KIV218" s="845"/>
      <c r="KIW218" s="845"/>
      <c r="KIX218" s="845"/>
      <c r="KIY218" s="845"/>
      <c r="KIZ218" s="845"/>
      <c r="KJA218" s="845"/>
      <c r="KJB218" s="845"/>
      <c r="KJC218" s="845"/>
      <c r="KJD218" s="845"/>
      <c r="KJE218" s="845"/>
      <c r="KJF218" s="845"/>
      <c r="KJG218" s="845"/>
      <c r="KJH218" s="845"/>
      <c r="KJI218" s="845"/>
      <c r="KJJ218" s="845"/>
      <c r="KJK218" s="846"/>
      <c r="KJL218" s="846"/>
      <c r="KJM218" s="846"/>
      <c r="KJN218" s="846"/>
      <c r="KJO218" s="846"/>
      <c r="KJP218" s="846"/>
      <c r="KJQ218" s="846"/>
      <c r="KJR218" s="846"/>
      <c r="KJS218" s="846"/>
      <c r="KJT218" s="846"/>
      <c r="KJU218" s="846"/>
      <c r="KJV218" s="846"/>
      <c r="KJW218" s="846"/>
      <c r="KJX218" s="846"/>
      <c r="KJY218" s="846"/>
      <c r="KJZ218" s="846"/>
      <c r="KKA218" s="846"/>
      <c r="KKB218" s="846"/>
      <c r="KKC218" s="846"/>
      <c r="KKD218" s="846"/>
      <c r="KKE218" s="846"/>
      <c r="KKF218" s="846"/>
      <c r="KKG218" s="846"/>
      <c r="KKH218" s="846"/>
      <c r="KKI218" s="846"/>
      <c r="KKJ218" s="846"/>
      <c r="KKK218" s="846"/>
      <c r="KKL218" s="846"/>
      <c r="KKM218" s="846"/>
      <c r="KKN218" s="846"/>
      <c r="KKO218" s="846"/>
      <c r="KKP218" s="846"/>
      <c r="KKQ218" s="846"/>
      <c r="KKR218" s="846"/>
      <c r="KKS218" s="846"/>
      <c r="KKT218" s="846"/>
      <c r="KKU218" s="846"/>
      <c r="KKV218" s="846"/>
      <c r="KKW218" s="846"/>
      <c r="KKX218" s="846"/>
      <c r="KKY218" s="846"/>
      <c r="KKZ218" s="846"/>
      <c r="KLA218" s="846"/>
      <c r="KLB218" s="846"/>
      <c r="KLC218" s="846"/>
      <c r="KLD218" s="846"/>
      <c r="KLE218" s="846"/>
      <c r="KLF218" s="846"/>
      <c r="KLG218" s="849"/>
      <c r="KLH218" s="849"/>
      <c r="KLI218" s="849"/>
      <c r="KLJ218" s="849"/>
      <c r="KLK218" s="849"/>
      <c r="KLL218" s="849"/>
      <c r="KLM218" s="849"/>
      <c r="KLN218" s="849"/>
      <c r="KLO218" s="849"/>
      <c r="KLP218" s="849"/>
      <c r="KLQ218" s="849"/>
      <c r="KLR218" s="849"/>
      <c r="KLS218" s="849"/>
      <c r="KLT218" s="849"/>
      <c r="KLU218" s="849"/>
      <c r="KLV218" s="849"/>
      <c r="KLW218" s="728"/>
      <c r="KLX218" s="728"/>
      <c r="KLY218" s="728"/>
      <c r="KLZ218" s="728"/>
      <c r="KMA218" s="728"/>
      <c r="KMB218" s="728"/>
      <c r="KMC218" s="728"/>
      <c r="KMD218" s="845"/>
      <c r="KME218" s="845"/>
      <c r="KMF218" s="845"/>
      <c r="KMG218" s="845"/>
      <c r="KMH218" s="845"/>
      <c r="KMI218" s="845"/>
      <c r="KMJ218" s="845"/>
      <c r="KMK218" s="845"/>
      <c r="KML218" s="845"/>
      <c r="KMM218" s="845"/>
      <c r="KMN218" s="845"/>
      <c r="KMO218" s="845"/>
      <c r="KMP218" s="845"/>
      <c r="KMQ218" s="845"/>
      <c r="KMR218" s="845"/>
      <c r="KMS218" s="845"/>
      <c r="KMT218" s="845"/>
      <c r="KMU218" s="845"/>
      <c r="KMV218" s="845"/>
      <c r="KMW218" s="845"/>
      <c r="KMX218" s="845"/>
      <c r="KMY218" s="845"/>
      <c r="KMZ218" s="845"/>
      <c r="KNA218" s="845"/>
      <c r="KNB218" s="845"/>
      <c r="KNC218" s="845"/>
      <c r="KND218" s="845"/>
      <c r="KNE218" s="845"/>
      <c r="KNF218" s="845"/>
      <c r="KNG218" s="845"/>
      <c r="KNH218" s="845"/>
      <c r="KNI218" s="845"/>
      <c r="KNJ218" s="845"/>
      <c r="KNK218" s="845"/>
      <c r="KNL218" s="846"/>
      <c r="KNM218" s="846"/>
      <c r="KNN218" s="846"/>
      <c r="KNO218" s="846"/>
      <c r="KNP218" s="846"/>
      <c r="KNQ218" s="846"/>
      <c r="KNR218" s="846"/>
      <c r="KNS218" s="846"/>
      <c r="KNT218" s="846"/>
      <c r="KNU218" s="846"/>
      <c r="KNV218" s="846"/>
      <c r="KNW218" s="846"/>
      <c r="KNX218" s="846"/>
      <c r="KNY218" s="846"/>
      <c r="KNZ218" s="846"/>
      <c r="KOA218" s="846"/>
      <c r="KOB218" s="846"/>
      <c r="KOC218" s="846"/>
      <c r="KOD218" s="846"/>
      <c r="KOE218" s="846"/>
      <c r="KOF218" s="846"/>
      <c r="KOG218" s="846"/>
      <c r="KOH218" s="846"/>
      <c r="KOI218" s="846"/>
      <c r="KOJ218" s="846"/>
      <c r="KOK218" s="846"/>
      <c r="KOL218" s="846"/>
      <c r="KOM218" s="846"/>
      <c r="KON218" s="846"/>
      <c r="KOO218" s="846"/>
      <c r="KOP218" s="846"/>
      <c r="KOQ218" s="846"/>
      <c r="KOR218" s="846"/>
      <c r="KOS218" s="846"/>
      <c r="KOT218" s="846"/>
      <c r="KOU218" s="846"/>
      <c r="KOV218" s="846"/>
      <c r="KOW218" s="846"/>
      <c r="KOX218" s="846"/>
      <c r="KOY218" s="846"/>
      <c r="KOZ218" s="846"/>
      <c r="KPA218" s="846"/>
      <c r="KPB218" s="846"/>
      <c r="KPC218" s="846"/>
      <c r="KPD218" s="846"/>
      <c r="KPE218" s="846"/>
      <c r="KPF218" s="846"/>
      <c r="KPG218" s="846"/>
      <c r="KPH218" s="849"/>
      <c r="KPI218" s="849"/>
      <c r="KPJ218" s="849"/>
      <c r="KPK218" s="849"/>
      <c r="KPL218" s="849"/>
      <c r="KPM218" s="849"/>
      <c r="KPN218" s="849"/>
      <c r="KPO218" s="849"/>
      <c r="KPP218" s="849"/>
      <c r="KPQ218" s="849"/>
      <c r="KPR218" s="849"/>
      <c r="KPS218" s="849"/>
      <c r="KPT218" s="849"/>
      <c r="KPU218" s="849"/>
      <c r="KPV218" s="849"/>
      <c r="KPW218" s="849"/>
      <c r="KPX218" s="728"/>
      <c r="KPY218" s="728"/>
      <c r="KPZ218" s="728"/>
      <c r="KQA218" s="728"/>
      <c r="KQB218" s="728"/>
      <c r="KQC218" s="728"/>
      <c r="KQD218" s="728"/>
      <c r="KQE218" s="845"/>
      <c r="KQF218" s="845"/>
      <c r="KQG218" s="845"/>
      <c r="KQH218" s="845"/>
      <c r="KQI218" s="845"/>
      <c r="KQJ218" s="845"/>
      <c r="KQK218" s="845"/>
      <c r="KQL218" s="845"/>
      <c r="KQM218" s="845"/>
      <c r="KQN218" s="845"/>
      <c r="KQO218" s="845"/>
      <c r="KQP218" s="845"/>
      <c r="KQQ218" s="845"/>
      <c r="KQR218" s="845"/>
      <c r="KQS218" s="845"/>
      <c r="KQT218" s="845"/>
      <c r="KQU218" s="845"/>
      <c r="KQV218" s="845"/>
      <c r="KQW218" s="845"/>
      <c r="KQX218" s="845"/>
      <c r="KQY218" s="845"/>
      <c r="KQZ218" s="845"/>
      <c r="KRA218" s="845"/>
      <c r="KRB218" s="845"/>
      <c r="KRC218" s="845"/>
      <c r="KRD218" s="845"/>
      <c r="KRE218" s="845"/>
      <c r="KRF218" s="845"/>
      <c r="KRG218" s="845"/>
      <c r="KRH218" s="845"/>
      <c r="KRI218" s="845"/>
      <c r="KRJ218" s="845"/>
      <c r="KRK218" s="845"/>
      <c r="KRL218" s="845"/>
      <c r="KRM218" s="846"/>
      <c r="KRN218" s="846"/>
      <c r="KRO218" s="846"/>
      <c r="KRP218" s="846"/>
      <c r="KRQ218" s="846"/>
      <c r="KRR218" s="846"/>
      <c r="KRS218" s="846"/>
      <c r="KRT218" s="846"/>
      <c r="KRU218" s="846"/>
      <c r="KRV218" s="846"/>
      <c r="KRW218" s="846"/>
      <c r="KRX218" s="846"/>
      <c r="KRY218" s="846"/>
      <c r="KRZ218" s="846"/>
      <c r="KSA218" s="846"/>
      <c r="KSB218" s="846"/>
      <c r="KSC218" s="846"/>
      <c r="KSD218" s="846"/>
      <c r="KSE218" s="846"/>
      <c r="KSF218" s="846"/>
      <c r="KSG218" s="846"/>
      <c r="KSH218" s="846"/>
      <c r="KSI218" s="846"/>
      <c r="KSJ218" s="846"/>
      <c r="KSK218" s="846"/>
      <c r="KSL218" s="846"/>
      <c r="KSM218" s="846"/>
      <c r="KSN218" s="846"/>
      <c r="KSO218" s="846"/>
      <c r="KSP218" s="846"/>
      <c r="KSQ218" s="846"/>
      <c r="KSR218" s="846"/>
      <c r="KSS218" s="846"/>
      <c r="KST218" s="846"/>
      <c r="KSU218" s="846"/>
      <c r="KSV218" s="846"/>
      <c r="KSW218" s="846"/>
      <c r="KSX218" s="846"/>
      <c r="KSY218" s="846"/>
      <c r="KSZ218" s="846"/>
      <c r="KTA218" s="846"/>
      <c r="KTB218" s="846"/>
      <c r="KTC218" s="846"/>
      <c r="KTD218" s="846"/>
      <c r="KTE218" s="846"/>
      <c r="KTF218" s="846"/>
      <c r="KTG218" s="846"/>
      <c r="KTH218" s="846"/>
      <c r="KTI218" s="849"/>
      <c r="KTJ218" s="849"/>
      <c r="KTK218" s="849"/>
      <c r="KTL218" s="849"/>
      <c r="KTM218" s="849"/>
      <c r="KTN218" s="849"/>
      <c r="KTO218" s="849"/>
      <c r="KTP218" s="849"/>
      <c r="KTQ218" s="849"/>
      <c r="KTR218" s="849"/>
      <c r="KTS218" s="849"/>
      <c r="KTT218" s="849"/>
      <c r="KTU218" s="849"/>
      <c r="KTV218" s="849"/>
      <c r="KTW218" s="849"/>
      <c r="KTX218" s="849"/>
      <c r="KTY218" s="728"/>
      <c r="KTZ218" s="728"/>
      <c r="KUA218" s="728"/>
      <c r="KUB218" s="728"/>
      <c r="KUC218" s="728"/>
      <c r="KUD218" s="728"/>
      <c r="KUE218" s="728"/>
      <c r="KUF218" s="845"/>
      <c r="KUG218" s="845"/>
      <c r="KUH218" s="845"/>
      <c r="KUI218" s="845"/>
      <c r="KUJ218" s="845"/>
      <c r="KUK218" s="845"/>
      <c r="KUL218" s="845"/>
      <c r="KUM218" s="845"/>
      <c r="KUN218" s="845"/>
      <c r="KUO218" s="845"/>
      <c r="KUP218" s="845"/>
      <c r="KUQ218" s="845"/>
      <c r="KUR218" s="845"/>
      <c r="KUS218" s="845"/>
      <c r="KUT218" s="845"/>
      <c r="KUU218" s="845"/>
      <c r="KUV218" s="845"/>
      <c r="KUW218" s="845"/>
      <c r="KUX218" s="845"/>
      <c r="KUY218" s="845"/>
      <c r="KUZ218" s="845"/>
      <c r="KVA218" s="845"/>
      <c r="KVB218" s="845"/>
      <c r="KVC218" s="845"/>
      <c r="KVD218" s="845"/>
      <c r="KVE218" s="845"/>
      <c r="KVF218" s="845"/>
      <c r="KVG218" s="845"/>
      <c r="KVH218" s="845"/>
      <c r="KVI218" s="845"/>
      <c r="KVJ218" s="845"/>
      <c r="KVK218" s="845"/>
      <c r="KVL218" s="845"/>
      <c r="KVM218" s="845"/>
      <c r="KVN218" s="846"/>
      <c r="KVO218" s="846"/>
      <c r="KVP218" s="846"/>
      <c r="KVQ218" s="846"/>
      <c r="KVR218" s="846"/>
      <c r="KVS218" s="846"/>
      <c r="KVT218" s="846"/>
      <c r="KVU218" s="846"/>
      <c r="KVV218" s="846"/>
      <c r="KVW218" s="846"/>
      <c r="KVX218" s="846"/>
      <c r="KVY218" s="846"/>
      <c r="KVZ218" s="846"/>
      <c r="KWA218" s="846"/>
      <c r="KWB218" s="846"/>
      <c r="KWC218" s="846"/>
      <c r="KWD218" s="846"/>
      <c r="KWE218" s="846"/>
      <c r="KWF218" s="846"/>
      <c r="KWG218" s="846"/>
      <c r="KWH218" s="846"/>
      <c r="KWI218" s="846"/>
      <c r="KWJ218" s="846"/>
      <c r="KWK218" s="846"/>
      <c r="KWL218" s="846"/>
      <c r="KWM218" s="846"/>
      <c r="KWN218" s="846"/>
      <c r="KWO218" s="846"/>
      <c r="KWP218" s="846"/>
      <c r="KWQ218" s="846"/>
      <c r="KWR218" s="846"/>
      <c r="KWS218" s="846"/>
      <c r="KWT218" s="846"/>
      <c r="KWU218" s="846"/>
      <c r="KWV218" s="846"/>
      <c r="KWW218" s="846"/>
      <c r="KWX218" s="846"/>
      <c r="KWY218" s="846"/>
      <c r="KWZ218" s="846"/>
      <c r="KXA218" s="846"/>
      <c r="KXB218" s="846"/>
      <c r="KXC218" s="846"/>
      <c r="KXD218" s="846"/>
      <c r="KXE218" s="846"/>
      <c r="KXF218" s="846"/>
      <c r="KXG218" s="846"/>
      <c r="KXH218" s="846"/>
      <c r="KXI218" s="846"/>
      <c r="KXJ218" s="849"/>
      <c r="KXK218" s="849"/>
      <c r="KXL218" s="849"/>
      <c r="KXM218" s="849"/>
      <c r="KXN218" s="849"/>
      <c r="KXO218" s="849"/>
      <c r="KXP218" s="849"/>
      <c r="KXQ218" s="849"/>
      <c r="KXR218" s="849"/>
      <c r="KXS218" s="849"/>
      <c r="KXT218" s="849"/>
      <c r="KXU218" s="849"/>
      <c r="KXV218" s="849"/>
      <c r="KXW218" s="849"/>
      <c r="KXX218" s="849"/>
      <c r="KXY218" s="849"/>
      <c r="KXZ218" s="728"/>
      <c r="KYA218" s="728"/>
      <c r="KYB218" s="728"/>
      <c r="KYC218" s="728"/>
      <c r="KYD218" s="728"/>
      <c r="KYE218" s="728"/>
      <c r="KYF218" s="728"/>
      <c r="KYG218" s="845"/>
      <c r="KYH218" s="845"/>
      <c r="KYI218" s="845"/>
      <c r="KYJ218" s="845"/>
      <c r="KYK218" s="845"/>
      <c r="KYL218" s="845"/>
      <c r="KYM218" s="845"/>
      <c r="KYN218" s="845"/>
      <c r="KYO218" s="845"/>
      <c r="KYP218" s="845"/>
      <c r="KYQ218" s="845"/>
      <c r="KYR218" s="845"/>
      <c r="KYS218" s="845"/>
      <c r="KYT218" s="845"/>
      <c r="KYU218" s="845"/>
      <c r="KYV218" s="845"/>
      <c r="KYW218" s="845"/>
      <c r="KYX218" s="845"/>
      <c r="KYY218" s="845"/>
      <c r="KYZ218" s="845"/>
      <c r="KZA218" s="845"/>
      <c r="KZB218" s="845"/>
      <c r="KZC218" s="845"/>
      <c r="KZD218" s="845"/>
      <c r="KZE218" s="845"/>
      <c r="KZF218" s="845"/>
      <c r="KZG218" s="845"/>
      <c r="KZH218" s="845"/>
      <c r="KZI218" s="845"/>
      <c r="KZJ218" s="845"/>
      <c r="KZK218" s="845"/>
      <c r="KZL218" s="845"/>
      <c r="KZM218" s="845"/>
      <c r="KZN218" s="845"/>
      <c r="KZO218" s="846"/>
      <c r="KZP218" s="846"/>
      <c r="KZQ218" s="846"/>
      <c r="KZR218" s="846"/>
      <c r="KZS218" s="846"/>
      <c r="KZT218" s="846"/>
      <c r="KZU218" s="846"/>
      <c r="KZV218" s="846"/>
      <c r="KZW218" s="846"/>
      <c r="KZX218" s="846"/>
      <c r="KZY218" s="846"/>
      <c r="KZZ218" s="846"/>
      <c r="LAA218" s="846"/>
      <c r="LAB218" s="846"/>
      <c r="LAC218" s="846"/>
      <c r="LAD218" s="846"/>
      <c r="LAE218" s="846"/>
      <c r="LAF218" s="846"/>
      <c r="LAG218" s="846"/>
      <c r="LAH218" s="846"/>
      <c r="LAI218" s="846"/>
      <c r="LAJ218" s="846"/>
      <c r="LAK218" s="846"/>
      <c r="LAL218" s="846"/>
      <c r="LAM218" s="846"/>
      <c r="LAN218" s="846"/>
      <c r="LAO218" s="846"/>
      <c r="LAP218" s="846"/>
      <c r="LAQ218" s="846"/>
      <c r="LAR218" s="846"/>
      <c r="LAS218" s="846"/>
      <c r="LAT218" s="846"/>
      <c r="LAU218" s="846"/>
      <c r="LAV218" s="846"/>
      <c r="LAW218" s="846"/>
      <c r="LAX218" s="846"/>
      <c r="LAY218" s="846"/>
      <c r="LAZ218" s="846"/>
      <c r="LBA218" s="846"/>
      <c r="LBB218" s="846"/>
      <c r="LBC218" s="846"/>
      <c r="LBD218" s="846"/>
      <c r="LBE218" s="846"/>
      <c r="LBF218" s="846"/>
      <c r="LBG218" s="846"/>
      <c r="LBH218" s="846"/>
      <c r="LBI218" s="846"/>
      <c r="LBJ218" s="846"/>
      <c r="LBK218" s="849"/>
      <c r="LBL218" s="849"/>
      <c r="LBM218" s="849"/>
      <c r="LBN218" s="849"/>
      <c r="LBO218" s="849"/>
      <c r="LBP218" s="849"/>
      <c r="LBQ218" s="849"/>
      <c r="LBR218" s="849"/>
      <c r="LBS218" s="849"/>
      <c r="LBT218" s="849"/>
      <c r="LBU218" s="849"/>
      <c r="LBV218" s="849"/>
      <c r="LBW218" s="849"/>
      <c r="LBX218" s="849"/>
      <c r="LBY218" s="849"/>
      <c r="LBZ218" s="849"/>
      <c r="LCA218" s="728"/>
      <c r="LCB218" s="728"/>
      <c r="LCC218" s="728"/>
      <c r="LCD218" s="728"/>
      <c r="LCE218" s="728"/>
      <c r="LCF218" s="728"/>
      <c r="LCG218" s="728"/>
      <c r="LCH218" s="845"/>
      <c r="LCI218" s="845"/>
      <c r="LCJ218" s="845"/>
      <c r="LCK218" s="845"/>
      <c r="LCL218" s="845"/>
      <c r="LCM218" s="845"/>
      <c r="LCN218" s="845"/>
      <c r="LCO218" s="845"/>
      <c r="LCP218" s="845"/>
      <c r="LCQ218" s="845"/>
      <c r="LCR218" s="845"/>
      <c r="LCS218" s="845"/>
      <c r="LCT218" s="845"/>
      <c r="LCU218" s="845"/>
      <c r="LCV218" s="845"/>
      <c r="LCW218" s="845"/>
      <c r="LCX218" s="845"/>
      <c r="LCY218" s="845"/>
      <c r="LCZ218" s="845"/>
      <c r="LDA218" s="845"/>
      <c r="LDB218" s="845"/>
      <c r="LDC218" s="845"/>
      <c r="LDD218" s="845"/>
      <c r="LDE218" s="845"/>
      <c r="LDF218" s="845"/>
      <c r="LDG218" s="845"/>
      <c r="LDH218" s="845"/>
      <c r="LDI218" s="845"/>
      <c r="LDJ218" s="845"/>
      <c r="LDK218" s="845"/>
      <c r="LDL218" s="845"/>
      <c r="LDM218" s="845"/>
      <c r="LDN218" s="845"/>
      <c r="LDO218" s="845"/>
      <c r="LDP218" s="846"/>
      <c r="LDQ218" s="846"/>
      <c r="LDR218" s="846"/>
      <c r="LDS218" s="846"/>
      <c r="LDT218" s="846"/>
      <c r="LDU218" s="846"/>
      <c r="LDV218" s="846"/>
      <c r="LDW218" s="846"/>
      <c r="LDX218" s="846"/>
      <c r="LDY218" s="846"/>
      <c r="LDZ218" s="846"/>
      <c r="LEA218" s="846"/>
      <c r="LEB218" s="846"/>
      <c r="LEC218" s="846"/>
      <c r="LED218" s="846"/>
      <c r="LEE218" s="846"/>
      <c r="LEF218" s="846"/>
      <c r="LEG218" s="846"/>
      <c r="LEH218" s="846"/>
      <c r="LEI218" s="846"/>
      <c r="LEJ218" s="846"/>
      <c r="LEK218" s="846"/>
      <c r="LEL218" s="846"/>
      <c r="LEM218" s="846"/>
      <c r="LEN218" s="846"/>
      <c r="LEO218" s="846"/>
      <c r="LEP218" s="846"/>
      <c r="LEQ218" s="846"/>
      <c r="LER218" s="846"/>
      <c r="LES218" s="846"/>
      <c r="LET218" s="846"/>
      <c r="LEU218" s="846"/>
      <c r="LEV218" s="846"/>
      <c r="LEW218" s="846"/>
      <c r="LEX218" s="846"/>
      <c r="LEY218" s="846"/>
      <c r="LEZ218" s="846"/>
      <c r="LFA218" s="846"/>
      <c r="LFB218" s="846"/>
      <c r="LFC218" s="846"/>
      <c r="LFD218" s="846"/>
      <c r="LFE218" s="846"/>
      <c r="LFF218" s="846"/>
      <c r="LFG218" s="846"/>
      <c r="LFH218" s="846"/>
      <c r="LFI218" s="846"/>
      <c r="LFJ218" s="846"/>
      <c r="LFK218" s="846"/>
      <c r="LFL218" s="849"/>
      <c r="LFM218" s="849"/>
      <c r="LFN218" s="849"/>
      <c r="LFO218" s="849"/>
      <c r="LFP218" s="849"/>
      <c r="LFQ218" s="849"/>
      <c r="LFR218" s="849"/>
      <c r="LFS218" s="849"/>
      <c r="LFT218" s="849"/>
      <c r="LFU218" s="849"/>
      <c r="LFV218" s="849"/>
      <c r="LFW218" s="849"/>
      <c r="LFX218" s="849"/>
      <c r="LFY218" s="849"/>
      <c r="LFZ218" s="849"/>
      <c r="LGA218" s="849"/>
      <c r="LGB218" s="728"/>
      <c r="LGC218" s="728"/>
      <c r="LGD218" s="728"/>
      <c r="LGE218" s="728"/>
      <c r="LGF218" s="728"/>
      <c r="LGG218" s="728"/>
      <c r="LGH218" s="728"/>
      <c r="LGI218" s="845"/>
      <c r="LGJ218" s="845"/>
      <c r="LGK218" s="845"/>
      <c r="LGL218" s="845"/>
      <c r="LGM218" s="845"/>
      <c r="LGN218" s="845"/>
      <c r="LGO218" s="845"/>
      <c r="LGP218" s="845"/>
      <c r="LGQ218" s="845"/>
      <c r="LGR218" s="845"/>
      <c r="LGS218" s="845"/>
      <c r="LGT218" s="845"/>
      <c r="LGU218" s="845"/>
      <c r="LGV218" s="845"/>
      <c r="LGW218" s="845"/>
      <c r="LGX218" s="845"/>
      <c r="LGY218" s="845"/>
      <c r="LGZ218" s="845"/>
      <c r="LHA218" s="845"/>
      <c r="LHB218" s="845"/>
      <c r="LHC218" s="845"/>
      <c r="LHD218" s="845"/>
      <c r="LHE218" s="845"/>
      <c r="LHF218" s="845"/>
      <c r="LHG218" s="845"/>
      <c r="LHH218" s="845"/>
      <c r="LHI218" s="845"/>
      <c r="LHJ218" s="845"/>
      <c r="LHK218" s="845"/>
      <c r="LHL218" s="845"/>
      <c r="LHM218" s="845"/>
      <c r="LHN218" s="845"/>
      <c r="LHO218" s="845"/>
      <c r="LHP218" s="845"/>
      <c r="LHQ218" s="846"/>
      <c r="LHR218" s="846"/>
      <c r="LHS218" s="846"/>
      <c r="LHT218" s="846"/>
      <c r="LHU218" s="846"/>
      <c r="LHV218" s="846"/>
      <c r="LHW218" s="846"/>
      <c r="LHX218" s="846"/>
      <c r="LHY218" s="846"/>
      <c r="LHZ218" s="846"/>
      <c r="LIA218" s="846"/>
      <c r="LIB218" s="846"/>
      <c r="LIC218" s="846"/>
      <c r="LID218" s="846"/>
      <c r="LIE218" s="846"/>
      <c r="LIF218" s="846"/>
      <c r="LIG218" s="846"/>
      <c r="LIH218" s="846"/>
      <c r="LII218" s="846"/>
      <c r="LIJ218" s="846"/>
      <c r="LIK218" s="846"/>
      <c r="LIL218" s="846"/>
      <c r="LIM218" s="846"/>
      <c r="LIN218" s="846"/>
      <c r="LIO218" s="846"/>
      <c r="LIP218" s="846"/>
      <c r="LIQ218" s="846"/>
      <c r="LIR218" s="846"/>
      <c r="LIS218" s="846"/>
      <c r="LIT218" s="846"/>
      <c r="LIU218" s="846"/>
      <c r="LIV218" s="846"/>
      <c r="LIW218" s="846"/>
      <c r="LIX218" s="846"/>
      <c r="LIY218" s="846"/>
      <c r="LIZ218" s="846"/>
      <c r="LJA218" s="846"/>
      <c r="LJB218" s="846"/>
      <c r="LJC218" s="846"/>
      <c r="LJD218" s="846"/>
      <c r="LJE218" s="846"/>
      <c r="LJF218" s="846"/>
      <c r="LJG218" s="846"/>
      <c r="LJH218" s="846"/>
      <c r="LJI218" s="846"/>
      <c r="LJJ218" s="846"/>
      <c r="LJK218" s="846"/>
      <c r="LJL218" s="846"/>
      <c r="LJM218" s="849"/>
      <c r="LJN218" s="849"/>
      <c r="LJO218" s="849"/>
      <c r="LJP218" s="849"/>
      <c r="LJQ218" s="849"/>
      <c r="LJR218" s="849"/>
      <c r="LJS218" s="849"/>
      <c r="LJT218" s="849"/>
      <c r="LJU218" s="849"/>
      <c r="LJV218" s="849"/>
      <c r="LJW218" s="849"/>
      <c r="LJX218" s="849"/>
      <c r="LJY218" s="849"/>
      <c r="LJZ218" s="849"/>
      <c r="LKA218" s="849"/>
      <c r="LKB218" s="849"/>
      <c r="LKC218" s="728"/>
      <c r="LKD218" s="728"/>
      <c r="LKE218" s="728"/>
      <c r="LKF218" s="728"/>
      <c r="LKG218" s="728"/>
      <c r="LKH218" s="728"/>
      <c r="LKI218" s="728"/>
      <c r="LKJ218" s="845"/>
      <c r="LKK218" s="845"/>
      <c r="LKL218" s="845"/>
      <c r="LKM218" s="845"/>
      <c r="LKN218" s="845"/>
      <c r="LKO218" s="845"/>
      <c r="LKP218" s="845"/>
      <c r="LKQ218" s="845"/>
      <c r="LKR218" s="845"/>
      <c r="LKS218" s="845"/>
      <c r="LKT218" s="845"/>
      <c r="LKU218" s="845"/>
      <c r="LKV218" s="845"/>
      <c r="LKW218" s="845"/>
      <c r="LKX218" s="845"/>
      <c r="LKY218" s="845"/>
      <c r="LKZ218" s="845"/>
      <c r="LLA218" s="845"/>
      <c r="LLB218" s="845"/>
      <c r="LLC218" s="845"/>
      <c r="LLD218" s="845"/>
      <c r="LLE218" s="845"/>
      <c r="LLF218" s="845"/>
      <c r="LLG218" s="845"/>
      <c r="LLH218" s="845"/>
      <c r="LLI218" s="845"/>
      <c r="LLJ218" s="845"/>
      <c r="LLK218" s="845"/>
      <c r="LLL218" s="845"/>
      <c r="LLM218" s="845"/>
      <c r="LLN218" s="845"/>
      <c r="LLO218" s="845"/>
      <c r="LLP218" s="845"/>
      <c r="LLQ218" s="845"/>
      <c r="LLR218" s="846"/>
      <c r="LLS218" s="846"/>
      <c r="LLT218" s="846"/>
      <c r="LLU218" s="846"/>
      <c r="LLV218" s="846"/>
      <c r="LLW218" s="846"/>
      <c r="LLX218" s="846"/>
      <c r="LLY218" s="846"/>
      <c r="LLZ218" s="846"/>
      <c r="LMA218" s="846"/>
      <c r="LMB218" s="846"/>
      <c r="LMC218" s="846"/>
      <c r="LMD218" s="846"/>
      <c r="LME218" s="846"/>
      <c r="LMF218" s="846"/>
      <c r="LMG218" s="846"/>
      <c r="LMH218" s="846"/>
      <c r="LMI218" s="846"/>
      <c r="LMJ218" s="846"/>
      <c r="LMK218" s="846"/>
      <c r="LML218" s="846"/>
      <c r="LMM218" s="846"/>
      <c r="LMN218" s="846"/>
      <c r="LMO218" s="846"/>
      <c r="LMP218" s="846"/>
      <c r="LMQ218" s="846"/>
      <c r="LMR218" s="846"/>
      <c r="LMS218" s="846"/>
      <c r="LMT218" s="846"/>
      <c r="LMU218" s="846"/>
      <c r="LMV218" s="846"/>
      <c r="LMW218" s="846"/>
      <c r="LMX218" s="846"/>
      <c r="LMY218" s="846"/>
      <c r="LMZ218" s="846"/>
      <c r="LNA218" s="846"/>
      <c r="LNB218" s="846"/>
      <c r="LNC218" s="846"/>
      <c r="LND218" s="846"/>
      <c r="LNE218" s="846"/>
      <c r="LNF218" s="846"/>
      <c r="LNG218" s="846"/>
      <c r="LNH218" s="846"/>
      <c r="LNI218" s="846"/>
      <c r="LNJ218" s="846"/>
      <c r="LNK218" s="846"/>
      <c r="LNL218" s="846"/>
      <c r="LNM218" s="846"/>
      <c r="LNN218" s="849"/>
      <c r="LNO218" s="849"/>
      <c r="LNP218" s="849"/>
      <c r="LNQ218" s="849"/>
      <c r="LNR218" s="849"/>
      <c r="LNS218" s="849"/>
      <c r="LNT218" s="849"/>
      <c r="LNU218" s="849"/>
      <c r="LNV218" s="849"/>
      <c r="LNW218" s="849"/>
      <c r="LNX218" s="849"/>
      <c r="LNY218" s="849"/>
      <c r="LNZ218" s="849"/>
      <c r="LOA218" s="849"/>
      <c r="LOB218" s="849"/>
      <c r="LOC218" s="849"/>
      <c r="LOD218" s="728"/>
      <c r="LOE218" s="728"/>
      <c r="LOF218" s="728"/>
      <c r="LOG218" s="728"/>
      <c r="LOH218" s="728"/>
      <c r="LOI218" s="728"/>
      <c r="LOJ218" s="728"/>
      <c r="LOK218" s="845"/>
      <c r="LOL218" s="845"/>
      <c r="LOM218" s="845"/>
      <c r="LON218" s="845"/>
      <c r="LOO218" s="845"/>
      <c r="LOP218" s="845"/>
      <c r="LOQ218" s="845"/>
      <c r="LOR218" s="845"/>
      <c r="LOS218" s="845"/>
      <c r="LOT218" s="845"/>
      <c r="LOU218" s="845"/>
      <c r="LOV218" s="845"/>
      <c r="LOW218" s="845"/>
      <c r="LOX218" s="845"/>
      <c r="LOY218" s="845"/>
      <c r="LOZ218" s="845"/>
      <c r="LPA218" s="845"/>
      <c r="LPB218" s="845"/>
      <c r="LPC218" s="845"/>
      <c r="LPD218" s="845"/>
      <c r="LPE218" s="845"/>
      <c r="LPF218" s="845"/>
      <c r="LPG218" s="845"/>
      <c r="LPH218" s="845"/>
      <c r="LPI218" s="845"/>
      <c r="LPJ218" s="845"/>
      <c r="LPK218" s="845"/>
      <c r="LPL218" s="845"/>
      <c r="LPM218" s="845"/>
      <c r="LPN218" s="845"/>
      <c r="LPO218" s="845"/>
      <c r="LPP218" s="845"/>
      <c r="LPQ218" s="845"/>
      <c r="LPR218" s="845"/>
      <c r="LPS218" s="846"/>
      <c r="LPT218" s="846"/>
      <c r="LPU218" s="846"/>
      <c r="LPV218" s="846"/>
      <c r="LPW218" s="846"/>
      <c r="LPX218" s="846"/>
      <c r="LPY218" s="846"/>
      <c r="LPZ218" s="846"/>
      <c r="LQA218" s="846"/>
      <c r="LQB218" s="846"/>
      <c r="LQC218" s="846"/>
      <c r="LQD218" s="846"/>
      <c r="LQE218" s="846"/>
      <c r="LQF218" s="846"/>
      <c r="LQG218" s="846"/>
      <c r="LQH218" s="846"/>
      <c r="LQI218" s="846"/>
      <c r="LQJ218" s="846"/>
      <c r="LQK218" s="846"/>
      <c r="LQL218" s="846"/>
      <c r="LQM218" s="846"/>
      <c r="LQN218" s="846"/>
      <c r="LQO218" s="846"/>
      <c r="LQP218" s="846"/>
      <c r="LQQ218" s="846"/>
      <c r="LQR218" s="846"/>
      <c r="LQS218" s="846"/>
      <c r="LQT218" s="846"/>
      <c r="LQU218" s="846"/>
      <c r="LQV218" s="846"/>
      <c r="LQW218" s="846"/>
      <c r="LQX218" s="846"/>
      <c r="LQY218" s="846"/>
      <c r="LQZ218" s="846"/>
      <c r="LRA218" s="846"/>
      <c r="LRB218" s="846"/>
      <c r="LRC218" s="846"/>
      <c r="LRD218" s="846"/>
      <c r="LRE218" s="846"/>
      <c r="LRF218" s="846"/>
      <c r="LRG218" s="846"/>
      <c r="LRH218" s="846"/>
      <c r="LRI218" s="846"/>
      <c r="LRJ218" s="846"/>
      <c r="LRK218" s="846"/>
      <c r="LRL218" s="846"/>
      <c r="LRM218" s="846"/>
      <c r="LRN218" s="846"/>
      <c r="LRO218" s="849"/>
      <c r="LRP218" s="849"/>
      <c r="LRQ218" s="849"/>
      <c r="LRR218" s="849"/>
      <c r="LRS218" s="849"/>
      <c r="LRT218" s="849"/>
      <c r="LRU218" s="849"/>
      <c r="LRV218" s="849"/>
      <c r="LRW218" s="849"/>
      <c r="LRX218" s="849"/>
      <c r="LRY218" s="849"/>
      <c r="LRZ218" s="849"/>
      <c r="LSA218" s="849"/>
      <c r="LSB218" s="849"/>
      <c r="LSC218" s="849"/>
      <c r="LSD218" s="849"/>
      <c r="LSE218" s="728"/>
      <c r="LSF218" s="728"/>
      <c r="LSG218" s="728"/>
      <c r="LSH218" s="728"/>
      <c r="LSI218" s="728"/>
      <c r="LSJ218" s="728"/>
      <c r="LSK218" s="728"/>
      <c r="LSL218" s="845"/>
      <c r="LSM218" s="845"/>
      <c r="LSN218" s="845"/>
      <c r="LSO218" s="845"/>
      <c r="LSP218" s="845"/>
      <c r="LSQ218" s="845"/>
      <c r="LSR218" s="845"/>
      <c r="LSS218" s="845"/>
      <c r="LST218" s="845"/>
      <c r="LSU218" s="845"/>
      <c r="LSV218" s="845"/>
      <c r="LSW218" s="845"/>
      <c r="LSX218" s="845"/>
      <c r="LSY218" s="845"/>
      <c r="LSZ218" s="845"/>
      <c r="LTA218" s="845"/>
      <c r="LTB218" s="845"/>
      <c r="LTC218" s="845"/>
      <c r="LTD218" s="845"/>
      <c r="LTE218" s="845"/>
      <c r="LTF218" s="845"/>
      <c r="LTG218" s="845"/>
      <c r="LTH218" s="845"/>
      <c r="LTI218" s="845"/>
      <c r="LTJ218" s="845"/>
      <c r="LTK218" s="845"/>
      <c r="LTL218" s="845"/>
      <c r="LTM218" s="845"/>
      <c r="LTN218" s="845"/>
      <c r="LTO218" s="845"/>
      <c r="LTP218" s="845"/>
      <c r="LTQ218" s="845"/>
      <c r="LTR218" s="845"/>
      <c r="LTS218" s="845"/>
      <c r="LTT218" s="846"/>
      <c r="LTU218" s="846"/>
      <c r="LTV218" s="846"/>
      <c r="LTW218" s="846"/>
      <c r="LTX218" s="846"/>
      <c r="LTY218" s="846"/>
      <c r="LTZ218" s="846"/>
      <c r="LUA218" s="846"/>
      <c r="LUB218" s="846"/>
      <c r="LUC218" s="846"/>
      <c r="LUD218" s="846"/>
      <c r="LUE218" s="846"/>
      <c r="LUF218" s="846"/>
      <c r="LUG218" s="846"/>
      <c r="LUH218" s="846"/>
      <c r="LUI218" s="846"/>
      <c r="LUJ218" s="846"/>
      <c r="LUK218" s="846"/>
      <c r="LUL218" s="846"/>
      <c r="LUM218" s="846"/>
      <c r="LUN218" s="846"/>
      <c r="LUO218" s="846"/>
      <c r="LUP218" s="846"/>
      <c r="LUQ218" s="846"/>
      <c r="LUR218" s="846"/>
      <c r="LUS218" s="846"/>
      <c r="LUT218" s="846"/>
      <c r="LUU218" s="846"/>
      <c r="LUV218" s="846"/>
      <c r="LUW218" s="846"/>
      <c r="LUX218" s="846"/>
      <c r="LUY218" s="846"/>
      <c r="LUZ218" s="846"/>
      <c r="LVA218" s="846"/>
      <c r="LVB218" s="846"/>
      <c r="LVC218" s="846"/>
      <c r="LVD218" s="846"/>
      <c r="LVE218" s="846"/>
      <c r="LVF218" s="846"/>
      <c r="LVG218" s="846"/>
      <c r="LVH218" s="846"/>
      <c r="LVI218" s="846"/>
      <c r="LVJ218" s="846"/>
      <c r="LVK218" s="846"/>
      <c r="LVL218" s="846"/>
      <c r="LVM218" s="846"/>
      <c r="LVN218" s="846"/>
      <c r="LVO218" s="846"/>
      <c r="LVP218" s="849"/>
      <c r="LVQ218" s="849"/>
      <c r="LVR218" s="849"/>
      <c r="LVS218" s="849"/>
      <c r="LVT218" s="849"/>
      <c r="LVU218" s="849"/>
      <c r="LVV218" s="849"/>
      <c r="LVW218" s="849"/>
      <c r="LVX218" s="849"/>
      <c r="LVY218" s="849"/>
      <c r="LVZ218" s="849"/>
      <c r="LWA218" s="849"/>
      <c r="LWB218" s="849"/>
      <c r="LWC218" s="849"/>
      <c r="LWD218" s="849"/>
      <c r="LWE218" s="849"/>
      <c r="LWF218" s="728"/>
      <c r="LWG218" s="728"/>
      <c r="LWH218" s="728"/>
      <c r="LWI218" s="728"/>
      <c r="LWJ218" s="728"/>
      <c r="LWK218" s="728"/>
      <c r="LWL218" s="728"/>
      <c r="LWM218" s="845"/>
      <c r="LWN218" s="845"/>
      <c r="LWO218" s="845"/>
      <c r="LWP218" s="845"/>
      <c r="LWQ218" s="845"/>
      <c r="LWR218" s="845"/>
      <c r="LWS218" s="845"/>
      <c r="LWT218" s="845"/>
      <c r="LWU218" s="845"/>
      <c r="LWV218" s="845"/>
      <c r="LWW218" s="845"/>
      <c r="LWX218" s="845"/>
      <c r="LWY218" s="845"/>
      <c r="LWZ218" s="845"/>
      <c r="LXA218" s="845"/>
      <c r="LXB218" s="845"/>
      <c r="LXC218" s="845"/>
      <c r="LXD218" s="845"/>
      <c r="LXE218" s="845"/>
      <c r="LXF218" s="845"/>
      <c r="LXG218" s="845"/>
      <c r="LXH218" s="845"/>
      <c r="LXI218" s="845"/>
      <c r="LXJ218" s="845"/>
      <c r="LXK218" s="845"/>
      <c r="LXL218" s="845"/>
      <c r="LXM218" s="845"/>
      <c r="LXN218" s="845"/>
      <c r="LXO218" s="845"/>
      <c r="LXP218" s="845"/>
      <c r="LXQ218" s="845"/>
      <c r="LXR218" s="845"/>
      <c r="LXS218" s="845"/>
      <c r="LXT218" s="845"/>
      <c r="LXU218" s="846"/>
      <c r="LXV218" s="846"/>
      <c r="LXW218" s="846"/>
      <c r="LXX218" s="846"/>
      <c r="LXY218" s="846"/>
      <c r="LXZ218" s="846"/>
      <c r="LYA218" s="846"/>
      <c r="LYB218" s="846"/>
      <c r="LYC218" s="846"/>
      <c r="LYD218" s="846"/>
      <c r="LYE218" s="846"/>
      <c r="LYF218" s="846"/>
      <c r="LYG218" s="846"/>
      <c r="LYH218" s="846"/>
      <c r="LYI218" s="846"/>
      <c r="LYJ218" s="846"/>
      <c r="LYK218" s="846"/>
      <c r="LYL218" s="846"/>
      <c r="LYM218" s="846"/>
      <c r="LYN218" s="846"/>
      <c r="LYO218" s="846"/>
      <c r="LYP218" s="846"/>
      <c r="LYQ218" s="846"/>
      <c r="LYR218" s="846"/>
      <c r="LYS218" s="846"/>
      <c r="LYT218" s="846"/>
      <c r="LYU218" s="846"/>
      <c r="LYV218" s="846"/>
      <c r="LYW218" s="846"/>
      <c r="LYX218" s="846"/>
      <c r="LYY218" s="846"/>
      <c r="LYZ218" s="846"/>
      <c r="LZA218" s="846"/>
      <c r="LZB218" s="846"/>
      <c r="LZC218" s="846"/>
      <c r="LZD218" s="846"/>
      <c r="LZE218" s="846"/>
      <c r="LZF218" s="846"/>
      <c r="LZG218" s="846"/>
      <c r="LZH218" s="846"/>
      <c r="LZI218" s="846"/>
      <c r="LZJ218" s="846"/>
      <c r="LZK218" s="846"/>
      <c r="LZL218" s="846"/>
      <c r="LZM218" s="846"/>
      <c r="LZN218" s="846"/>
      <c r="LZO218" s="846"/>
      <c r="LZP218" s="846"/>
      <c r="LZQ218" s="849"/>
      <c r="LZR218" s="849"/>
      <c r="LZS218" s="849"/>
      <c r="LZT218" s="849"/>
      <c r="LZU218" s="849"/>
      <c r="LZV218" s="849"/>
      <c r="LZW218" s="849"/>
      <c r="LZX218" s="849"/>
      <c r="LZY218" s="849"/>
      <c r="LZZ218" s="849"/>
      <c r="MAA218" s="849"/>
      <c r="MAB218" s="849"/>
      <c r="MAC218" s="849"/>
      <c r="MAD218" s="849"/>
      <c r="MAE218" s="849"/>
      <c r="MAF218" s="849"/>
      <c r="MAG218" s="728"/>
      <c r="MAH218" s="728"/>
      <c r="MAI218" s="728"/>
      <c r="MAJ218" s="728"/>
      <c r="MAK218" s="728"/>
      <c r="MAL218" s="728"/>
      <c r="MAM218" s="728"/>
      <c r="MAN218" s="845"/>
      <c r="MAO218" s="845"/>
      <c r="MAP218" s="845"/>
      <c r="MAQ218" s="845"/>
      <c r="MAR218" s="845"/>
      <c r="MAS218" s="845"/>
      <c r="MAT218" s="845"/>
      <c r="MAU218" s="845"/>
      <c r="MAV218" s="845"/>
      <c r="MAW218" s="845"/>
      <c r="MAX218" s="845"/>
      <c r="MAY218" s="845"/>
      <c r="MAZ218" s="845"/>
      <c r="MBA218" s="845"/>
      <c r="MBB218" s="845"/>
      <c r="MBC218" s="845"/>
      <c r="MBD218" s="845"/>
      <c r="MBE218" s="845"/>
      <c r="MBF218" s="845"/>
      <c r="MBG218" s="845"/>
      <c r="MBH218" s="845"/>
      <c r="MBI218" s="845"/>
      <c r="MBJ218" s="845"/>
      <c r="MBK218" s="845"/>
      <c r="MBL218" s="845"/>
      <c r="MBM218" s="845"/>
      <c r="MBN218" s="845"/>
      <c r="MBO218" s="845"/>
      <c r="MBP218" s="845"/>
      <c r="MBQ218" s="845"/>
      <c r="MBR218" s="845"/>
      <c r="MBS218" s="845"/>
      <c r="MBT218" s="845"/>
      <c r="MBU218" s="845"/>
      <c r="MBV218" s="846"/>
      <c r="MBW218" s="846"/>
      <c r="MBX218" s="846"/>
      <c r="MBY218" s="846"/>
      <c r="MBZ218" s="846"/>
      <c r="MCA218" s="846"/>
      <c r="MCB218" s="846"/>
      <c r="MCC218" s="846"/>
      <c r="MCD218" s="846"/>
      <c r="MCE218" s="846"/>
      <c r="MCF218" s="846"/>
      <c r="MCG218" s="846"/>
      <c r="MCH218" s="846"/>
      <c r="MCI218" s="846"/>
      <c r="MCJ218" s="846"/>
      <c r="MCK218" s="846"/>
      <c r="MCL218" s="846"/>
      <c r="MCM218" s="846"/>
      <c r="MCN218" s="846"/>
      <c r="MCO218" s="846"/>
      <c r="MCP218" s="846"/>
      <c r="MCQ218" s="846"/>
      <c r="MCR218" s="846"/>
      <c r="MCS218" s="846"/>
      <c r="MCT218" s="846"/>
      <c r="MCU218" s="846"/>
      <c r="MCV218" s="846"/>
      <c r="MCW218" s="846"/>
      <c r="MCX218" s="846"/>
      <c r="MCY218" s="846"/>
      <c r="MCZ218" s="846"/>
      <c r="MDA218" s="846"/>
      <c r="MDB218" s="846"/>
      <c r="MDC218" s="846"/>
      <c r="MDD218" s="846"/>
      <c r="MDE218" s="846"/>
      <c r="MDF218" s="846"/>
      <c r="MDG218" s="846"/>
      <c r="MDH218" s="846"/>
      <c r="MDI218" s="846"/>
      <c r="MDJ218" s="846"/>
      <c r="MDK218" s="846"/>
      <c r="MDL218" s="846"/>
      <c r="MDM218" s="846"/>
      <c r="MDN218" s="846"/>
      <c r="MDO218" s="846"/>
      <c r="MDP218" s="846"/>
      <c r="MDQ218" s="846"/>
      <c r="MDR218" s="849"/>
      <c r="MDS218" s="849"/>
      <c r="MDT218" s="849"/>
      <c r="MDU218" s="849"/>
      <c r="MDV218" s="849"/>
      <c r="MDW218" s="849"/>
      <c r="MDX218" s="849"/>
      <c r="MDY218" s="849"/>
      <c r="MDZ218" s="849"/>
      <c r="MEA218" s="849"/>
      <c r="MEB218" s="849"/>
      <c r="MEC218" s="849"/>
      <c r="MED218" s="849"/>
      <c r="MEE218" s="849"/>
      <c r="MEF218" s="849"/>
      <c r="MEG218" s="849"/>
      <c r="MEH218" s="728"/>
      <c r="MEI218" s="728"/>
      <c r="MEJ218" s="728"/>
      <c r="MEK218" s="728"/>
      <c r="MEL218" s="728"/>
      <c r="MEM218" s="728"/>
      <c r="MEN218" s="728"/>
      <c r="MEO218" s="845"/>
      <c r="MEP218" s="845"/>
      <c r="MEQ218" s="845"/>
      <c r="MER218" s="845"/>
      <c r="MES218" s="845"/>
      <c r="MET218" s="845"/>
      <c r="MEU218" s="845"/>
      <c r="MEV218" s="845"/>
      <c r="MEW218" s="845"/>
      <c r="MEX218" s="845"/>
      <c r="MEY218" s="845"/>
      <c r="MEZ218" s="845"/>
      <c r="MFA218" s="845"/>
      <c r="MFB218" s="845"/>
      <c r="MFC218" s="845"/>
      <c r="MFD218" s="845"/>
      <c r="MFE218" s="845"/>
      <c r="MFF218" s="845"/>
      <c r="MFG218" s="845"/>
      <c r="MFH218" s="845"/>
      <c r="MFI218" s="845"/>
      <c r="MFJ218" s="845"/>
      <c r="MFK218" s="845"/>
      <c r="MFL218" s="845"/>
      <c r="MFM218" s="845"/>
      <c r="MFN218" s="845"/>
      <c r="MFO218" s="845"/>
      <c r="MFP218" s="845"/>
      <c r="MFQ218" s="845"/>
      <c r="MFR218" s="845"/>
      <c r="MFS218" s="845"/>
      <c r="MFT218" s="845"/>
      <c r="MFU218" s="845"/>
      <c r="MFV218" s="845"/>
      <c r="MFW218" s="846"/>
      <c r="MFX218" s="846"/>
      <c r="MFY218" s="846"/>
      <c r="MFZ218" s="846"/>
      <c r="MGA218" s="846"/>
      <c r="MGB218" s="846"/>
      <c r="MGC218" s="846"/>
      <c r="MGD218" s="846"/>
      <c r="MGE218" s="846"/>
      <c r="MGF218" s="846"/>
      <c r="MGG218" s="846"/>
      <c r="MGH218" s="846"/>
      <c r="MGI218" s="846"/>
      <c r="MGJ218" s="846"/>
      <c r="MGK218" s="846"/>
      <c r="MGL218" s="846"/>
      <c r="MGM218" s="846"/>
      <c r="MGN218" s="846"/>
      <c r="MGO218" s="846"/>
      <c r="MGP218" s="846"/>
      <c r="MGQ218" s="846"/>
      <c r="MGR218" s="846"/>
      <c r="MGS218" s="846"/>
      <c r="MGT218" s="846"/>
      <c r="MGU218" s="846"/>
      <c r="MGV218" s="846"/>
      <c r="MGW218" s="846"/>
      <c r="MGX218" s="846"/>
      <c r="MGY218" s="846"/>
      <c r="MGZ218" s="846"/>
      <c r="MHA218" s="846"/>
      <c r="MHB218" s="846"/>
      <c r="MHC218" s="846"/>
      <c r="MHD218" s="846"/>
      <c r="MHE218" s="846"/>
      <c r="MHF218" s="846"/>
      <c r="MHG218" s="846"/>
      <c r="MHH218" s="846"/>
      <c r="MHI218" s="846"/>
      <c r="MHJ218" s="846"/>
      <c r="MHK218" s="846"/>
      <c r="MHL218" s="846"/>
      <c r="MHM218" s="846"/>
      <c r="MHN218" s="846"/>
      <c r="MHO218" s="846"/>
      <c r="MHP218" s="846"/>
      <c r="MHQ218" s="846"/>
      <c r="MHR218" s="846"/>
      <c r="MHS218" s="849"/>
      <c r="MHT218" s="849"/>
      <c r="MHU218" s="849"/>
      <c r="MHV218" s="849"/>
      <c r="MHW218" s="849"/>
      <c r="MHX218" s="849"/>
      <c r="MHY218" s="849"/>
      <c r="MHZ218" s="849"/>
      <c r="MIA218" s="849"/>
      <c r="MIB218" s="849"/>
      <c r="MIC218" s="849"/>
      <c r="MID218" s="849"/>
      <c r="MIE218" s="849"/>
      <c r="MIF218" s="849"/>
      <c r="MIG218" s="849"/>
      <c r="MIH218" s="849"/>
      <c r="MII218" s="728"/>
      <c r="MIJ218" s="728"/>
      <c r="MIK218" s="728"/>
      <c r="MIL218" s="728"/>
      <c r="MIM218" s="728"/>
      <c r="MIN218" s="728"/>
      <c r="MIO218" s="728"/>
      <c r="MIP218" s="845"/>
      <c r="MIQ218" s="845"/>
      <c r="MIR218" s="845"/>
      <c r="MIS218" s="845"/>
      <c r="MIT218" s="845"/>
      <c r="MIU218" s="845"/>
      <c r="MIV218" s="845"/>
      <c r="MIW218" s="845"/>
      <c r="MIX218" s="845"/>
      <c r="MIY218" s="845"/>
      <c r="MIZ218" s="845"/>
      <c r="MJA218" s="845"/>
      <c r="MJB218" s="845"/>
      <c r="MJC218" s="845"/>
      <c r="MJD218" s="845"/>
      <c r="MJE218" s="845"/>
      <c r="MJF218" s="845"/>
      <c r="MJG218" s="845"/>
      <c r="MJH218" s="845"/>
      <c r="MJI218" s="845"/>
      <c r="MJJ218" s="845"/>
      <c r="MJK218" s="845"/>
      <c r="MJL218" s="845"/>
      <c r="MJM218" s="845"/>
      <c r="MJN218" s="845"/>
      <c r="MJO218" s="845"/>
      <c r="MJP218" s="845"/>
      <c r="MJQ218" s="845"/>
      <c r="MJR218" s="845"/>
      <c r="MJS218" s="845"/>
      <c r="MJT218" s="845"/>
      <c r="MJU218" s="845"/>
      <c r="MJV218" s="845"/>
      <c r="MJW218" s="845"/>
      <c r="MJX218" s="846"/>
      <c r="MJY218" s="846"/>
      <c r="MJZ218" s="846"/>
      <c r="MKA218" s="846"/>
      <c r="MKB218" s="846"/>
      <c r="MKC218" s="846"/>
      <c r="MKD218" s="846"/>
      <c r="MKE218" s="846"/>
      <c r="MKF218" s="846"/>
      <c r="MKG218" s="846"/>
      <c r="MKH218" s="846"/>
      <c r="MKI218" s="846"/>
      <c r="MKJ218" s="846"/>
      <c r="MKK218" s="846"/>
      <c r="MKL218" s="846"/>
      <c r="MKM218" s="846"/>
      <c r="MKN218" s="846"/>
      <c r="MKO218" s="846"/>
      <c r="MKP218" s="846"/>
      <c r="MKQ218" s="846"/>
      <c r="MKR218" s="846"/>
      <c r="MKS218" s="846"/>
      <c r="MKT218" s="846"/>
      <c r="MKU218" s="846"/>
      <c r="MKV218" s="846"/>
      <c r="MKW218" s="846"/>
      <c r="MKX218" s="846"/>
      <c r="MKY218" s="846"/>
      <c r="MKZ218" s="846"/>
      <c r="MLA218" s="846"/>
      <c r="MLB218" s="846"/>
      <c r="MLC218" s="846"/>
      <c r="MLD218" s="846"/>
      <c r="MLE218" s="846"/>
      <c r="MLF218" s="846"/>
      <c r="MLG218" s="846"/>
      <c r="MLH218" s="846"/>
      <c r="MLI218" s="846"/>
      <c r="MLJ218" s="846"/>
      <c r="MLK218" s="846"/>
      <c r="MLL218" s="846"/>
      <c r="MLM218" s="846"/>
      <c r="MLN218" s="846"/>
      <c r="MLO218" s="846"/>
      <c r="MLP218" s="846"/>
      <c r="MLQ218" s="846"/>
      <c r="MLR218" s="846"/>
      <c r="MLS218" s="846"/>
      <c r="MLT218" s="849"/>
      <c r="MLU218" s="849"/>
      <c r="MLV218" s="849"/>
      <c r="MLW218" s="849"/>
      <c r="MLX218" s="849"/>
      <c r="MLY218" s="849"/>
      <c r="MLZ218" s="849"/>
      <c r="MMA218" s="849"/>
      <c r="MMB218" s="849"/>
      <c r="MMC218" s="849"/>
      <c r="MMD218" s="849"/>
      <c r="MME218" s="849"/>
      <c r="MMF218" s="849"/>
      <c r="MMG218" s="849"/>
      <c r="MMH218" s="849"/>
      <c r="MMI218" s="849"/>
      <c r="MMJ218" s="728"/>
      <c r="MMK218" s="728"/>
      <c r="MML218" s="728"/>
      <c r="MMM218" s="728"/>
      <c r="MMN218" s="728"/>
      <c r="MMO218" s="728"/>
      <c r="MMP218" s="728"/>
      <c r="MMQ218" s="845"/>
      <c r="MMR218" s="845"/>
      <c r="MMS218" s="845"/>
      <c r="MMT218" s="845"/>
      <c r="MMU218" s="845"/>
      <c r="MMV218" s="845"/>
      <c r="MMW218" s="845"/>
      <c r="MMX218" s="845"/>
      <c r="MMY218" s="845"/>
      <c r="MMZ218" s="845"/>
      <c r="MNA218" s="845"/>
      <c r="MNB218" s="845"/>
      <c r="MNC218" s="845"/>
      <c r="MND218" s="845"/>
      <c r="MNE218" s="845"/>
      <c r="MNF218" s="845"/>
      <c r="MNG218" s="845"/>
      <c r="MNH218" s="845"/>
      <c r="MNI218" s="845"/>
      <c r="MNJ218" s="845"/>
      <c r="MNK218" s="845"/>
      <c r="MNL218" s="845"/>
      <c r="MNM218" s="845"/>
      <c r="MNN218" s="845"/>
      <c r="MNO218" s="845"/>
      <c r="MNP218" s="845"/>
      <c r="MNQ218" s="845"/>
      <c r="MNR218" s="845"/>
      <c r="MNS218" s="845"/>
      <c r="MNT218" s="845"/>
      <c r="MNU218" s="845"/>
      <c r="MNV218" s="845"/>
      <c r="MNW218" s="845"/>
      <c r="MNX218" s="845"/>
      <c r="MNY218" s="846"/>
      <c r="MNZ218" s="846"/>
      <c r="MOA218" s="846"/>
      <c r="MOB218" s="846"/>
      <c r="MOC218" s="846"/>
      <c r="MOD218" s="846"/>
      <c r="MOE218" s="846"/>
      <c r="MOF218" s="846"/>
      <c r="MOG218" s="846"/>
      <c r="MOH218" s="846"/>
      <c r="MOI218" s="846"/>
      <c r="MOJ218" s="846"/>
      <c r="MOK218" s="846"/>
      <c r="MOL218" s="846"/>
      <c r="MOM218" s="846"/>
      <c r="MON218" s="846"/>
      <c r="MOO218" s="846"/>
      <c r="MOP218" s="846"/>
      <c r="MOQ218" s="846"/>
      <c r="MOR218" s="846"/>
      <c r="MOS218" s="846"/>
      <c r="MOT218" s="846"/>
      <c r="MOU218" s="846"/>
      <c r="MOV218" s="846"/>
      <c r="MOW218" s="846"/>
      <c r="MOX218" s="846"/>
      <c r="MOY218" s="846"/>
      <c r="MOZ218" s="846"/>
      <c r="MPA218" s="846"/>
      <c r="MPB218" s="846"/>
      <c r="MPC218" s="846"/>
      <c r="MPD218" s="846"/>
      <c r="MPE218" s="846"/>
      <c r="MPF218" s="846"/>
      <c r="MPG218" s="846"/>
      <c r="MPH218" s="846"/>
      <c r="MPI218" s="846"/>
      <c r="MPJ218" s="846"/>
      <c r="MPK218" s="846"/>
      <c r="MPL218" s="846"/>
      <c r="MPM218" s="846"/>
      <c r="MPN218" s="846"/>
      <c r="MPO218" s="846"/>
      <c r="MPP218" s="846"/>
      <c r="MPQ218" s="846"/>
      <c r="MPR218" s="846"/>
      <c r="MPS218" s="846"/>
      <c r="MPT218" s="846"/>
      <c r="MPU218" s="849"/>
      <c r="MPV218" s="849"/>
      <c r="MPW218" s="849"/>
      <c r="MPX218" s="849"/>
      <c r="MPY218" s="849"/>
      <c r="MPZ218" s="849"/>
      <c r="MQA218" s="849"/>
      <c r="MQB218" s="849"/>
      <c r="MQC218" s="849"/>
      <c r="MQD218" s="849"/>
      <c r="MQE218" s="849"/>
      <c r="MQF218" s="849"/>
      <c r="MQG218" s="849"/>
      <c r="MQH218" s="849"/>
      <c r="MQI218" s="849"/>
      <c r="MQJ218" s="849"/>
      <c r="MQK218" s="728"/>
      <c r="MQL218" s="728"/>
      <c r="MQM218" s="728"/>
      <c r="MQN218" s="728"/>
      <c r="MQO218" s="728"/>
      <c r="MQP218" s="728"/>
      <c r="MQQ218" s="728"/>
      <c r="MQR218" s="845"/>
      <c r="MQS218" s="845"/>
      <c r="MQT218" s="845"/>
      <c r="MQU218" s="845"/>
      <c r="MQV218" s="845"/>
      <c r="MQW218" s="845"/>
      <c r="MQX218" s="845"/>
      <c r="MQY218" s="845"/>
      <c r="MQZ218" s="845"/>
      <c r="MRA218" s="845"/>
      <c r="MRB218" s="845"/>
      <c r="MRC218" s="845"/>
      <c r="MRD218" s="845"/>
      <c r="MRE218" s="845"/>
      <c r="MRF218" s="845"/>
      <c r="MRG218" s="845"/>
      <c r="MRH218" s="845"/>
      <c r="MRI218" s="845"/>
      <c r="MRJ218" s="845"/>
      <c r="MRK218" s="845"/>
      <c r="MRL218" s="845"/>
      <c r="MRM218" s="845"/>
      <c r="MRN218" s="845"/>
      <c r="MRO218" s="845"/>
      <c r="MRP218" s="845"/>
      <c r="MRQ218" s="845"/>
      <c r="MRR218" s="845"/>
      <c r="MRS218" s="845"/>
      <c r="MRT218" s="845"/>
      <c r="MRU218" s="845"/>
      <c r="MRV218" s="845"/>
      <c r="MRW218" s="845"/>
      <c r="MRX218" s="845"/>
      <c r="MRY218" s="845"/>
      <c r="MRZ218" s="846"/>
      <c r="MSA218" s="846"/>
      <c r="MSB218" s="846"/>
      <c r="MSC218" s="846"/>
      <c r="MSD218" s="846"/>
      <c r="MSE218" s="846"/>
      <c r="MSF218" s="846"/>
      <c r="MSG218" s="846"/>
      <c r="MSH218" s="846"/>
      <c r="MSI218" s="846"/>
      <c r="MSJ218" s="846"/>
      <c r="MSK218" s="846"/>
      <c r="MSL218" s="846"/>
      <c r="MSM218" s="846"/>
      <c r="MSN218" s="846"/>
      <c r="MSO218" s="846"/>
      <c r="MSP218" s="846"/>
      <c r="MSQ218" s="846"/>
      <c r="MSR218" s="846"/>
      <c r="MSS218" s="846"/>
      <c r="MST218" s="846"/>
      <c r="MSU218" s="846"/>
      <c r="MSV218" s="846"/>
      <c r="MSW218" s="846"/>
      <c r="MSX218" s="846"/>
      <c r="MSY218" s="846"/>
      <c r="MSZ218" s="846"/>
      <c r="MTA218" s="846"/>
      <c r="MTB218" s="846"/>
      <c r="MTC218" s="846"/>
      <c r="MTD218" s="846"/>
      <c r="MTE218" s="846"/>
      <c r="MTF218" s="846"/>
      <c r="MTG218" s="846"/>
      <c r="MTH218" s="846"/>
      <c r="MTI218" s="846"/>
      <c r="MTJ218" s="846"/>
      <c r="MTK218" s="846"/>
      <c r="MTL218" s="846"/>
      <c r="MTM218" s="846"/>
      <c r="MTN218" s="846"/>
      <c r="MTO218" s="846"/>
      <c r="MTP218" s="846"/>
      <c r="MTQ218" s="846"/>
      <c r="MTR218" s="846"/>
      <c r="MTS218" s="846"/>
      <c r="MTT218" s="846"/>
      <c r="MTU218" s="846"/>
      <c r="MTV218" s="849"/>
      <c r="MTW218" s="849"/>
      <c r="MTX218" s="849"/>
      <c r="MTY218" s="849"/>
      <c r="MTZ218" s="849"/>
      <c r="MUA218" s="849"/>
      <c r="MUB218" s="849"/>
      <c r="MUC218" s="849"/>
      <c r="MUD218" s="849"/>
      <c r="MUE218" s="849"/>
      <c r="MUF218" s="849"/>
      <c r="MUG218" s="849"/>
      <c r="MUH218" s="849"/>
      <c r="MUI218" s="849"/>
      <c r="MUJ218" s="849"/>
      <c r="MUK218" s="849"/>
      <c r="MUL218" s="728"/>
      <c r="MUM218" s="728"/>
      <c r="MUN218" s="728"/>
      <c r="MUO218" s="728"/>
      <c r="MUP218" s="728"/>
      <c r="MUQ218" s="728"/>
      <c r="MUR218" s="728"/>
      <c r="MUS218" s="845"/>
      <c r="MUT218" s="845"/>
      <c r="MUU218" s="845"/>
      <c r="MUV218" s="845"/>
      <c r="MUW218" s="845"/>
      <c r="MUX218" s="845"/>
      <c r="MUY218" s="845"/>
      <c r="MUZ218" s="845"/>
      <c r="MVA218" s="845"/>
      <c r="MVB218" s="845"/>
      <c r="MVC218" s="845"/>
      <c r="MVD218" s="845"/>
      <c r="MVE218" s="845"/>
      <c r="MVF218" s="845"/>
      <c r="MVG218" s="845"/>
      <c r="MVH218" s="845"/>
      <c r="MVI218" s="845"/>
      <c r="MVJ218" s="845"/>
      <c r="MVK218" s="845"/>
      <c r="MVL218" s="845"/>
      <c r="MVM218" s="845"/>
      <c r="MVN218" s="845"/>
      <c r="MVO218" s="845"/>
      <c r="MVP218" s="845"/>
      <c r="MVQ218" s="845"/>
      <c r="MVR218" s="845"/>
      <c r="MVS218" s="845"/>
      <c r="MVT218" s="845"/>
      <c r="MVU218" s="845"/>
      <c r="MVV218" s="845"/>
      <c r="MVW218" s="845"/>
      <c r="MVX218" s="845"/>
      <c r="MVY218" s="845"/>
      <c r="MVZ218" s="845"/>
      <c r="MWA218" s="846"/>
      <c r="MWB218" s="846"/>
      <c r="MWC218" s="846"/>
      <c r="MWD218" s="846"/>
      <c r="MWE218" s="846"/>
      <c r="MWF218" s="846"/>
      <c r="MWG218" s="846"/>
      <c r="MWH218" s="846"/>
      <c r="MWI218" s="846"/>
      <c r="MWJ218" s="846"/>
      <c r="MWK218" s="846"/>
      <c r="MWL218" s="846"/>
      <c r="MWM218" s="846"/>
      <c r="MWN218" s="846"/>
      <c r="MWO218" s="846"/>
      <c r="MWP218" s="846"/>
      <c r="MWQ218" s="846"/>
      <c r="MWR218" s="846"/>
      <c r="MWS218" s="846"/>
      <c r="MWT218" s="846"/>
      <c r="MWU218" s="846"/>
      <c r="MWV218" s="846"/>
      <c r="MWW218" s="846"/>
      <c r="MWX218" s="846"/>
      <c r="MWY218" s="846"/>
      <c r="MWZ218" s="846"/>
      <c r="MXA218" s="846"/>
      <c r="MXB218" s="846"/>
      <c r="MXC218" s="846"/>
      <c r="MXD218" s="846"/>
      <c r="MXE218" s="846"/>
      <c r="MXF218" s="846"/>
      <c r="MXG218" s="846"/>
      <c r="MXH218" s="846"/>
      <c r="MXI218" s="846"/>
      <c r="MXJ218" s="846"/>
      <c r="MXK218" s="846"/>
      <c r="MXL218" s="846"/>
      <c r="MXM218" s="846"/>
      <c r="MXN218" s="846"/>
      <c r="MXO218" s="846"/>
      <c r="MXP218" s="846"/>
      <c r="MXQ218" s="846"/>
      <c r="MXR218" s="846"/>
      <c r="MXS218" s="846"/>
      <c r="MXT218" s="846"/>
      <c r="MXU218" s="846"/>
      <c r="MXV218" s="846"/>
      <c r="MXW218" s="849"/>
      <c r="MXX218" s="849"/>
      <c r="MXY218" s="849"/>
      <c r="MXZ218" s="849"/>
      <c r="MYA218" s="849"/>
      <c r="MYB218" s="849"/>
      <c r="MYC218" s="849"/>
      <c r="MYD218" s="849"/>
      <c r="MYE218" s="849"/>
      <c r="MYF218" s="849"/>
      <c r="MYG218" s="849"/>
      <c r="MYH218" s="849"/>
      <c r="MYI218" s="849"/>
      <c r="MYJ218" s="849"/>
      <c r="MYK218" s="849"/>
      <c r="MYL218" s="849"/>
      <c r="MYM218" s="728"/>
      <c r="MYN218" s="728"/>
      <c r="MYO218" s="728"/>
      <c r="MYP218" s="728"/>
      <c r="MYQ218" s="728"/>
      <c r="MYR218" s="728"/>
      <c r="MYS218" s="728"/>
      <c r="MYT218" s="845"/>
      <c r="MYU218" s="845"/>
      <c r="MYV218" s="845"/>
      <c r="MYW218" s="845"/>
      <c r="MYX218" s="845"/>
      <c r="MYY218" s="845"/>
      <c r="MYZ218" s="845"/>
      <c r="MZA218" s="845"/>
      <c r="MZB218" s="845"/>
      <c r="MZC218" s="845"/>
      <c r="MZD218" s="845"/>
      <c r="MZE218" s="845"/>
      <c r="MZF218" s="845"/>
      <c r="MZG218" s="845"/>
      <c r="MZH218" s="845"/>
      <c r="MZI218" s="845"/>
      <c r="MZJ218" s="845"/>
      <c r="MZK218" s="845"/>
      <c r="MZL218" s="845"/>
      <c r="MZM218" s="845"/>
      <c r="MZN218" s="845"/>
      <c r="MZO218" s="845"/>
      <c r="MZP218" s="845"/>
      <c r="MZQ218" s="845"/>
      <c r="MZR218" s="845"/>
      <c r="MZS218" s="845"/>
      <c r="MZT218" s="845"/>
      <c r="MZU218" s="845"/>
      <c r="MZV218" s="845"/>
      <c r="MZW218" s="845"/>
      <c r="MZX218" s="845"/>
      <c r="MZY218" s="845"/>
      <c r="MZZ218" s="845"/>
      <c r="NAA218" s="845"/>
      <c r="NAB218" s="846"/>
      <c r="NAC218" s="846"/>
      <c r="NAD218" s="846"/>
      <c r="NAE218" s="846"/>
      <c r="NAF218" s="846"/>
      <c r="NAG218" s="846"/>
      <c r="NAH218" s="846"/>
      <c r="NAI218" s="846"/>
      <c r="NAJ218" s="846"/>
      <c r="NAK218" s="846"/>
      <c r="NAL218" s="846"/>
      <c r="NAM218" s="846"/>
      <c r="NAN218" s="846"/>
      <c r="NAO218" s="846"/>
      <c r="NAP218" s="846"/>
      <c r="NAQ218" s="846"/>
      <c r="NAR218" s="846"/>
      <c r="NAS218" s="846"/>
      <c r="NAT218" s="846"/>
      <c r="NAU218" s="846"/>
      <c r="NAV218" s="846"/>
      <c r="NAW218" s="846"/>
      <c r="NAX218" s="846"/>
      <c r="NAY218" s="846"/>
      <c r="NAZ218" s="846"/>
      <c r="NBA218" s="846"/>
      <c r="NBB218" s="846"/>
      <c r="NBC218" s="846"/>
      <c r="NBD218" s="846"/>
      <c r="NBE218" s="846"/>
      <c r="NBF218" s="846"/>
      <c r="NBG218" s="846"/>
      <c r="NBH218" s="846"/>
      <c r="NBI218" s="846"/>
      <c r="NBJ218" s="846"/>
      <c r="NBK218" s="846"/>
      <c r="NBL218" s="846"/>
      <c r="NBM218" s="846"/>
      <c r="NBN218" s="846"/>
      <c r="NBO218" s="846"/>
      <c r="NBP218" s="846"/>
      <c r="NBQ218" s="846"/>
      <c r="NBR218" s="846"/>
      <c r="NBS218" s="846"/>
      <c r="NBT218" s="846"/>
      <c r="NBU218" s="846"/>
      <c r="NBV218" s="846"/>
      <c r="NBW218" s="846"/>
      <c r="NBX218" s="849"/>
      <c r="NBY218" s="849"/>
      <c r="NBZ218" s="849"/>
      <c r="NCA218" s="849"/>
      <c r="NCB218" s="849"/>
      <c r="NCC218" s="849"/>
      <c r="NCD218" s="849"/>
      <c r="NCE218" s="849"/>
      <c r="NCF218" s="849"/>
      <c r="NCG218" s="849"/>
      <c r="NCH218" s="849"/>
      <c r="NCI218" s="849"/>
      <c r="NCJ218" s="849"/>
      <c r="NCK218" s="849"/>
      <c r="NCL218" s="849"/>
      <c r="NCM218" s="849"/>
      <c r="NCN218" s="728"/>
      <c r="NCO218" s="728"/>
      <c r="NCP218" s="728"/>
      <c r="NCQ218" s="728"/>
      <c r="NCR218" s="728"/>
      <c r="NCS218" s="728"/>
      <c r="NCT218" s="728"/>
      <c r="NCU218" s="845"/>
      <c r="NCV218" s="845"/>
      <c r="NCW218" s="845"/>
      <c r="NCX218" s="845"/>
      <c r="NCY218" s="845"/>
      <c r="NCZ218" s="845"/>
      <c r="NDA218" s="845"/>
      <c r="NDB218" s="845"/>
      <c r="NDC218" s="845"/>
      <c r="NDD218" s="845"/>
      <c r="NDE218" s="845"/>
      <c r="NDF218" s="845"/>
      <c r="NDG218" s="845"/>
      <c r="NDH218" s="845"/>
      <c r="NDI218" s="845"/>
      <c r="NDJ218" s="845"/>
      <c r="NDK218" s="845"/>
      <c r="NDL218" s="845"/>
      <c r="NDM218" s="845"/>
      <c r="NDN218" s="845"/>
      <c r="NDO218" s="845"/>
      <c r="NDP218" s="845"/>
      <c r="NDQ218" s="845"/>
      <c r="NDR218" s="845"/>
      <c r="NDS218" s="845"/>
      <c r="NDT218" s="845"/>
      <c r="NDU218" s="845"/>
      <c r="NDV218" s="845"/>
      <c r="NDW218" s="845"/>
      <c r="NDX218" s="845"/>
      <c r="NDY218" s="845"/>
      <c r="NDZ218" s="845"/>
      <c r="NEA218" s="845"/>
      <c r="NEB218" s="845"/>
      <c r="NEC218" s="846"/>
      <c r="NED218" s="846"/>
      <c r="NEE218" s="846"/>
      <c r="NEF218" s="846"/>
      <c r="NEG218" s="846"/>
      <c r="NEH218" s="846"/>
      <c r="NEI218" s="846"/>
      <c r="NEJ218" s="846"/>
      <c r="NEK218" s="846"/>
      <c r="NEL218" s="846"/>
      <c r="NEM218" s="846"/>
      <c r="NEN218" s="846"/>
      <c r="NEO218" s="846"/>
      <c r="NEP218" s="846"/>
      <c r="NEQ218" s="846"/>
      <c r="NER218" s="846"/>
      <c r="NES218" s="846"/>
      <c r="NET218" s="846"/>
      <c r="NEU218" s="846"/>
      <c r="NEV218" s="846"/>
      <c r="NEW218" s="846"/>
      <c r="NEX218" s="846"/>
      <c r="NEY218" s="846"/>
      <c r="NEZ218" s="846"/>
      <c r="NFA218" s="846"/>
      <c r="NFB218" s="846"/>
      <c r="NFC218" s="846"/>
      <c r="NFD218" s="846"/>
      <c r="NFE218" s="846"/>
      <c r="NFF218" s="846"/>
      <c r="NFG218" s="846"/>
      <c r="NFH218" s="846"/>
      <c r="NFI218" s="846"/>
      <c r="NFJ218" s="846"/>
      <c r="NFK218" s="846"/>
      <c r="NFL218" s="846"/>
      <c r="NFM218" s="846"/>
      <c r="NFN218" s="846"/>
      <c r="NFO218" s="846"/>
      <c r="NFP218" s="846"/>
      <c r="NFQ218" s="846"/>
      <c r="NFR218" s="846"/>
      <c r="NFS218" s="846"/>
      <c r="NFT218" s="846"/>
      <c r="NFU218" s="846"/>
      <c r="NFV218" s="846"/>
      <c r="NFW218" s="846"/>
      <c r="NFX218" s="846"/>
      <c r="NFY218" s="849"/>
      <c r="NFZ218" s="849"/>
      <c r="NGA218" s="849"/>
      <c r="NGB218" s="849"/>
      <c r="NGC218" s="849"/>
      <c r="NGD218" s="849"/>
      <c r="NGE218" s="849"/>
      <c r="NGF218" s="849"/>
      <c r="NGG218" s="849"/>
      <c r="NGH218" s="849"/>
      <c r="NGI218" s="849"/>
      <c r="NGJ218" s="849"/>
      <c r="NGK218" s="849"/>
      <c r="NGL218" s="849"/>
      <c r="NGM218" s="849"/>
      <c r="NGN218" s="849"/>
      <c r="NGO218" s="728"/>
      <c r="NGP218" s="728"/>
      <c r="NGQ218" s="728"/>
      <c r="NGR218" s="728"/>
      <c r="NGS218" s="728"/>
      <c r="NGT218" s="728"/>
      <c r="NGU218" s="728"/>
      <c r="NGV218" s="845"/>
      <c r="NGW218" s="845"/>
      <c r="NGX218" s="845"/>
      <c r="NGY218" s="845"/>
      <c r="NGZ218" s="845"/>
      <c r="NHA218" s="845"/>
      <c r="NHB218" s="845"/>
      <c r="NHC218" s="845"/>
      <c r="NHD218" s="845"/>
      <c r="NHE218" s="845"/>
      <c r="NHF218" s="845"/>
      <c r="NHG218" s="845"/>
      <c r="NHH218" s="845"/>
      <c r="NHI218" s="845"/>
      <c r="NHJ218" s="845"/>
      <c r="NHK218" s="845"/>
      <c r="NHL218" s="845"/>
      <c r="NHM218" s="845"/>
      <c r="NHN218" s="845"/>
      <c r="NHO218" s="845"/>
      <c r="NHP218" s="845"/>
      <c r="NHQ218" s="845"/>
      <c r="NHR218" s="845"/>
      <c r="NHS218" s="845"/>
      <c r="NHT218" s="845"/>
      <c r="NHU218" s="845"/>
      <c r="NHV218" s="845"/>
      <c r="NHW218" s="845"/>
      <c r="NHX218" s="845"/>
      <c r="NHY218" s="845"/>
      <c r="NHZ218" s="845"/>
      <c r="NIA218" s="845"/>
      <c r="NIB218" s="845"/>
      <c r="NIC218" s="845"/>
      <c r="NID218" s="846"/>
      <c r="NIE218" s="846"/>
      <c r="NIF218" s="846"/>
      <c r="NIG218" s="846"/>
      <c r="NIH218" s="846"/>
      <c r="NII218" s="846"/>
      <c r="NIJ218" s="846"/>
      <c r="NIK218" s="846"/>
      <c r="NIL218" s="846"/>
      <c r="NIM218" s="846"/>
      <c r="NIN218" s="846"/>
      <c r="NIO218" s="846"/>
      <c r="NIP218" s="846"/>
      <c r="NIQ218" s="846"/>
      <c r="NIR218" s="846"/>
      <c r="NIS218" s="846"/>
      <c r="NIT218" s="846"/>
      <c r="NIU218" s="846"/>
      <c r="NIV218" s="846"/>
      <c r="NIW218" s="846"/>
      <c r="NIX218" s="846"/>
      <c r="NIY218" s="846"/>
      <c r="NIZ218" s="846"/>
      <c r="NJA218" s="846"/>
      <c r="NJB218" s="846"/>
      <c r="NJC218" s="846"/>
      <c r="NJD218" s="846"/>
      <c r="NJE218" s="846"/>
      <c r="NJF218" s="846"/>
      <c r="NJG218" s="846"/>
      <c r="NJH218" s="846"/>
      <c r="NJI218" s="846"/>
      <c r="NJJ218" s="846"/>
      <c r="NJK218" s="846"/>
      <c r="NJL218" s="846"/>
      <c r="NJM218" s="846"/>
      <c r="NJN218" s="846"/>
      <c r="NJO218" s="846"/>
      <c r="NJP218" s="846"/>
      <c r="NJQ218" s="846"/>
      <c r="NJR218" s="846"/>
      <c r="NJS218" s="846"/>
      <c r="NJT218" s="846"/>
      <c r="NJU218" s="846"/>
      <c r="NJV218" s="846"/>
      <c r="NJW218" s="846"/>
      <c r="NJX218" s="846"/>
      <c r="NJY218" s="846"/>
      <c r="NJZ218" s="849"/>
      <c r="NKA218" s="849"/>
      <c r="NKB218" s="849"/>
      <c r="NKC218" s="849"/>
      <c r="NKD218" s="849"/>
      <c r="NKE218" s="849"/>
      <c r="NKF218" s="849"/>
      <c r="NKG218" s="849"/>
      <c r="NKH218" s="849"/>
      <c r="NKI218" s="849"/>
      <c r="NKJ218" s="849"/>
      <c r="NKK218" s="849"/>
      <c r="NKL218" s="849"/>
      <c r="NKM218" s="849"/>
      <c r="NKN218" s="849"/>
      <c r="NKO218" s="849"/>
      <c r="NKP218" s="728"/>
      <c r="NKQ218" s="728"/>
      <c r="NKR218" s="728"/>
      <c r="NKS218" s="728"/>
      <c r="NKT218" s="728"/>
      <c r="NKU218" s="728"/>
      <c r="NKV218" s="728"/>
      <c r="NKW218" s="845"/>
      <c r="NKX218" s="845"/>
      <c r="NKY218" s="845"/>
      <c r="NKZ218" s="845"/>
      <c r="NLA218" s="845"/>
      <c r="NLB218" s="845"/>
      <c r="NLC218" s="845"/>
      <c r="NLD218" s="845"/>
      <c r="NLE218" s="845"/>
      <c r="NLF218" s="845"/>
      <c r="NLG218" s="845"/>
      <c r="NLH218" s="845"/>
      <c r="NLI218" s="845"/>
      <c r="NLJ218" s="845"/>
      <c r="NLK218" s="845"/>
      <c r="NLL218" s="845"/>
      <c r="NLM218" s="845"/>
      <c r="NLN218" s="845"/>
      <c r="NLO218" s="845"/>
      <c r="NLP218" s="845"/>
      <c r="NLQ218" s="845"/>
      <c r="NLR218" s="845"/>
      <c r="NLS218" s="845"/>
      <c r="NLT218" s="845"/>
      <c r="NLU218" s="845"/>
      <c r="NLV218" s="845"/>
      <c r="NLW218" s="845"/>
      <c r="NLX218" s="845"/>
      <c r="NLY218" s="845"/>
      <c r="NLZ218" s="845"/>
      <c r="NMA218" s="845"/>
      <c r="NMB218" s="845"/>
      <c r="NMC218" s="845"/>
      <c r="NMD218" s="845"/>
      <c r="NME218" s="846"/>
      <c r="NMF218" s="846"/>
      <c r="NMG218" s="846"/>
      <c r="NMH218" s="846"/>
      <c r="NMI218" s="846"/>
      <c r="NMJ218" s="846"/>
      <c r="NMK218" s="846"/>
      <c r="NML218" s="846"/>
      <c r="NMM218" s="846"/>
      <c r="NMN218" s="846"/>
      <c r="NMO218" s="846"/>
      <c r="NMP218" s="846"/>
      <c r="NMQ218" s="846"/>
      <c r="NMR218" s="846"/>
      <c r="NMS218" s="846"/>
      <c r="NMT218" s="846"/>
      <c r="NMU218" s="846"/>
      <c r="NMV218" s="846"/>
      <c r="NMW218" s="846"/>
      <c r="NMX218" s="846"/>
      <c r="NMY218" s="846"/>
      <c r="NMZ218" s="846"/>
      <c r="NNA218" s="846"/>
      <c r="NNB218" s="846"/>
      <c r="NNC218" s="846"/>
      <c r="NND218" s="846"/>
      <c r="NNE218" s="846"/>
      <c r="NNF218" s="846"/>
      <c r="NNG218" s="846"/>
      <c r="NNH218" s="846"/>
      <c r="NNI218" s="846"/>
      <c r="NNJ218" s="846"/>
      <c r="NNK218" s="846"/>
      <c r="NNL218" s="846"/>
      <c r="NNM218" s="846"/>
      <c r="NNN218" s="846"/>
      <c r="NNO218" s="846"/>
      <c r="NNP218" s="846"/>
      <c r="NNQ218" s="846"/>
      <c r="NNR218" s="846"/>
      <c r="NNS218" s="846"/>
      <c r="NNT218" s="846"/>
      <c r="NNU218" s="846"/>
      <c r="NNV218" s="846"/>
      <c r="NNW218" s="846"/>
      <c r="NNX218" s="846"/>
      <c r="NNY218" s="846"/>
      <c r="NNZ218" s="846"/>
      <c r="NOA218" s="849"/>
      <c r="NOB218" s="849"/>
      <c r="NOC218" s="849"/>
      <c r="NOD218" s="849"/>
      <c r="NOE218" s="849"/>
      <c r="NOF218" s="849"/>
      <c r="NOG218" s="849"/>
      <c r="NOH218" s="849"/>
      <c r="NOI218" s="849"/>
      <c r="NOJ218" s="849"/>
      <c r="NOK218" s="849"/>
      <c r="NOL218" s="849"/>
      <c r="NOM218" s="849"/>
      <c r="NON218" s="849"/>
      <c r="NOO218" s="849"/>
      <c r="NOP218" s="849"/>
      <c r="NOQ218" s="728"/>
      <c r="NOR218" s="728"/>
      <c r="NOS218" s="728"/>
      <c r="NOT218" s="728"/>
      <c r="NOU218" s="728"/>
      <c r="NOV218" s="728"/>
      <c r="NOW218" s="728"/>
      <c r="NOX218" s="845"/>
      <c r="NOY218" s="845"/>
      <c r="NOZ218" s="845"/>
      <c r="NPA218" s="845"/>
      <c r="NPB218" s="845"/>
      <c r="NPC218" s="845"/>
      <c r="NPD218" s="845"/>
      <c r="NPE218" s="845"/>
      <c r="NPF218" s="845"/>
      <c r="NPG218" s="845"/>
      <c r="NPH218" s="845"/>
      <c r="NPI218" s="845"/>
      <c r="NPJ218" s="845"/>
      <c r="NPK218" s="845"/>
      <c r="NPL218" s="845"/>
      <c r="NPM218" s="845"/>
      <c r="NPN218" s="845"/>
      <c r="NPO218" s="845"/>
      <c r="NPP218" s="845"/>
      <c r="NPQ218" s="845"/>
      <c r="NPR218" s="845"/>
      <c r="NPS218" s="845"/>
      <c r="NPT218" s="845"/>
      <c r="NPU218" s="845"/>
      <c r="NPV218" s="845"/>
      <c r="NPW218" s="845"/>
      <c r="NPX218" s="845"/>
      <c r="NPY218" s="845"/>
      <c r="NPZ218" s="845"/>
      <c r="NQA218" s="845"/>
      <c r="NQB218" s="845"/>
      <c r="NQC218" s="845"/>
      <c r="NQD218" s="845"/>
      <c r="NQE218" s="845"/>
      <c r="NQF218" s="846"/>
      <c r="NQG218" s="846"/>
      <c r="NQH218" s="846"/>
      <c r="NQI218" s="846"/>
      <c r="NQJ218" s="846"/>
      <c r="NQK218" s="846"/>
      <c r="NQL218" s="846"/>
      <c r="NQM218" s="846"/>
      <c r="NQN218" s="846"/>
      <c r="NQO218" s="846"/>
      <c r="NQP218" s="846"/>
      <c r="NQQ218" s="846"/>
      <c r="NQR218" s="846"/>
      <c r="NQS218" s="846"/>
      <c r="NQT218" s="846"/>
      <c r="NQU218" s="846"/>
      <c r="NQV218" s="846"/>
      <c r="NQW218" s="846"/>
      <c r="NQX218" s="846"/>
      <c r="NQY218" s="846"/>
      <c r="NQZ218" s="846"/>
      <c r="NRA218" s="846"/>
      <c r="NRB218" s="846"/>
      <c r="NRC218" s="846"/>
      <c r="NRD218" s="846"/>
      <c r="NRE218" s="846"/>
      <c r="NRF218" s="846"/>
      <c r="NRG218" s="846"/>
      <c r="NRH218" s="846"/>
      <c r="NRI218" s="846"/>
      <c r="NRJ218" s="846"/>
      <c r="NRK218" s="846"/>
      <c r="NRL218" s="846"/>
      <c r="NRM218" s="846"/>
      <c r="NRN218" s="846"/>
      <c r="NRO218" s="846"/>
      <c r="NRP218" s="846"/>
      <c r="NRQ218" s="846"/>
      <c r="NRR218" s="846"/>
      <c r="NRS218" s="846"/>
      <c r="NRT218" s="846"/>
      <c r="NRU218" s="846"/>
      <c r="NRV218" s="846"/>
      <c r="NRW218" s="846"/>
      <c r="NRX218" s="846"/>
      <c r="NRY218" s="846"/>
      <c r="NRZ218" s="846"/>
      <c r="NSA218" s="846"/>
      <c r="NSB218" s="849"/>
      <c r="NSC218" s="849"/>
      <c r="NSD218" s="849"/>
      <c r="NSE218" s="849"/>
      <c r="NSF218" s="849"/>
      <c r="NSG218" s="849"/>
      <c r="NSH218" s="849"/>
      <c r="NSI218" s="849"/>
      <c r="NSJ218" s="849"/>
      <c r="NSK218" s="849"/>
      <c r="NSL218" s="849"/>
      <c r="NSM218" s="849"/>
      <c r="NSN218" s="849"/>
      <c r="NSO218" s="849"/>
      <c r="NSP218" s="849"/>
      <c r="NSQ218" s="849"/>
      <c r="NSR218" s="728"/>
      <c r="NSS218" s="728"/>
      <c r="NST218" s="728"/>
      <c r="NSU218" s="728"/>
      <c r="NSV218" s="728"/>
      <c r="NSW218" s="728"/>
      <c r="NSX218" s="728"/>
      <c r="NSY218" s="845"/>
      <c r="NSZ218" s="845"/>
      <c r="NTA218" s="845"/>
      <c r="NTB218" s="845"/>
      <c r="NTC218" s="845"/>
      <c r="NTD218" s="845"/>
      <c r="NTE218" s="845"/>
      <c r="NTF218" s="845"/>
      <c r="NTG218" s="845"/>
      <c r="NTH218" s="845"/>
      <c r="NTI218" s="845"/>
      <c r="NTJ218" s="845"/>
      <c r="NTK218" s="845"/>
      <c r="NTL218" s="845"/>
      <c r="NTM218" s="845"/>
      <c r="NTN218" s="845"/>
      <c r="NTO218" s="845"/>
      <c r="NTP218" s="845"/>
      <c r="NTQ218" s="845"/>
      <c r="NTR218" s="845"/>
      <c r="NTS218" s="845"/>
      <c r="NTT218" s="845"/>
      <c r="NTU218" s="845"/>
      <c r="NTV218" s="845"/>
      <c r="NTW218" s="845"/>
      <c r="NTX218" s="845"/>
      <c r="NTY218" s="845"/>
      <c r="NTZ218" s="845"/>
      <c r="NUA218" s="845"/>
      <c r="NUB218" s="845"/>
      <c r="NUC218" s="845"/>
      <c r="NUD218" s="845"/>
      <c r="NUE218" s="845"/>
      <c r="NUF218" s="845"/>
      <c r="NUG218" s="846"/>
      <c r="NUH218" s="846"/>
      <c r="NUI218" s="846"/>
      <c r="NUJ218" s="846"/>
      <c r="NUK218" s="846"/>
      <c r="NUL218" s="846"/>
      <c r="NUM218" s="846"/>
      <c r="NUN218" s="846"/>
      <c r="NUO218" s="846"/>
      <c r="NUP218" s="846"/>
      <c r="NUQ218" s="846"/>
      <c r="NUR218" s="846"/>
      <c r="NUS218" s="846"/>
      <c r="NUT218" s="846"/>
      <c r="NUU218" s="846"/>
      <c r="NUV218" s="846"/>
      <c r="NUW218" s="846"/>
      <c r="NUX218" s="846"/>
      <c r="NUY218" s="846"/>
      <c r="NUZ218" s="846"/>
      <c r="NVA218" s="846"/>
      <c r="NVB218" s="846"/>
      <c r="NVC218" s="846"/>
      <c r="NVD218" s="846"/>
      <c r="NVE218" s="846"/>
      <c r="NVF218" s="846"/>
      <c r="NVG218" s="846"/>
      <c r="NVH218" s="846"/>
      <c r="NVI218" s="846"/>
      <c r="NVJ218" s="846"/>
      <c r="NVK218" s="846"/>
      <c r="NVL218" s="846"/>
      <c r="NVM218" s="846"/>
      <c r="NVN218" s="846"/>
      <c r="NVO218" s="846"/>
      <c r="NVP218" s="846"/>
      <c r="NVQ218" s="846"/>
      <c r="NVR218" s="846"/>
      <c r="NVS218" s="846"/>
      <c r="NVT218" s="846"/>
      <c r="NVU218" s="846"/>
      <c r="NVV218" s="846"/>
      <c r="NVW218" s="846"/>
      <c r="NVX218" s="846"/>
      <c r="NVY218" s="846"/>
      <c r="NVZ218" s="846"/>
      <c r="NWA218" s="846"/>
      <c r="NWB218" s="846"/>
      <c r="NWC218" s="849"/>
      <c r="NWD218" s="849"/>
      <c r="NWE218" s="849"/>
      <c r="NWF218" s="849"/>
      <c r="NWG218" s="849"/>
      <c r="NWH218" s="849"/>
      <c r="NWI218" s="849"/>
      <c r="NWJ218" s="849"/>
      <c r="NWK218" s="849"/>
      <c r="NWL218" s="849"/>
      <c r="NWM218" s="849"/>
      <c r="NWN218" s="849"/>
      <c r="NWO218" s="849"/>
      <c r="NWP218" s="849"/>
      <c r="NWQ218" s="849"/>
      <c r="NWR218" s="849"/>
      <c r="NWS218" s="728"/>
      <c r="NWT218" s="728"/>
      <c r="NWU218" s="728"/>
      <c r="NWV218" s="728"/>
      <c r="NWW218" s="728"/>
      <c r="NWX218" s="728"/>
      <c r="NWY218" s="728"/>
      <c r="NWZ218" s="845"/>
      <c r="NXA218" s="845"/>
      <c r="NXB218" s="845"/>
      <c r="NXC218" s="845"/>
      <c r="NXD218" s="845"/>
      <c r="NXE218" s="845"/>
      <c r="NXF218" s="845"/>
      <c r="NXG218" s="845"/>
      <c r="NXH218" s="845"/>
      <c r="NXI218" s="845"/>
      <c r="NXJ218" s="845"/>
      <c r="NXK218" s="845"/>
      <c r="NXL218" s="845"/>
      <c r="NXM218" s="845"/>
      <c r="NXN218" s="845"/>
      <c r="NXO218" s="845"/>
      <c r="NXP218" s="845"/>
      <c r="NXQ218" s="845"/>
      <c r="NXR218" s="845"/>
      <c r="NXS218" s="845"/>
      <c r="NXT218" s="845"/>
      <c r="NXU218" s="845"/>
      <c r="NXV218" s="845"/>
      <c r="NXW218" s="845"/>
      <c r="NXX218" s="845"/>
      <c r="NXY218" s="845"/>
      <c r="NXZ218" s="845"/>
      <c r="NYA218" s="845"/>
      <c r="NYB218" s="845"/>
      <c r="NYC218" s="845"/>
      <c r="NYD218" s="845"/>
      <c r="NYE218" s="845"/>
      <c r="NYF218" s="845"/>
      <c r="NYG218" s="845"/>
      <c r="NYH218" s="846"/>
      <c r="NYI218" s="846"/>
      <c r="NYJ218" s="846"/>
      <c r="NYK218" s="846"/>
      <c r="NYL218" s="846"/>
      <c r="NYM218" s="846"/>
      <c r="NYN218" s="846"/>
      <c r="NYO218" s="846"/>
      <c r="NYP218" s="846"/>
      <c r="NYQ218" s="846"/>
      <c r="NYR218" s="846"/>
      <c r="NYS218" s="846"/>
      <c r="NYT218" s="846"/>
      <c r="NYU218" s="846"/>
      <c r="NYV218" s="846"/>
      <c r="NYW218" s="846"/>
      <c r="NYX218" s="846"/>
      <c r="NYY218" s="846"/>
      <c r="NYZ218" s="846"/>
      <c r="NZA218" s="846"/>
      <c r="NZB218" s="846"/>
      <c r="NZC218" s="846"/>
      <c r="NZD218" s="846"/>
      <c r="NZE218" s="846"/>
      <c r="NZF218" s="846"/>
      <c r="NZG218" s="846"/>
      <c r="NZH218" s="846"/>
      <c r="NZI218" s="846"/>
      <c r="NZJ218" s="846"/>
      <c r="NZK218" s="846"/>
      <c r="NZL218" s="846"/>
      <c r="NZM218" s="846"/>
      <c r="NZN218" s="846"/>
      <c r="NZO218" s="846"/>
      <c r="NZP218" s="846"/>
      <c r="NZQ218" s="846"/>
      <c r="NZR218" s="846"/>
      <c r="NZS218" s="846"/>
      <c r="NZT218" s="846"/>
      <c r="NZU218" s="846"/>
      <c r="NZV218" s="846"/>
      <c r="NZW218" s="846"/>
      <c r="NZX218" s="846"/>
      <c r="NZY218" s="846"/>
      <c r="NZZ218" s="846"/>
      <c r="OAA218" s="846"/>
      <c r="OAB218" s="846"/>
      <c r="OAC218" s="846"/>
      <c r="OAD218" s="849"/>
      <c r="OAE218" s="849"/>
      <c r="OAF218" s="849"/>
      <c r="OAG218" s="849"/>
      <c r="OAH218" s="849"/>
      <c r="OAI218" s="849"/>
      <c r="OAJ218" s="849"/>
      <c r="OAK218" s="849"/>
      <c r="OAL218" s="849"/>
      <c r="OAM218" s="849"/>
      <c r="OAN218" s="849"/>
      <c r="OAO218" s="849"/>
      <c r="OAP218" s="849"/>
      <c r="OAQ218" s="849"/>
      <c r="OAR218" s="849"/>
      <c r="OAS218" s="849"/>
      <c r="OAT218" s="728"/>
      <c r="OAU218" s="728"/>
      <c r="OAV218" s="728"/>
      <c r="OAW218" s="728"/>
      <c r="OAX218" s="728"/>
      <c r="OAY218" s="728"/>
      <c r="OAZ218" s="728"/>
      <c r="OBA218" s="845"/>
      <c r="OBB218" s="845"/>
      <c r="OBC218" s="845"/>
      <c r="OBD218" s="845"/>
      <c r="OBE218" s="845"/>
      <c r="OBF218" s="845"/>
      <c r="OBG218" s="845"/>
      <c r="OBH218" s="845"/>
      <c r="OBI218" s="845"/>
      <c r="OBJ218" s="845"/>
      <c r="OBK218" s="845"/>
      <c r="OBL218" s="845"/>
      <c r="OBM218" s="845"/>
      <c r="OBN218" s="845"/>
      <c r="OBO218" s="845"/>
      <c r="OBP218" s="845"/>
      <c r="OBQ218" s="845"/>
      <c r="OBR218" s="845"/>
      <c r="OBS218" s="845"/>
      <c r="OBT218" s="845"/>
      <c r="OBU218" s="845"/>
      <c r="OBV218" s="845"/>
      <c r="OBW218" s="845"/>
      <c r="OBX218" s="845"/>
      <c r="OBY218" s="845"/>
      <c r="OBZ218" s="845"/>
      <c r="OCA218" s="845"/>
      <c r="OCB218" s="845"/>
      <c r="OCC218" s="845"/>
      <c r="OCD218" s="845"/>
      <c r="OCE218" s="845"/>
      <c r="OCF218" s="845"/>
      <c r="OCG218" s="845"/>
      <c r="OCH218" s="845"/>
      <c r="OCI218" s="846"/>
      <c r="OCJ218" s="846"/>
      <c r="OCK218" s="846"/>
      <c r="OCL218" s="846"/>
      <c r="OCM218" s="846"/>
      <c r="OCN218" s="846"/>
      <c r="OCO218" s="846"/>
      <c r="OCP218" s="846"/>
      <c r="OCQ218" s="846"/>
      <c r="OCR218" s="846"/>
      <c r="OCS218" s="846"/>
      <c r="OCT218" s="846"/>
      <c r="OCU218" s="846"/>
      <c r="OCV218" s="846"/>
      <c r="OCW218" s="846"/>
      <c r="OCX218" s="846"/>
      <c r="OCY218" s="846"/>
      <c r="OCZ218" s="846"/>
      <c r="ODA218" s="846"/>
      <c r="ODB218" s="846"/>
      <c r="ODC218" s="846"/>
      <c r="ODD218" s="846"/>
      <c r="ODE218" s="846"/>
      <c r="ODF218" s="846"/>
      <c r="ODG218" s="846"/>
      <c r="ODH218" s="846"/>
      <c r="ODI218" s="846"/>
      <c r="ODJ218" s="846"/>
      <c r="ODK218" s="846"/>
      <c r="ODL218" s="846"/>
      <c r="ODM218" s="846"/>
      <c r="ODN218" s="846"/>
      <c r="ODO218" s="846"/>
      <c r="ODP218" s="846"/>
      <c r="ODQ218" s="846"/>
      <c r="ODR218" s="846"/>
      <c r="ODS218" s="846"/>
      <c r="ODT218" s="846"/>
      <c r="ODU218" s="846"/>
      <c r="ODV218" s="846"/>
      <c r="ODW218" s="846"/>
      <c r="ODX218" s="846"/>
      <c r="ODY218" s="846"/>
      <c r="ODZ218" s="846"/>
      <c r="OEA218" s="846"/>
      <c r="OEB218" s="846"/>
      <c r="OEC218" s="846"/>
      <c r="OED218" s="846"/>
      <c r="OEE218" s="849"/>
      <c r="OEF218" s="849"/>
      <c r="OEG218" s="849"/>
      <c r="OEH218" s="849"/>
      <c r="OEI218" s="849"/>
      <c r="OEJ218" s="849"/>
      <c r="OEK218" s="849"/>
      <c r="OEL218" s="849"/>
      <c r="OEM218" s="849"/>
      <c r="OEN218" s="849"/>
      <c r="OEO218" s="849"/>
      <c r="OEP218" s="849"/>
      <c r="OEQ218" s="849"/>
      <c r="OER218" s="849"/>
      <c r="OES218" s="849"/>
      <c r="OET218" s="849"/>
      <c r="OEU218" s="728"/>
      <c r="OEV218" s="728"/>
      <c r="OEW218" s="728"/>
      <c r="OEX218" s="728"/>
      <c r="OEY218" s="728"/>
      <c r="OEZ218" s="728"/>
      <c r="OFA218" s="728"/>
      <c r="OFB218" s="845"/>
      <c r="OFC218" s="845"/>
      <c r="OFD218" s="845"/>
      <c r="OFE218" s="845"/>
      <c r="OFF218" s="845"/>
      <c r="OFG218" s="845"/>
      <c r="OFH218" s="845"/>
      <c r="OFI218" s="845"/>
      <c r="OFJ218" s="845"/>
      <c r="OFK218" s="845"/>
      <c r="OFL218" s="845"/>
      <c r="OFM218" s="845"/>
      <c r="OFN218" s="845"/>
      <c r="OFO218" s="845"/>
      <c r="OFP218" s="845"/>
      <c r="OFQ218" s="845"/>
      <c r="OFR218" s="845"/>
      <c r="OFS218" s="845"/>
      <c r="OFT218" s="845"/>
      <c r="OFU218" s="845"/>
      <c r="OFV218" s="845"/>
      <c r="OFW218" s="845"/>
      <c r="OFX218" s="845"/>
      <c r="OFY218" s="845"/>
      <c r="OFZ218" s="845"/>
      <c r="OGA218" s="845"/>
      <c r="OGB218" s="845"/>
      <c r="OGC218" s="845"/>
      <c r="OGD218" s="845"/>
      <c r="OGE218" s="845"/>
      <c r="OGF218" s="845"/>
      <c r="OGG218" s="845"/>
      <c r="OGH218" s="845"/>
      <c r="OGI218" s="845"/>
      <c r="OGJ218" s="846"/>
      <c r="OGK218" s="846"/>
      <c r="OGL218" s="846"/>
      <c r="OGM218" s="846"/>
      <c r="OGN218" s="846"/>
      <c r="OGO218" s="846"/>
      <c r="OGP218" s="846"/>
      <c r="OGQ218" s="846"/>
      <c r="OGR218" s="846"/>
      <c r="OGS218" s="846"/>
      <c r="OGT218" s="846"/>
      <c r="OGU218" s="846"/>
      <c r="OGV218" s="846"/>
      <c r="OGW218" s="846"/>
      <c r="OGX218" s="846"/>
      <c r="OGY218" s="846"/>
      <c r="OGZ218" s="846"/>
      <c r="OHA218" s="846"/>
      <c r="OHB218" s="846"/>
      <c r="OHC218" s="846"/>
      <c r="OHD218" s="846"/>
      <c r="OHE218" s="846"/>
      <c r="OHF218" s="846"/>
      <c r="OHG218" s="846"/>
      <c r="OHH218" s="846"/>
      <c r="OHI218" s="846"/>
      <c r="OHJ218" s="846"/>
      <c r="OHK218" s="846"/>
      <c r="OHL218" s="846"/>
      <c r="OHM218" s="846"/>
      <c r="OHN218" s="846"/>
      <c r="OHO218" s="846"/>
      <c r="OHP218" s="846"/>
      <c r="OHQ218" s="846"/>
      <c r="OHR218" s="846"/>
      <c r="OHS218" s="846"/>
      <c r="OHT218" s="846"/>
      <c r="OHU218" s="846"/>
      <c r="OHV218" s="846"/>
      <c r="OHW218" s="846"/>
      <c r="OHX218" s="846"/>
      <c r="OHY218" s="846"/>
      <c r="OHZ218" s="846"/>
      <c r="OIA218" s="846"/>
      <c r="OIB218" s="846"/>
      <c r="OIC218" s="846"/>
      <c r="OID218" s="846"/>
      <c r="OIE218" s="846"/>
      <c r="OIF218" s="849"/>
      <c r="OIG218" s="849"/>
      <c r="OIH218" s="849"/>
      <c r="OII218" s="849"/>
      <c r="OIJ218" s="849"/>
      <c r="OIK218" s="849"/>
      <c r="OIL218" s="849"/>
      <c r="OIM218" s="849"/>
      <c r="OIN218" s="849"/>
      <c r="OIO218" s="849"/>
      <c r="OIP218" s="849"/>
      <c r="OIQ218" s="849"/>
      <c r="OIR218" s="849"/>
      <c r="OIS218" s="849"/>
      <c r="OIT218" s="849"/>
      <c r="OIU218" s="849"/>
      <c r="OIV218" s="728"/>
      <c r="OIW218" s="728"/>
      <c r="OIX218" s="728"/>
      <c r="OIY218" s="728"/>
      <c r="OIZ218" s="728"/>
      <c r="OJA218" s="728"/>
      <c r="OJB218" s="728"/>
      <c r="OJC218" s="845"/>
      <c r="OJD218" s="845"/>
      <c r="OJE218" s="845"/>
      <c r="OJF218" s="845"/>
      <c r="OJG218" s="845"/>
      <c r="OJH218" s="845"/>
      <c r="OJI218" s="845"/>
      <c r="OJJ218" s="845"/>
      <c r="OJK218" s="845"/>
      <c r="OJL218" s="845"/>
      <c r="OJM218" s="845"/>
      <c r="OJN218" s="845"/>
      <c r="OJO218" s="845"/>
      <c r="OJP218" s="845"/>
      <c r="OJQ218" s="845"/>
      <c r="OJR218" s="845"/>
      <c r="OJS218" s="845"/>
      <c r="OJT218" s="845"/>
      <c r="OJU218" s="845"/>
      <c r="OJV218" s="845"/>
      <c r="OJW218" s="845"/>
      <c r="OJX218" s="845"/>
      <c r="OJY218" s="845"/>
      <c r="OJZ218" s="845"/>
      <c r="OKA218" s="845"/>
      <c r="OKB218" s="845"/>
      <c r="OKC218" s="845"/>
      <c r="OKD218" s="845"/>
      <c r="OKE218" s="845"/>
      <c r="OKF218" s="845"/>
      <c r="OKG218" s="845"/>
      <c r="OKH218" s="845"/>
      <c r="OKI218" s="845"/>
      <c r="OKJ218" s="845"/>
      <c r="OKK218" s="846"/>
      <c r="OKL218" s="846"/>
      <c r="OKM218" s="846"/>
      <c r="OKN218" s="846"/>
      <c r="OKO218" s="846"/>
      <c r="OKP218" s="846"/>
      <c r="OKQ218" s="846"/>
      <c r="OKR218" s="846"/>
      <c r="OKS218" s="846"/>
      <c r="OKT218" s="846"/>
      <c r="OKU218" s="846"/>
      <c r="OKV218" s="846"/>
      <c r="OKW218" s="846"/>
      <c r="OKX218" s="846"/>
      <c r="OKY218" s="846"/>
      <c r="OKZ218" s="846"/>
      <c r="OLA218" s="846"/>
      <c r="OLB218" s="846"/>
      <c r="OLC218" s="846"/>
      <c r="OLD218" s="846"/>
      <c r="OLE218" s="846"/>
      <c r="OLF218" s="846"/>
      <c r="OLG218" s="846"/>
      <c r="OLH218" s="846"/>
      <c r="OLI218" s="846"/>
      <c r="OLJ218" s="846"/>
      <c r="OLK218" s="846"/>
      <c r="OLL218" s="846"/>
      <c r="OLM218" s="846"/>
      <c r="OLN218" s="846"/>
      <c r="OLO218" s="846"/>
      <c r="OLP218" s="846"/>
      <c r="OLQ218" s="846"/>
      <c r="OLR218" s="846"/>
      <c r="OLS218" s="846"/>
      <c r="OLT218" s="846"/>
      <c r="OLU218" s="846"/>
      <c r="OLV218" s="846"/>
      <c r="OLW218" s="846"/>
      <c r="OLX218" s="846"/>
      <c r="OLY218" s="846"/>
      <c r="OLZ218" s="846"/>
      <c r="OMA218" s="846"/>
      <c r="OMB218" s="846"/>
      <c r="OMC218" s="846"/>
      <c r="OMD218" s="846"/>
      <c r="OME218" s="846"/>
      <c r="OMF218" s="846"/>
      <c r="OMG218" s="849"/>
      <c r="OMH218" s="849"/>
      <c r="OMI218" s="849"/>
      <c r="OMJ218" s="849"/>
      <c r="OMK218" s="849"/>
      <c r="OML218" s="849"/>
      <c r="OMM218" s="849"/>
      <c r="OMN218" s="849"/>
      <c r="OMO218" s="849"/>
      <c r="OMP218" s="849"/>
      <c r="OMQ218" s="849"/>
      <c r="OMR218" s="849"/>
      <c r="OMS218" s="849"/>
      <c r="OMT218" s="849"/>
      <c r="OMU218" s="849"/>
      <c r="OMV218" s="849"/>
      <c r="OMW218" s="728"/>
      <c r="OMX218" s="728"/>
      <c r="OMY218" s="728"/>
      <c r="OMZ218" s="728"/>
      <c r="ONA218" s="728"/>
      <c r="ONB218" s="728"/>
      <c r="ONC218" s="728"/>
      <c r="OND218" s="845"/>
      <c r="ONE218" s="845"/>
      <c r="ONF218" s="845"/>
      <c r="ONG218" s="845"/>
      <c r="ONH218" s="845"/>
      <c r="ONI218" s="845"/>
      <c r="ONJ218" s="845"/>
      <c r="ONK218" s="845"/>
      <c r="ONL218" s="845"/>
      <c r="ONM218" s="845"/>
      <c r="ONN218" s="845"/>
      <c r="ONO218" s="845"/>
      <c r="ONP218" s="845"/>
      <c r="ONQ218" s="845"/>
      <c r="ONR218" s="845"/>
      <c r="ONS218" s="845"/>
      <c r="ONT218" s="845"/>
      <c r="ONU218" s="845"/>
      <c r="ONV218" s="845"/>
      <c r="ONW218" s="845"/>
      <c r="ONX218" s="845"/>
      <c r="ONY218" s="845"/>
      <c r="ONZ218" s="845"/>
      <c r="OOA218" s="845"/>
      <c r="OOB218" s="845"/>
      <c r="OOC218" s="845"/>
      <c r="OOD218" s="845"/>
      <c r="OOE218" s="845"/>
      <c r="OOF218" s="845"/>
      <c r="OOG218" s="845"/>
      <c r="OOH218" s="845"/>
      <c r="OOI218" s="845"/>
      <c r="OOJ218" s="845"/>
      <c r="OOK218" s="845"/>
      <c r="OOL218" s="846"/>
      <c r="OOM218" s="846"/>
      <c r="OON218" s="846"/>
      <c r="OOO218" s="846"/>
      <c r="OOP218" s="846"/>
      <c r="OOQ218" s="846"/>
      <c r="OOR218" s="846"/>
      <c r="OOS218" s="846"/>
      <c r="OOT218" s="846"/>
      <c r="OOU218" s="846"/>
      <c r="OOV218" s="846"/>
      <c r="OOW218" s="846"/>
      <c r="OOX218" s="846"/>
      <c r="OOY218" s="846"/>
      <c r="OOZ218" s="846"/>
      <c r="OPA218" s="846"/>
      <c r="OPB218" s="846"/>
      <c r="OPC218" s="846"/>
      <c r="OPD218" s="846"/>
      <c r="OPE218" s="846"/>
      <c r="OPF218" s="846"/>
      <c r="OPG218" s="846"/>
      <c r="OPH218" s="846"/>
      <c r="OPI218" s="846"/>
      <c r="OPJ218" s="846"/>
      <c r="OPK218" s="846"/>
      <c r="OPL218" s="846"/>
      <c r="OPM218" s="846"/>
      <c r="OPN218" s="846"/>
      <c r="OPO218" s="846"/>
      <c r="OPP218" s="846"/>
      <c r="OPQ218" s="846"/>
      <c r="OPR218" s="846"/>
      <c r="OPS218" s="846"/>
      <c r="OPT218" s="846"/>
      <c r="OPU218" s="846"/>
      <c r="OPV218" s="846"/>
      <c r="OPW218" s="846"/>
      <c r="OPX218" s="846"/>
      <c r="OPY218" s="846"/>
      <c r="OPZ218" s="846"/>
      <c r="OQA218" s="846"/>
      <c r="OQB218" s="846"/>
      <c r="OQC218" s="846"/>
      <c r="OQD218" s="846"/>
      <c r="OQE218" s="846"/>
      <c r="OQF218" s="846"/>
      <c r="OQG218" s="846"/>
      <c r="OQH218" s="849"/>
      <c r="OQI218" s="849"/>
      <c r="OQJ218" s="849"/>
      <c r="OQK218" s="849"/>
      <c r="OQL218" s="849"/>
      <c r="OQM218" s="849"/>
      <c r="OQN218" s="849"/>
      <c r="OQO218" s="849"/>
      <c r="OQP218" s="849"/>
      <c r="OQQ218" s="849"/>
      <c r="OQR218" s="849"/>
      <c r="OQS218" s="849"/>
      <c r="OQT218" s="849"/>
      <c r="OQU218" s="849"/>
      <c r="OQV218" s="849"/>
      <c r="OQW218" s="849"/>
      <c r="OQX218" s="728"/>
      <c r="OQY218" s="728"/>
      <c r="OQZ218" s="728"/>
      <c r="ORA218" s="728"/>
      <c r="ORB218" s="728"/>
      <c r="ORC218" s="728"/>
      <c r="ORD218" s="728"/>
      <c r="ORE218" s="845"/>
      <c r="ORF218" s="845"/>
      <c r="ORG218" s="845"/>
      <c r="ORH218" s="845"/>
      <c r="ORI218" s="845"/>
      <c r="ORJ218" s="845"/>
      <c r="ORK218" s="845"/>
      <c r="ORL218" s="845"/>
      <c r="ORM218" s="845"/>
      <c r="ORN218" s="845"/>
      <c r="ORO218" s="845"/>
      <c r="ORP218" s="845"/>
      <c r="ORQ218" s="845"/>
      <c r="ORR218" s="845"/>
      <c r="ORS218" s="845"/>
      <c r="ORT218" s="845"/>
      <c r="ORU218" s="845"/>
      <c r="ORV218" s="845"/>
      <c r="ORW218" s="845"/>
      <c r="ORX218" s="845"/>
      <c r="ORY218" s="845"/>
      <c r="ORZ218" s="845"/>
      <c r="OSA218" s="845"/>
      <c r="OSB218" s="845"/>
      <c r="OSC218" s="845"/>
      <c r="OSD218" s="845"/>
      <c r="OSE218" s="845"/>
      <c r="OSF218" s="845"/>
      <c r="OSG218" s="845"/>
      <c r="OSH218" s="845"/>
      <c r="OSI218" s="845"/>
      <c r="OSJ218" s="845"/>
      <c r="OSK218" s="845"/>
      <c r="OSL218" s="845"/>
      <c r="OSM218" s="846"/>
      <c r="OSN218" s="846"/>
      <c r="OSO218" s="846"/>
      <c r="OSP218" s="846"/>
      <c r="OSQ218" s="846"/>
      <c r="OSR218" s="846"/>
      <c r="OSS218" s="846"/>
      <c r="OST218" s="846"/>
      <c r="OSU218" s="846"/>
      <c r="OSV218" s="846"/>
      <c r="OSW218" s="846"/>
      <c r="OSX218" s="846"/>
      <c r="OSY218" s="846"/>
      <c r="OSZ218" s="846"/>
      <c r="OTA218" s="846"/>
      <c r="OTB218" s="846"/>
      <c r="OTC218" s="846"/>
      <c r="OTD218" s="846"/>
      <c r="OTE218" s="846"/>
      <c r="OTF218" s="846"/>
      <c r="OTG218" s="846"/>
      <c r="OTH218" s="846"/>
      <c r="OTI218" s="846"/>
      <c r="OTJ218" s="846"/>
      <c r="OTK218" s="846"/>
      <c r="OTL218" s="846"/>
      <c r="OTM218" s="846"/>
      <c r="OTN218" s="846"/>
      <c r="OTO218" s="846"/>
      <c r="OTP218" s="846"/>
      <c r="OTQ218" s="846"/>
      <c r="OTR218" s="846"/>
      <c r="OTS218" s="846"/>
      <c r="OTT218" s="846"/>
      <c r="OTU218" s="846"/>
      <c r="OTV218" s="846"/>
      <c r="OTW218" s="846"/>
      <c r="OTX218" s="846"/>
      <c r="OTY218" s="846"/>
      <c r="OTZ218" s="846"/>
      <c r="OUA218" s="846"/>
      <c r="OUB218" s="846"/>
      <c r="OUC218" s="846"/>
      <c r="OUD218" s="846"/>
      <c r="OUE218" s="846"/>
      <c r="OUF218" s="846"/>
      <c r="OUG218" s="846"/>
      <c r="OUH218" s="846"/>
      <c r="OUI218" s="849"/>
      <c r="OUJ218" s="849"/>
      <c r="OUK218" s="849"/>
      <c r="OUL218" s="849"/>
      <c r="OUM218" s="849"/>
      <c r="OUN218" s="849"/>
      <c r="OUO218" s="849"/>
      <c r="OUP218" s="849"/>
      <c r="OUQ218" s="849"/>
      <c r="OUR218" s="849"/>
      <c r="OUS218" s="849"/>
      <c r="OUT218" s="849"/>
      <c r="OUU218" s="849"/>
      <c r="OUV218" s="849"/>
      <c r="OUW218" s="849"/>
      <c r="OUX218" s="849"/>
      <c r="OUY218" s="728"/>
      <c r="OUZ218" s="728"/>
      <c r="OVA218" s="728"/>
      <c r="OVB218" s="728"/>
      <c r="OVC218" s="728"/>
      <c r="OVD218" s="728"/>
      <c r="OVE218" s="728"/>
      <c r="OVF218" s="845"/>
      <c r="OVG218" s="845"/>
      <c r="OVH218" s="845"/>
      <c r="OVI218" s="845"/>
      <c r="OVJ218" s="845"/>
      <c r="OVK218" s="845"/>
      <c r="OVL218" s="845"/>
      <c r="OVM218" s="845"/>
      <c r="OVN218" s="845"/>
      <c r="OVO218" s="845"/>
      <c r="OVP218" s="845"/>
      <c r="OVQ218" s="845"/>
      <c r="OVR218" s="845"/>
      <c r="OVS218" s="845"/>
      <c r="OVT218" s="845"/>
      <c r="OVU218" s="845"/>
      <c r="OVV218" s="845"/>
      <c r="OVW218" s="845"/>
      <c r="OVX218" s="845"/>
      <c r="OVY218" s="845"/>
      <c r="OVZ218" s="845"/>
      <c r="OWA218" s="845"/>
      <c r="OWB218" s="845"/>
      <c r="OWC218" s="845"/>
      <c r="OWD218" s="845"/>
      <c r="OWE218" s="845"/>
      <c r="OWF218" s="845"/>
      <c r="OWG218" s="845"/>
      <c r="OWH218" s="845"/>
      <c r="OWI218" s="845"/>
      <c r="OWJ218" s="845"/>
      <c r="OWK218" s="845"/>
      <c r="OWL218" s="845"/>
      <c r="OWM218" s="845"/>
      <c r="OWN218" s="846"/>
      <c r="OWO218" s="846"/>
      <c r="OWP218" s="846"/>
      <c r="OWQ218" s="846"/>
      <c r="OWR218" s="846"/>
      <c r="OWS218" s="846"/>
      <c r="OWT218" s="846"/>
      <c r="OWU218" s="846"/>
      <c r="OWV218" s="846"/>
      <c r="OWW218" s="846"/>
      <c r="OWX218" s="846"/>
      <c r="OWY218" s="846"/>
      <c r="OWZ218" s="846"/>
      <c r="OXA218" s="846"/>
      <c r="OXB218" s="846"/>
      <c r="OXC218" s="846"/>
      <c r="OXD218" s="846"/>
      <c r="OXE218" s="846"/>
      <c r="OXF218" s="846"/>
      <c r="OXG218" s="846"/>
      <c r="OXH218" s="846"/>
      <c r="OXI218" s="846"/>
      <c r="OXJ218" s="846"/>
      <c r="OXK218" s="846"/>
      <c r="OXL218" s="846"/>
      <c r="OXM218" s="846"/>
      <c r="OXN218" s="846"/>
      <c r="OXO218" s="846"/>
      <c r="OXP218" s="846"/>
      <c r="OXQ218" s="846"/>
      <c r="OXR218" s="846"/>
      <c r="OXS218" s="846"/>
      <c r="OXT218" s="846"/>
      <c r="OXU218" s="846"/>
      <c r="OXV218" s="846"/>
      <c r="OXW218" s="846"/>
      <c r="OXX218" s="846"/>
      <c r="OXY218" s="846"/>
      <c r="OXZ218" s="846"/>
      <c r="OYA218" s="846"/>
      <c r="OYB218" s="846"/>
      <c r="OYC218" s="846"/>
      <c r="OYD218" s="846"/>
      <c r="OYE218" s="846"/>
      <c r="OYF218" s="846"/>
      <c r="OYG218" s="846"/>
      <c r="OYH218" s="846"/>
      <c r="OYI218" s="846"/>
      <c r="OYJ218" s="849"/>
      <c r="OYK218" s="849"/>
      <c r="OYL218" s="849"/>
      <c r="OYM218" s="849"/>
      <c r="OYN218" s="849"/>
      <c r="OYO218" s="849"/>
      <c r="OYP218" s="849"/>
      <c r="OYQ218" s="849"/>
      <c r="OYR218" s="849"/>
      <c r="OYS218" s="849"/>
      <c r="OYT218" s="849"/>
      <c r="OYU218" s="849"/>
      <c r="OYV218" s="849"/>
      <c r="OYW218" s="849"/>
      <c r="OYX218" s="849"/>
      <c r="OYY218" s="849"/>
      <c r="OYZ218" s="728"/>
      <c r="OZA218" s="728"/>
      <c r="OZB218" s="728"/>
      <c r="OZC218" s="728"/>
      <c r="OZD218" s="728"/>
      <c r="OZE218" s="728"/>
      <c r="OZF218" s="728"/>
      <c r="OZG218" s="845"/>
      <c r="OZH218" s="845"/>
      <c r="OZI218" s="845"/>
      <c r="OZJ218" s="845"/>
      <c r="OZK218" s="845"/>
      <c r="OZL218" s="845"/>
      <c r="OZM218" s="845"/>
      <c r="OZN218" s="845"/>
      <c r="OZO218" s="845"/>
      <c r="OZP218" s="845"/>
      <c r="OZQ218" s="845"/>
      <c r="OZR218" s="845"/>
      <c r="OZS218" s="845"/>
      <c r="OZT218" s="845"/>
      <c r="OZU218" s="845"/>
      <c r="OZV218" s="845"/>
      <c r="OZW218" s="845"/>
      <c r="OZX218" s="845"/>
      <c r="OZY218" s="845"/>
      <c r="OZZ218" s="845"/>
      <c r="PAA218" s="845"/>
      <c r="PAB218" s="845"/>
      <c r="PAC218" s="845"/>
      <c r="PAD218" s="845"/>
      <c r="PAE218" s="845"/>
      <c r="PAF218" s="845"/>
      <c r="PAG218" s="845"/>
      <c r="PAH218" s="845"/>
      <c r="PAI218" s="845"/>
      <c r="PAJ218" s="845"/>
      <c r="PAK218" s="845"/>
      <c r="PAL218" s="845"/>
      <c r="PAM218" s="845"/>
      <c r="PAN218" s="845"/>
      <c r="PAO218" s="846"/>
      <c r="PAP218" s="846"/>
      <c r="PAQ218" s="846"/>
      <c r="PAR218" s="846"/>
      <c r="PAS218" s="846"/>
      <c r="PAT218" s="846"/>
      <c r="PAU218" s="846"/>
      <c r="PAV218" s="846"/>
      <c r="PAW218" s="846"/>
      <c r="PAX218" s="846"/>
      <c r="PAY218" s="846"/>
      <c r="PAZ218" s="846"/>
      <c r="PBA218" s="846"/>
      <c r="PBB218" s="846"/>
      <c r="PBC218" s="846"/>
      <c r="PBD218" s="846"/>
      <c r="PBE218" s="846"/>
      <c r="PBF218" s="846"/>
      <c r="PBG218" s="846"/>
      <c r="PBH218" s="846"/>
      <c r="PBI218" s="846"/>
      <c r="PBJ218" s="846"/>
      <c r="PBK218" s="846"/>
      <c r="PBL218" s="846"/>
      <c r="PBM218" s="846"/>
      <c r="PBN218" s="846"/>
      <c r="PBO218" s="846"/>
      <c r="PBP218" s="846"/>
      <c r="PBQ218" s="846"/>
      <c r="PBR218" s="846"/>
      <c r="PBS218" s="846"/>
      <c r="PBT218" s="846"/>
      <c r="PBU218" s="846"/>
      <c r="PBV218" s="846"/>
      <c r="PBW218" s="846"/>
      <c r="PBX218" s="846"/>
      <c r="PBY218" s="846"/>
      <c r="PBZ218" s="846"/>
      <c r="PCA218" s="846"/>
      <c r="PCB218" s="846"/>
      <c r="PCC218" s="846"/>
      <c r="PCD218" s="846"/>
      <c r="PCE218" s="846"/>
      <c r="PCF218" s="846"/>
      <c r="PCG218" s="846"/>
      <c r="PCH218" s="846"/>
      <c r="PCI218" s="846"/>
      <c r="PCJ218" s="846"/>
      <c r="PCK218" s="849"/>
      <c r="PCL218" s="849"/>
      <c r="PCM218" s="849"/>
      <c r="PCN218" s="849"/>
      <c r="PCO218" s="849"/>
      <c r="PCP218" s="849"/>
      <c r="PCQ218" s="849"/>
      <c r="PCR218" s="849"/>
      <c r="PCS218" s="849"/>
      <c r="PCT218" s="849"/>
      <c r="PCU218" s="849"/>
      <c r="PCV218" s="849"/>
      <c r="PCW218" s="849"/>
      <c r="PCX218" s="849"/>
      <c r="PCY218" s="849"/>
      <c r="PCZ218" s="849"/>
      <c r="PDA218" s="728"/>
      <c r="PDB218" s="728"/>
      <c r="PDC218" s="728"/>
      <c r="PDD218" s="728"/>
      <c r="PDE218" s="728"/>
      <c r="PDF218" s="728"/>
      <c r="PDG218" s="728"/>
      <c r="PDH218" s="845"/>
      <c r="PDI218" s="845"/>
      <c r="PDJ218" s="845"/>
      <c r="PDK218" s="845"/>
      <c r="PDL218" s="845"/>
      <c r="PDM218" s="845"/>
      <c r="PDN218" s="845"/>
      <c r="PDO218" s="845"/>
      <c r="PDP218" s="845"/>
      <c r="PDQ218" s="845"/>
      <c r="PDR218" s="845"/>
      <c r="PDS218" s="845"/>
      <c r="PDT218" s="845"/>
      <c r="PDU218" s="845"/>
      <c r="PDV218" s="845"/>
      <c r="PDW218" s="845"/>
      <c r="PDX218" s="845"/>
      <c r="PDY218" s="845"/>
      <c r="PDZ218" s="845"/>
      <c r="PEA218" s="845"/>
      <c r="PEB218" s="845"/>
      <c r="PEC218" s="845"/>
      <c r="PED218" s="845"/>
      <c r="PEE218" s="845"/>
      <c r="PEF218" s="845"/>
      <c r="PEG218" s="845"/>
      <c r="PEH218" s="845"/>
      <c r="PEI218" s="845"/>
      <c r="PEJ218" s="845"/>
      <c r="PEK218" s="845"/>
      <c r="PEL218" s="845"/>
      <c r="PEM218" s="845"/>
      <c r="PEN218" s="845"/>
      <c r="PEO218" s="845"/>
      <c r="PEP218" s="846"/>
      <c r="PEQ218" s="846"/>
      <c r="PER218" s="846"/>
      <c r="PES218" s="846"/>
      <c r="PET218" s="846"/>
      <c r="PEU218" s="846"/>
      <c r="PEV218" s="846"/>
      <c r="PEW218" s="846"/>
      <c r="PEX218" s="846"/>
      <c r="PEY218" s="846"/>
      <c r="PEZ218" s="846"/>
      <c r="PFA218" s="846"/>
      <c r="PFB218" s="846"/>
      <c r="PFC218" s="846"/>
      <c r="PFD218" s="846"/>
      <c r="PFE218" s="846"/>
      <c r="PFF218" s="846"/>
      <c r="PFG218" s="846"/>
      <c r="PFH218" s="846"/>
      <c r="PFI218" s="846"/>
      <c r="PFJ218" s="846"/>
      <c r="PFK218" s="846"/>
      <c r="PFL218" s="846"/>
      <c r="PFM218" s="846"/>
      <c r="PFN218" s="846"/>
      <c r="PFO218" s="846"/>
      <c r="PFP218" s="846"/>
      <c r="PFQ218" s="846"/>
      <c r="PFR218" s="846"/>
      <c r="PFS218" s="846"/>
      <c r="PFT218" s="846"/>
      <c r="PFU218" s="846"/>
      <c r="PFV218" s="846"/>
      <c r="PFW218" s="846"/>
      <c r="PFX218" s="846"/>
      <c r="PFY218" s="846"/>
      <c r="PFZ218" s="846"/>
      <c r="PGA218" s="846"/>
      <c r="PGB218" s="846"/>
      <c r="PGC218" s="846"/>
      <c r="PGD218" s="846"/>
      <c r="PGE218" s="846"/>
      <c r="PGF218" s="846"/>
      <c r="PGG218" s="846"/>
      <c r="PGH218" s="846"/>
      <c r="PGI218" s="846"/>
      <c r="PGJ218" s="846"/>
      <c r="PGK218" s="846"/>
      <c r="PGL218" s="849"/>
      <c r="PGM218" s="849"/>
      <c r="PGN218" s="849"/>
      <c r="PGO218" s="849"/>
      <c r="PGP218" s="849"/>
      <c r="PGQ218" s="849"/>
      <c r="PGR218" s="849"/>
      <c r="PGS218" s="849"/>
      <c r="PGT218" s="849"/>
      <c r="PGU218" s="849"/>
      <c r="PGV218" s="849"/>
      <c r="PGW218" s="849"/>
      <c r="PGX218" s="849"/>
      <c r="PGY218" s="849"/>
      <c r="PGZ218" s="849"/>
      <c r="PHA218" s="849"/>
      <c r="PHB218" s="728"/>
      <c r="PHC218" s="728"/>
      <c r="PHD218" s="728"/>
      <c r="PHE218" s="728"/>
      <c r="PHF218" s="728"/>
      <c r="PHG218" s="728"/>
      <c r="PHH218" s="728"/>
      <c r="PHI218" s="845"/>
      <c r="PHJ218" s="845"/>
      <c r="PHK218" s="845"/>
      <c r="PHL218" s="845"/>
      <c r="PHM218" s="845"/>
      <c r="PHN218" s="845"/>
      <c r="PHO218" s="845"/>
      <c r="PHP218" s="845"/>
      <c r="PHQ218" s="845"/>
      <c r="PHR218" s="845"/>
      <c r="PHS218" s="845"/>
      <c r="PHT218" s="845"/>
      <c r="PHU218" s="845"/>
      <c r="PHV218" s="845"/>
      <c r="PHW218" s="845"/>
      <c r="PHX218" s="845"/>
      <c r="PHY218" s="845"/>
      <c r="PHZ218" s="845"/>
      <c r="PIA218" s="845"/>
      <c r="PIB218" s="845"/>
      <c r="PIC218" s="845"/>
      <c r="PID218" s="845"/>
      <c r="PIE218" s="845"/>
      <c r="PIF218" s="845"/>
      <c r="PIG218" s="845"/>
      <c r="PIH218" s="845"/>
      <c r="PII218" s="845"/>
      <c r="PIJ218" s="845"/>
      <c r="PIK218" s="845"/>
      <c r="PIL218" s="845"/>
      <c r="PIM218" s="845"/>
      <c r="PIN218" s="845"/>
      <c r="PIO218" s="845"/>
      <c r="PIP218" s="845"/>
      <c r="PIQ218" s="846"/>
      <c r="PIR218" s="846"/>
      <c r="PIS218" s="846"/>
      <c r="PIT218" s="846"/>
      <c r="PIU218" s="846"/>
      <c r="PIV218" s="846"/>
      <c r="PIW218" s="846"/>
      <c r="PIX218" s="846"/>
      <c r="PIY218" s="846"/>
      <c r="PIZ218" s="846"/>
      <c r="PJA218" s="846"/>
      <c r="PJB218" s="846"/>
      <c r="PJC218" s="846"/>
      <c r="PJD218" s="846"/>
      <c r="PJE218" s="846"/>
      <c r="PJF218" s="846"/>
      <c r="PJG218" s="846"/>
      <c r="PJH218" s="846"/>
      <c r="PJI218" s="846"/>
      <c r="PJJ218" s="846"/>
      <c r="PJK218" s="846"/>
      <c r="PJL218" s="846"/>
      <c r="PJM218" s="846"/>
      <c r="PJN218" s="846"/>
      <c r="PJO218" s="846"/>
      <c r="PJP218" s="846"/>
      <c r="PJQ218" s="846"/>
      <c r="PJR218" s="846"/>
      <c r="PJS218" s="846"/>
      <c r="PJT218" s="846"/>
      <c r="PJU218" s="846"/>
      <c r="PJV218" s="846"/>
      <c r="PJW218" s="846"/>
      <c r="PJX218" s="846"/>
      <c r="PJY218" s="846"/>
      <c r="PJZ218" s="846"/>
      <c r="PKA218" s="846"/>
      <c r="PKB218" s="846"/>
      <c r="PKC218" s="846"/>
      <c r="PKD218" s="846"/>
      <c r="PKE218" s="846"/>
      <c r="PKF218" s="846"/>
      <c r="PKG218" s="846"/>
      <c r="PKH218" s="846"/>
      <c r="PKI218" s="846"/>
      <c r="PKJ218" s="846"/>
      <c r="PKK218" s="846"/>
      <c r="PKL218" s="846"/>
      <c r="PKM218" s="849"/>
      <c r="PKN218" s="849"/>
      <c r="PKO218" s="849"/>
      <c r="PKP218" s="849"/>
      <c r="PKQ218" s="849"/>
      <c r="PKR218" s="849"/>
      <c r="PKS218" s="849"/>
      <c r="PKT218" s="849"/>
      <c r="PKU218" s="849"/>
      <c r="PKV218" s="849"/>
      <c r="PKW218" s="849"/>
      <c r="PKX218" s="849"/>
      <c r="PKY218" s="849"/>
      <c r="PKZ218" s="849"/>
      <c r="PLA218" s="849"/>
      <c r="PLB218" s="849"/>
      <c r="PLC218" s="728"/>
      <c r="PLD218" s="728"/>
      <c r="PLE218" s="728"/>
      <c r="PLF218" s="728"/>
      <c r="PLG218" s="728"/>
      <c r="PLH218" s="728"/>
      <c r="PLI218" s="728"/>
      <c r="PLJ218" s="845"/>
      <c r="PLK218" s="845"/>
      <c r="PLL218" s="845"/>
      <c r="PLM218" s="845"/>
      <c r="PLN218" s="845"/>
      <c r="PLO218" s="845"/>
      <c r="PLP218" s="845"/>
      <c r="PLQ218" s="845"/>
      <c r="PLR218" s="845"/>
      <c r="PLS218" s="845"/>
      <c r="PLT218" s="845"/>
      <c r="PLU218" s="845"/>
      <c r="PLV218" s="845"/>
      <c r="PLW218" s="845"/>
      <c r="PLX218" s="845"/>
      <c r="PLY218" s="845"/>
      <c r="PLZ218" s="845"/>
      <c r="PMA218" s="845"/>
      <c r="PMB218" s="845"/>
      <c r="PMC218" s="845"/>
      <c r="PMD218" s="845"/>
      <c r="PME218" s="845"/>
      <c r="PMF218" s="845"/>
      <c r="PMG218" s="845"/>
      <c r="PMH218" s="845"/>
      <c r="PMI218" s="845"/>
      <c r="PMJ218" s="845"/>
      <c r="PMK218" s="845"/>
      <c r="PML218" s="845"/>
      <c r="PMM218" s="845"/>
      <c r="PMN218" s="845"/>
      <c r="PMO218" s="845"/>
      <c r="PMP218" s="845"/>
      <c r="PMQ218" s="845"/>
      <c r="PMR218" s="846"/>
      <c r="PMS218" s="846"/>
      <c r="PMT218" s="846"/>
      <c r="PMU218" s="846"/>
      <c r="PMV218" s="846"/>
      <c r="PMW218" s="846"/>
      <c r="PMX218" s="846"/>
      <c r="PMY218" s="846"/>
      <c r="PMZ218" s="846"/>
      <c r="PNA218" s="846"/>
      <c r="PNB218" s="846"/>
      <c r="PNC218" s="846"/>
      <c r="PND218" s="846"/>
      <c r="PNE218" s="846"/>
      <c r="PNF218" s="846"/>
      <c r="PNG218" s="846"/>
      <c r="PNH218" s="846"/>
      <c r="PNI218" s="846"/>
      <c r="PNJ218" s="846"/>
      <c r="PNK218" s="846"/>
      <c r="PNL218" s="846"/>
      <c r="PNM218" s="846"/>
      <c r="PNN218" s="846"/>
      <c r="PNO218" s="846"/>
      <c r="PNP218" s="846"/>
      <c r="PNQ218" s="846"/>
      <c r="PNR218" s="846"/>
      <c r="PNS218" s="846"/>
      <c r="PNT218" s="846"/>
      <c r="PNU218" s="846"/>
      <c r="PNV218" s="846"/>
      <c r="PNW218" s="846"/>
      <c r="PNX218" s="846"/>
      <c r="PNY218" s="846"/>
      <c r="PNZ218" s="846"/>
      <c r="POA218" s="846"/>
      <c r="POB218" s="846"/>
      <c r="POC218" s="846"/>
      <c r="POD218" s="846"/>
      <c r="POE218" s="846"/>
      <c r="POF218" s="846"/>
      <c r="POG218" s="846"/>
      <c r="POH218" s="846"/>
      <c r="POI218" s="846"/>
      <c r="POJ218" s="846"/>
      <c r="POK218" s="846"/>
      <c r="POL218" s="846"/>
      <c r="POM218" s="846"/>
      <c r="PON218" s="849"/>
      <c r="POO218" s="849"/>
      <c r="POP218" s="849"/>
      <c r="POQ218" s="849"/>
      <c r="POR218" s="849"/>
      <c r="POS218" s="849"/>
      <c r="POT218" s="849"/>
      <c r="POU218" s="849"/>
      <c r="POV218" s="849"/>
      <c r="POW218" s="849"/>
      <c r="POX218" s="849"/>
      <c r="POY218" s="849"/>
      <c r="POZ218" s="849"/>
      <c r="PPA218" s="849"/>
      <c r="PPB218" s="849"/>
      <c r="PPC218" s="849"/>
      <c r="PPD218" s="728"/>
      <c r="PPE218" s="728"/>
      <c r="PPF218" s="728"/>
      <c r="PPG218" s="728"/>
      <c r="PPH218" s="728"/>
      <c r="PPI218" s="728"/>
      <c r="PPJ218" s="728"/>
      <c r="PPK218" s="845"/>
      <c r="PPL218" s="845"/>
      <c r="PPM218" s="845"/>
      <c r="PPN218" s="845"/>
      <c r="PPO218" s="845"/>
      <c r="PPP218" s="845"/>
      <c r="PPQ218" s="845"/>
      <c r="PPR218" s="845"/>
      <c r="PPS218" s="845"/>
      <c r="PPT218" s="845"/>
      <c r="PPU218" s="845"/>
      <c r="PPV218" s="845"/>
      <c r="PPW218" s="845"/>
      <c r="PPX218" s="845"/>
      <c r="PPY218" s="845"/>
      <c r="PPZ218" s="845"/>
      <c r="PQA218" s="845"/>
      <c r="PQB218" s="845"/>
      <c r="PQC218" s="845"/>
      <c r="PQD218" s="845"/>
      <c r="PQE218" s="845"/>
      <c r="PQF218" s="845"/>
      <c r="PQG218" s="845"/>
      <c r="PQH218" s="845"/>
      <c r="PQI218" s="845"/>
      <c r="PQJ218" s="845"/>
      <c r="PQK218" s="845"/>
      <c r="PQL218" s="845"/>
      <c r="PQM218" s="845"/>
      <c r="PQN218" s="845"/>
      <c r="PQO218" s="845"/>
      <c r="PQP218" s="845"/>
      <c r="PQQ218" s="845"/>
      <c r="PQR218" s="845"/>
      <c r="PQS218" s="846"/>
      <c r="PQT218" s="846"/>
      <c r="PQU218" s="846"/>
      <c r="PQV218" s="846"/>
      <c r="PQW218" s="846"/>
      <c r="PQX218" s="846"/>
      <c r="PQY218" s="846"/>
      <c r="PQZ218" s="846"/>
      <c r="PRA218" s="846"/>
      <c r="PRB218" s="846"/>
      <c r="PRC218" s="846"/>
      <c r="PRD218" s="846"/>
      <c r="PRE218" s="846"/>
      <c r="PRF218" s="846"/>
      <c r="PRG218" s="846"/>
      <c r="PRH218" s="846"/>
      <c r="PRI218" s="846"/>
      <c r="PRJ218" s="846"/>
      <c r="PRK218" s="846"/>
      <c r="PRL218" s="846"/>
      <c r="PRM218" s="846"/>
      <c r="PRN218" s="846"/>
      <c r="PRO218" s="846"/>
      <c r="PRP218" s="846"/>
      <c r="PRQ218" s="846"/>
      <c r="PRR218" s="846"/>
      <c r="PRS218" s="846"/>
      <c r="PRT218" s="846"/>
      <c r="PRU218" s="846"/>
      <c r="PRV218" s="846"/>
      <c r="PRW218" s="846"/>
      <c r="PRX218" s="846"/>
      <c r="PRY218" s="846"/>
      <c r="PRZ218" s="846"/>
      <c r="PSA218" s="846"/>
      <c r="PSB218" s="846"/>
      <c r="PSC218" s="846"/>
      <c r="PSD218" s="846"/>
      <c r="PSE218" s="846"/>
      <c r="PSF218" s="846"/>
      <c r="PSG218" s="846"/>
      <c r="PSH218" s="846"/>
      <c r="PSI218" s="846"/>
      <c r="PSJ218" s="846"/>
      <c r="PSK218" s="846"/>
      <c r="PSL218" s="846"/>
      <c r="PSM218" s="846"/>
      <c r="PSN218" s="846"/>
      <c r="PSO218" s="849"/>
      <c r="PSP218" s="849"/>
      <c r="PSQ218" s="849"/>
      <c r="PSR218" s="849"/>
      <c r="PSS218" s="849"/>
      <c r="PST218" s="849"/>
      <c r="PSU218" s="849"/>
      <c r="PSV218" s="849"/>
      <c r="PSW218" s="849"/>
      <c r="PSX218" s="849"/>
      <c r="PSY218" s="849"/>
      <c r="PSZ218" s="849"/>
      <c r="PTA218" s="849"/>
      <c r="PTB218" s="849"/>
      <c r="PTC218" s="849"/>
      <c r="PTD218" s="849"/>
      <c r="PTE218" s="728"/>
      <c r="PTF218" s="728"/>
      <c r="PTG218" s="728"/>
      <c r="PTH218" s="728"/>
      <c r="PTI218" s="728"/>
      <c r="PTJ218" s="728"/>
      <c r="PTK218" s="728"/>
      <c r="PTL218" s="845"/>
      <c r="PTM218" s="845"/>
      <c r="PTN218" s="845"/>
      <c r="PTO218" s="845"/>
      <c r="PTP218" s="845"/>
      <c r="PTQ218" s="845"/>
      <c r="PTR218" s="845"/>
      <c r="PTS218" s="845"/>
      <c r="PTT218" s="845"/>
      <c r="PTU218" s="845"/>
      <c r="PTV218" s="845"/>
      <c r="PTW218" s="845"/>
      <c r="PTX218" s="845"/>
      <c r="PTY218" s="845"/>
      <c r="PTZ218" s="845"/>
      <c r="PUA218" s="845"/>
      <c r="PUB218" s="845"/>
      <c r="PUC218" s="845"/>
      <c r="PUD218" s="845"/>
      <c r="PUE218" s="845"/>
      <c r="PUF218" s="845"/>
      <c r="PUG218" s="845"/>
      <c r="PUH218" s="845"/>
      <c r="PUI218" s="845"/>
      <c r="PUJ218" s="845"/>
      <c r="PUK218" s="845"/>
      <c r="PUL218" s="845"/>
      <c r="PUM218" s="845"/>
      <c r="PUN218" s="845"/>
      <c r="PUO218" s="845"/>
      <c r="PUP218" s="845"/>
      <c r="PUQ218" s="845"/>
      <c r="PUR218" s="845"/>
      <c r="PUS218" s="845"/>
      <c r="PUT218" s="846"/>
      <c r="PUU218" s="846"/>
      <c r="PUV218" s="846"/>
      <c r="PUW218" s="846"/>
      <c r="PUX218" s="846"/>
      <c r="PUY218" s="846"/>
      <c r="PUZ218" s="846"/>
      <c r="PVA218" s="846"/>
      <c r="PVB218" s="846"/>
      <c r="PVC218" s="846"/>
      <c r="PVD218" s="846"/>
      <c r="PVE218" s="846"/>
      <c r="PVF218" s="846"/>
      <c r="PVG218" s="846"/>
      <c r="PVH218" s="846"/>
      <c r="PVI218" s="846"/>
      <c r="PVJ218" s="846"/>
      <c r="PVK218" s="846"/>
      <c r="PVL218" s="846"/>
      <c r="PVM218" s="846"/>
      <c r="PVN218" s="846"/>
      <c r="PVO218" s="846"/>
      <c r="PVP218" s="846"/>
      <c r="PVQ218" s="846"/>
      <c r="PVR218" s="846"/>
      <c r="PVS218" s="846"/>
      <c r="PVT218" s="846"/>
      <c r="PVU218" s="846"/>
      <c r="PVV218" s="846"/>
      <c r="PVW218" s="846"/>
      <c r="PVX218" s="846"/>
      <c r="PVY218" s="846"/>
      <c r="PVZ218" s="846"/>
      <c r="PWA218" s="846"/>
      <c r="PWB218" s="846"/>
      <c r="PWC218" s="846"/>
      <c r="PWD218" s="846"/>
      <c r="PWE218" s="846"/>
      <c r="PWF218" s="846"/>
      <c r="PWG218" s="846"/>
      <c r="PWH218" s="846"/>
      <c r="PWI218" s="846"/>
      <c r="PWJ218" s="846"/>
      <c r="PWK218" s="846"/>
      <c r="PWL218" s="846"/>
      <c r="PWM218" s="846"/>
      <c r="PWN218" s="846"/>
      <c r="PWO218" s="846"/>
      <c r="PWP218" s="849"/>
      <c r="PWQ218" s="849"/>
      <c r="PWR218" s="849"/>
      <c r="PWS218" s="849"/>
      <c r="PWT218" s="849"/>
      <c r="PWU218" s="849"/>
      <c r="PWV218" s="849"/>
      <c r="PWW218" s="849"/>
      <c r="PWX218" s="849"/>
      <c r="PWY218" s="849"/>
      <c r="PWZ218" s="849"/>
      <c r="PXA218" s="849"/>
      <c r="PXB218" s="849"/>
      <c r="PXC218" s="849"/>
      <c r="PXD218" s="849"/>
      <c r="PXE218" s="849"/>
      <c r="PXF218" s="728"/>
      <c r="PXG218" s="728"/>
      <c r="PXH218" s="728"/>
      <c r="PXI218" s="728"/>
      <c r="PXJ218" s="728"/>
      <c r="PXK218" s="728"/>
      <c r="PXL218" s="728"/>
      <c r="PXM218" s="845"/>
      <c r="PXN218" s="845"/>
      <c r="PXO218" s="845"/>
      <c r="PXP218" s="845"/>
      <c r="PXQ218" s="845"/>
      <c r="PXR218" s="845"/>
      <c r="PXS218" s="845"/>
      <c r="PXT218" s="845"/>
      <c r="PXU218" s="845"/>
      <c r="PXV218" s="845"/>
      <c r="PXW218" s="845"/>
      <c r="PXX218" s="845"/>
      <c r="PXY218" s="845"/>
      <c r="PXZ218" s="845"/>
      <c r="PYA218" s="845"/>
      <c r="PYB218" s="845"/>
      <c r="PYC218" s="845"/>
      <c r="PYD218" s="845"/>
      <c r="PYE218" s="845"/>
      <c r="PYF218" s="845"/>
      <c r="PYG218" s="845"/>
      <c r="PYH218" s="845"/>
      <c r="PYI218" s="845"/>
      <c r="PYJ218" s="845"/>
      <c r="PYK218" s="845"/>
      <c r="PYL218" s="845"/>
      <c r="PYM218" s="845"/>
      <c r="PYN218" s="845"/>
      <c r="PYO218" s="845"/>
      <c r="PYP218" s="845"/>
      <c r="PYQ218" s="845"/>
      <c r="PYR218" s="845"/>
      <c r="PYS218" s="845"/>
      <c r="PYT218" s="845"/>
      <c r="PYU218" s="846"/>
      <c r="PYV218" s="846"/>
      <c r="PYW218" s="846"/>
      <c r="PYX218" s="846"/>
      <c r="PYY218" s="846"/>
      <c r="PYZ218" s="846"/>
      <c r="PZA218" s="846"/>
      <c r="PZB218" s="846"/>
      <c r="PZC218" s="846"/>
      <c r="PZD218" s="846"/>
      <c r="PZE218" s="846"/>
      <c r="PZF218" s="846"/>
      <c r="PZG218" s="846"/>
      <c r="PZH218" s="846"/>
      <c r="PZI218" s="846"/>
      <c r="PZJ218" s="846"/>
      <c r="PZK218" s="846"/>
      <c r="PZL218" s="846"/>
      <c r="PZM218" s="846"/>
      <c r="PZN218" s="846"/>
      <c r="PZO218" s="846"/>
      <c r="PZP218" s="846"/>
      <c r="PZQ218" s="846"/>
      <c r="PZR218" s="846"/>
      <c r="PZS218" s="846"/>
      <c r="PZT218" s="846"/>
      <c r="PZU218" s="846"/>
      <c r="PZV218" s="846"/>
      <c r="PZW218" s="846"/>
      <c r="PZX218" s="846"/>
      <c r="PZY218" s="846"/>
      <c r="PZZ218" s="846"/>
      <c r="QAA218" s="846"/>
      <c r="QAB218" s="846"/>
      <c r="QAC218" s="846"/>
      <c r="QAD218" s="846"/>
      <c r="QAE218" s="846"/>
      <c r="QAF218" s="846"/>
      <c r="QAG218" s="846"/>
      <c r="QAH218" s="846"/>
      <c r="QAI218" s="846"/>
      <c r="QAJ218" s="846"/>
      <c r="QAK218" s="846"/>
      <c r="QAL218" s="846"/>
      <c r="QAM218" s="846"/>
      <c r="QAN218" s="846"/>
      <c r="QAO218" s="846"/>
      <c r="QAP218" s="846"/>
      <c r="QAQ218" s="849"/>
      <c r="QAR218" s="849"/>
      <c r="QAS218" s="849"/>
      <c r="QAT218" s="849"/>
      <c r="QAU218" s="849"/>
      <c r="QAV218" s="849"/>
      <c r="QAW218" s="849"/>
      <c r="QAX218" s="849"/>
      <c r="QAY218" s="849"/>
      <c r="QAZ218" s="849"/>
      <c r="QBA218" s="849"/>
      <c r="QBB218" s="849"/>
      <c r="QBC218" s="849"/>
      <c r="QBD218" s="849"/>
      <c r="QBE218" s="849"/>
      <c r="QBF218" s="849"/>
      <c r="QBG218" s="728"/>
      <c r="QBH218" s="728"/>
      <c r="QBI218" s="728"/>
      <c r="QBJ218" s="728"/>
      <c r="QBK218" s="728"/>
      <c r="QBL218" s="728"/>
      <c r="QBM218" s="728"/>
      <c r="QBN218" s="845"/>
      <c r="QBO218" s="845"/>
      <c r="QBP218" s="845"/>
      <c r="QBQ218" s="845"/>
      <c r="QBR218" s="845"/>
      <c r="QBS218" s="845"/>
      <c r="QBT218" s="845"/>
      <c r="QBU218" s="845"/>
      <c r="QBV218" s="845"/>
      <c r="QBW218" s="845"/>
      <c r="QBX218" s="845"/>
      <c r="QBY218" s="845"/>
      <c r="QBZ218" s="845"/>
      <c r="QCA218" s="845"/>
      <c r="QCB218" s="845"/>
      <c r="QCC218" s="845"/>
      <c r="QCD218" s="845"/>
      <c r="QCE218" s="845"/>
      <c r="QCF218" s="845"/>
      <c r="QCG218" s="845"/>
      <c r="QCH218" s="845"/>
      <c r="QCI218" s="845"/>
      <c r="QCJ218" s="845"/>
      <c r="QCK218" s="845"/>
      <c r="QCL218" s="845"/>
      <c r="QCM218" s="845"/>
      <c r="QCN218" s="845"/>
      <c r="QCO218" s="845"/>
      <c r="QCP218" s="845"/>
      <c r="QCQ218" s="845"/>
      <c r="QCR218" s="845"/>
      <c r="QCS218" s="845"/>
      <c r="QCT218" s="845"/>
      <c r="QCU218" s="845"/>
      <c r="QCV218" s="846"/>
      <c r="QCW218" s="846"/>
      <c r="QCX218" s="846"/>
      <c r="QCY218" s="846"/>
      <c r="QCZ218" s="846"/>
      <c r="QDA218" s="846"/>
      <c r="QDB218" s="846"/>
      <c r="QDC218" s="846"/>
      <c r="QDD218" s="846"/>
      <c r="QDE218" s="846"/>
      <c r="QDF218" s="846"/>
      <c r="QDG218" s="846"/>
      <c r="QDH218" s="846"/>
      <c r="QDI218" s="846"/>
      <c r="QDJ218" s="846"/>
      <c r="QDK218" s="846"/>
      <c r="QDL218" s="846"/>
      <c r="QDM218" s="846"/>
      <c r="QDN218" s="846"/>
      <c r="QDO218" s="846"/>
      <c r="QDP218" s="846"/>
      <c r="QDQ218" s="846"/>
      <c r="QDR218" s="846"/>
      <c r="QDS218" s="846"/>
      <c r="QDT218" s="846"/>
      <c r="QDU218" s="846"/>
      <c r="QDV218" s="846"/>
      <c r="QDW218" s="846"/>
      <c r="QDX218" s="846"/>
      <c r="QDY218" s="846"/>
      <c r="QDZ218" s="846"/>
      <c r="QEA218" s="846"/>
      <c r="QEB218" s="846"/>
      <c r="QEC218" s="846"/>
      <c r="QED218" s="846"/>
      <c r="QEE218" s="846"/>
      <c r="QEF218" s="846"/>
      <c r="QEG218" s="846"/>
      <c r="QEH218" s="846"/>
      <c r="QEI218" s="846"/>
      <c r="QEJ218" s="846"/>
      <c r="QEK218" s="846"/>
      <c r="QEL218" s="846"/>
      <c r="QEM218" s="846"/>
      <c r="QEN218" s="846"/>
      <c r="QEO218" s="846"/>
      <c r="QEP218" s="846"/>
      <c r="QEQ218" s="846"/>
      <c r="QER218" s="849"/>
      <c r="QES218" s="849"/>
      <c r="QET218" s="849"/>
      <c r="QEU218" s="849"/>
      <c r="QEV218" s="849"/>
      <c r="QEW218" s="849"/>
      <c r="QEX218" s="849"/>
      <c r="QEY218" s="849"/>
      <c r="QEZ218" s="849"/>
      <c r="QFA218" s="849"/>
      <c r="QFB218" s="849"/>
      <c r="QFC218" s="849"/>
      <c r="QFD218" s="849"/>
      <c r="QFE218" s="849"/>
      <c r="QFF218" s="849"/>
      <c r="QFG218" s="849"/>
      <c r="QFH218" s="728"/>
      <c r="QFI218" s="728"/>
      <c r="QFJ218" s="728"/>
      <c r="QFK218" s="728"/>
      <c r="QFL218" s="728"/>
      <c r="QFM218" s="728"/>
      <c r="QFN218" s="728"/>
      <c r="QFO218" s="845"/>
      <c r="QFP218" s="845"/>
      <c r="QFQ218" s="845"/>
      <c r="QFR218" s="845"/>
      <c r="QFS218" s="845"/>
      <c r="QFT218" s="845"/>
      <c r="QFU218" s="845"/>
      <c r="QFV218" s="845"/>
      <c r="QFW218" s="845"/>
      <c r="QFX218" s="845"/>
      <c r="QFY218" s="845"/>
      <c r="QFZ218" s="845"/>
      <c r="QGA218" s="845"/>
      <c r="QGB218" s="845"/>
      <c r="QGC218" s="845"/>
      <c r="QGD218" s="845"/>
      <c r="QGE218" s="845"/>
      <c r="QGF218" s="845"/>
      <c r="QGG218" s="845"/>
      <c r="QGH218" s="845"/>
      <c r="QGI218" s="845"/>
      <c r="QGJ218" s="845"/>
      <c r="QGK218" s="845"/>
      <c r="QGL218" s="845"/>
      <c r="QGM218" s="845"/>
      <c r="QGN218" s="845"/>
      <c r="QGO218" s="845"/>
      <c r="QGP218" s="845"/>
      <c r="QGQ218" s="845"/>
      <c r="QGR218" s="845"/>
      <c r="QGS218" s="845"/>
      <c r="QGT218" s="845"/>
      <c r="QGU218" s="845"/>
      <c r="QGV218" s="845"/>
      <c r="QGW218" s="846"/>
      <c r="QGX218" s="846"/>
      <c r="QGY218" s="846"/>
      <c r="QGZ218" s="846"/>
      <c r="QHA218" s="846"/>
      <c r="QHB218" s="846"/>
      <c r="QHC218" s="846"/>
      <c r="QHD218" s="846"/>
      <c r="QHE218" s="846"/>
      <c r="QHF218" s="846"/>
      <c r="QHG218" s="846"/>
      <c r="QHH218" s="846"/>
      <c r="QHI218" s="846"/>
      <c r="QHJ218" s="846"/>
      <c r="QHK218" s="846"/>
      <c r="QHL218" s="846"/>
      <c r="QHM218" s="846"/>
      <c r="QHN218" s="846"/>
      <c r="QHO218" s="846"/>
      <c r="QHP218" s="846"/>
      <c r="QHQ218" s="846"/>
      <c r="QHR218" s="846"/>
      <c r="QHS218" s="846"/>
      <c r="QHT218" s="846"/>
      <c r="QHU218" s="846"/>
      <c r="QHV218" s="846"/>
      <c r="QHW218" s="846"/>
      <c r="QHX218" s="846"/>
      <c r="QHY218" s="846"/>
      <c r="QHZ218" s="846"/>
      <c r="QIA218" s="846"/>
      <c r="QIB218" s="846"/>
      <c r="QIC218" s="846"/>
      <c r="QID218" s="846"/>
      <c r="QIE218" s="846"/>
      <c r="QIF218" s="846"/>
      <c r="QIG218" s="846"/>
      <c r="QIH218" s="846"/>
      <c r="QII218" s="846"/>
      <c r="QIJ218" s="846"/>
      <c r="QIK218" s="846"/>
      <c r="QIL218" s="846"/>
      <c r="QIM218" s="846"/>
      <c r="QIN218" s="846"/>
      <c r="QIO218" s="846"/>
      <c r="QIP218" s="846"/>
      <c r="QIQ218" s="846"/>
      <c r="QIR218" s="846"/>
      <c r="QIS218" s="849"/>
      <c r="QIT218" s="849"/>
      <c r="QIU218" s="849"/>
      <c r="QIV218" s="849"/>
      <c r="QIW218" s="849"/>
      <c r="QIX218" s="849"/>
      <c r="QIY218" s="849"/>
      <c r="QIZ218" s="849"/>
      <c r="QJA218" s="849"/>
      <c r="QJB218" s="849"/>
      <c r="QJC218" s="849"/>
      <c r="QJD218" s="849"/>
      <c r="QJE218" s="849"/>
      <c r="QJF218" s="849"/>
      <c r="QJG218" s="849"/>
      <c r="QJH218" s="849"/>
      <c r="QJI218" s="728"/>
      <c r="QJJ218" s="728"/>
      <c r="QJK218" s="728"/>
      <c r="QJL218" s="728"/>
      <c r="QJM218" s="728"/>
      <c r="QJN218" s="728"/>
      <c r="QJO218" s="728"/>
      <c r="QJP218" s="845"/>
      <c r="QJQ218" s="845"/>
      <c r="QJR218" s="845"/>
      <c r="QJS218" s="845"/>
      <c r="QJT218" s="845"/>
      <c r="QJU218" s="845"/>
      <c r="QJV218" s="845"/>
      <c r="QJW218" s="845"/>
      <c r="QJX218" s="845"/>
      <c r="QJY218" s="845"/>
      <c r="QJZ218" s="845"/>
      <c r="QKA218" s="845"/>
      <c r="QKB218" s="845"/>
      <c r="QKC218" s="845"/>
      <c r="QKD218" s="845"/>
      <c r="QKE218" s="845"/>
      <c r="QKF218" s="845"/>
      <c r="QKG218" s="845"/>
      <c r="QKH218" s="845"/>
      <c r="QKI218" s="845"/>
      <c r="QKJ218" s="845"/>
      <c r="QKK218" s="845"/>
      <c r="QKL218" s="845"/>
      <c r="QKM218" s="845"/>
      <c r="QKN218" s="845"/>
      <c r="QKO218" s="845"/>
      <c r="QKP218" s="845"/>
      <c r="QKQ218" s="845"/>
      <c r="QKR218" s="845"/>
      <c r="QKS218" s="845"/>
      <c r="QKT218" s="845"/>
      <c r="QKU218" s="845"/>
      <c r="QKV218" s="845"/>
      <c r="QKW218" s="845"/>
      <c r="QKX218" s="846"/>
      <c r="QKY218" s="846"/>
      <c r="QKZ218" s="846"/>
      <c r="QLA218" s="846"/>
      <c r="QLB218" s="846"/>
      <c r="QLC218" s="846"/>
      <c r="QLD218" s="846"/>
      <c r="QLE218" s="846"/>
      <c r="QLF218" s="846"/>
      <c r="QLG218" s="846"/>
      <c r="QLH218" s="846"/>
      <c r="QLI218" s="846"/>
      <c r="QLJ218" s="846"/>
      <c r="QLK218" s="846"/>
      <c r="QLL218" s="846"/>
      <c r="QLM218" s="846"/>
      <c r="QLN218" s="846"/>
      <c r="QLO218" s="846"/>
      <c r="QLP218" s="846"/>
      <c r="QLQ218" s="846"/>
      <c r="QLR218" s="846"/>
      <c r="QLS218" s="846"/>
      <c r="QLT218" s="846"/>
      <c r="QLU218" s="846"/>
      <c r="QLV218" s="846"/>
      <c r="QLW218" s="846"/>
      <c r="QLX218" s="846"/>
      <c r="QLY218" s="846"/>
      <c r="QLZ218" s="846"/>
      <c r="QMA218" s="846"/>
      <c r="QMB218" s="846"/>
      <c r="QMC218" s="846"/>
      <c r="QMD218" s="846"/>
      <c r="QME218" s="846"/>
      <c r="QMF218" s="846"/>
      <c r="QMG218" s="846"/>
      <c r="QMH218" s="846"/>
      <c r="QMI218" s="846"/>
      <c r="QMJ218" s="846"/>
      <c r="QMK218" s="846"/>
      <c r="QML218" s="846"/>
      <c r="QMM218" s="846"/>
      <c r="QMN218" s="846"/>
      <c r="QMO218" s="846"/>
      <c r="QMP218" s="846"/>
      <c r="QMQ218" s="846"/>
      <c r="QMR218" s="846"/>
      <c r="QMS218" s="846"/>
      <c r="QMT218" s="849"/>
      <c r="QMU218" s="849"/>
      <c r="QMV218" s="849"/>
      <c r="QMW218" s="849"/>
      <c r="QMX218" s="849"/>
      <c r="QMY218" s="849"/>
      <c r="QMZ218" s="849"/>
      <c r="QNA218" s="849"/>
      <c r="QNB218" s="849"/>
      <c r="QNC218" s="849"/>
      <c r="QND218" s="849"/>
      <c r="QNE218" s="849"/>
      <c r="QNF218" s="849"/>
      <c r="QNG218" s="849"/>
      <c r="QNH218" s="849"/>
      <c r="QNI218" s="849"/>
      <c r="QNJ218" s="728"/>
      <c r="QNK218" s="728"/>
      <c r="QNL218" s="728"/>
      <c r="QNM218" s="728"/>
      <c r="QNN218" s="728"/>
      <c r="QNO218" s="728"/>
      <c r="QNP218" s="728"/>
      <c r="QNQ218" s="845"/>
      <c r="QNR218" s="845"/>
      <c r="QNS218" s="845"/>
      <c r="QNT218" s="845"/>
      <c r="QNU218" s="845"/>
      <c r="QNV218" s="845"/>
      <c r="QNW218" s="845"/>
      <c r="QNX218" s="845"/>
      <c r="QNY218" s="845"/>
      <c r="QNZ218" s="845"/>
      <c r="QOA218" s="845"/>
      <c r="QOB218" s="845"/>
      <c r="QOC218" s="845"/>
      <c r="QOD218" s="845"/>
      <c r="QOE218" s="845"/>
      <c r="QOF218" s="845"/>
      <c r="QOG218" s="845"/>
      <c r="QOH218" s="845"/>
      <c r="QOI218" s="845"/>
      <c r="QOJ218" s="845"/>
      <c r="QOK218" s="845"/>
      <c r="QOL218" s="845"/>
      <c r="QOM218" s="845"/>
      <c r="QON218" s="845"/>
      <c r="QOO218" s="845"/>
      <c r="QOP218" s="845"/>
      <c r="QOQ218" s="845"/>
      <c r="QOR218" s="845"/>
      <c r="QOS218" s="845"/>
      <c r="QOT218" s="845"/>
      <c r="QOU218" s="845"/>
      <c r="QOV218" s="845"/>
      <c r="QOW218" s="845"/>
      <c r="QOX218" s="845"/>
      <c r="QOY218" s="846"/>
      <c r="QOZ218" s="846"/>
      <c r="QPA218" s="846"/>
      <c r="QPB218" s="846"/>
      <c r="QPC218" s="846"/>
      <c r="QPD218" s="846"/>
      <c r="QPE218" s="846"/>
      <c r="QPF218" s="846"/>
      <c r="QPG218" s="846"/>
      <c r="QPH218" s="846"/>
      <c r="QPI218" s="846"/>
      <c r="QPJ218" s="846"/>
      <c r="QPK218" s="846"/>
      <c r="QPL218" s="846"/>
      <c r="QPM218" s="846"/>
      <c r="QPN218" s="846"/>
      <c r="QPO218" s="846"/>
      <c r="QPP218" s="846"/>
      <c r="QPQ218" s="846"/>
      <c r="QPR218" s="846"/>
      <c r="QPS218" s="846"/>
      <c r="QPT218" s="846"/>
      <c r="QPU218" s="846"/>
      <c r="QPV218" s="846"/>
      <c r="QPW218" s="846"/>
      <c r="QPX218" s="846"/>
      <c r="QPY218" s="846"/>
      <c r="QPZ218" s="846"/>
      <c r="QQA218" s="846"/>
      <c r="QQB218" s="846"/>
      <c r="QQC218" s="846"/>
      <c r="QQD218" s="846"/>
      <c r="QQE218" s="846"/>
      <c r="QQF218" s="846"/>
      <c r="QQG218" s="846"/>
      <c r="QQH218" s="846"/>
      <c r="QQI218" s="846"/>
      <c r="QQJ218" s="846"/>
      <c r="QQK218" s="846"/>
      <c r="QQL218" s="846"/>
      <c r="QQM218" s="846"/>
      <c r="QQN218" s="846"/>
      <c r="QQO218" s="846"/>
      <c r="QQP218" s="846"/>
      <c r="QQQ218" s="846"/>
      <c r="QQR218" s="846"/>
      <c r="QQS218" s="846"/>
      <c r="QQT218" s="846"/>
      <c r="QQU218" s="849"/>
      <c r="QQV218" s="849"/>
      <c r="QQW218" s="849"/>
      <c r="QQX218" s="849"/>
      <c r="QQY218" s="849"/>
      <c r="QQZ218" s="849"/>
      <c r="QRA218" s="849"/>
      <c r="QRB218" s="849"/>
      <c r="QRC218" s="849"/>
      <c r="QRD218" s="849"/>
      <c r="QRE218" s="849"/>
      <c r="QRF218" s="849"/>
      <c r="QRG218" s="849"/>
      <c r="QRH218" s="849"/>
      <c r="QRI218" s="849"/>
      <c r="QRJ218" s="849"/>
      <c r="QRK218" s="728"/>
      <c r="QRL218" s="728"/>
      <c r="QRM218" s="728"/>
      <c r="QRN218" s="728"/>
      <c r="QRO218" s="728"/>
      <c r="QRP218" s="728"/>
      <c r="QRQ218" s="728"/>
      <c r="QRR218" s="845"/>
      <c r="QRS218" s="845"/>
      <c r="QRT218" s="845"/>
      <c r="QRU218" s="845"/>
      <c r="QRV218" s="845"/>
      <c r="QRW218" s="845"/>
      <c r="QRX218" s="845"/>
      <c r="QRY218" s="845"/>
      <c r="QRZ218" s="845"/>
      <c r="QSA218" s="845"/>
      <c r="QSB218" s="845"/>
      <c r="QSC218" s="845"/>
      <c r="QSD218" s="845"/>
      <c r="QSE218" s="845"/>
      <c r="QSF218" s="845"/>
      <c r="QSG218" s="845"/>
      <c r="QSH218" s="845"/>
      <c r="QSI218" s="845"/>
      <c r="QSJ218" s="845"/>
      <c r="QSK218" s="845"/>
      <c r="QSL218" s="845"/>
      <c r="QSM218" s="845"/>
      <c r="QSN218" s="845"/>
      <c r="QSO218" s="845"/>
      <c r="QSP218" s="845"/>
      <c r="QSQ218" s="845"/>
      <c r="QSR218" s="845"/>
      <c r="QSS218" s="845"/>
      <c r="QST218" s="845"/>
      <c r="QSU218" s="845"/>
      <c r="QSV218" s="845"/>
      <c r="QSW218" s="845"/>
      <c r="QSX218" s="845"/>
      <c r="QSY218" s="845"/>
      <c r="QSZ218" s="846"/>
      <c r="QTA218" s="846"/>
      <c r="QTB218" s="846"/>
      <c r="QTC218" s="846"/>
      <c r="QTD218" s="846"/>
      <c r="QTE218" s="846"/>
      <c r="QTF218" s="846"/>
      <c r="QTG218" s="846"/>
      <c r="QTH218" s="846"/>
      <c r="QTI218" s="846"/>
      <c r="QTJ218" s="846"/>
      <c r="QTK218" s="846"/>
      <c r="QTL218" s="846"/>
      <c r="QTM218" s="846"/>
      <c r="QTN218" s="846"/>
      <c r="QTO218" s="846"/>
      <c r="QTP218" s="846"/>
      <c r="QTQ218" s="846"/>
      <c r="QTR218" s="846"/>
      <c r="QTS218" s="846"/>
      <c r="QTT218" s="846"/>
      <c r="QTU218" s="846"/>
      <c r="QTV218" s="846"/>
      <c r="QTW218" s="846"/>
      <c r="QTX218" s="846"/>
      <c r="QTY218" s="846"/>
      <c r="QTZ218" s="846"/>
      <c r="QUA218" s="846"/>
      <c r="QUB218" s="846"/>
      <c r="QUC218" s="846"/>
      <c r="QUD218" s="846"/>
      <c r="QUE218" s="846"/>
      <c r="QUF218" s="846"/>
      <c r="QUG218" s="846"/>
      <c r="QUH218" s="846"/>
      <c r="QUI218" s="846"/>
      <c r="QUJ218" s="846"/>
      <c r="QUK218" s="846"/>
      <c r="QUL218" s="846"/>
      <c r="QUM218" s="846"/>
      <c r="QUN218" s="846"/>
      <c r="QUO218" s="846"/>
      <c r="QUP218" s="846"/>
      <c r="QUQ218" s="846"/>
      <c r="QUR218" s="846"/>
      <c r="QUS218" s="846"/>
      <c r="QUT218" s="846"/>
      <c r="QUU218" s="846"/>
      <c r="QUV218" s="849"/>
      <c r="QUW218" s="849"/>
      <c r="QUX218" s="849"/>
      <c r="QUY218" s="849"/>
      <c r="QUZ218" s="849"/>
      <c r="QVA218" s="849"/>
      <c r="QVB218" s="849"/>
      <c r="QVC218" s="849"/>
      <c r="QVD218" s="849"/>
      <c r="QVE218" s="849"/>
      <c r="QVF218" s="849"/>
      <c r="QVG218" s="849"/>
      <c r="QVH218" s="849"/>
      <c r="QVI218" s="849"/>
      <c r="QVJ218" s="849"/>
      <c r="QVK218" s="849"/>
      <c r="QVL218" s="728"/>
      <c r="QVM218" s="728"/>
      <c r="QVN218" s="728"/>
      <c r="QVO218" s="728"/>
      <c r="QVP218" s="728"/>
      <c r="QVQ218" s="728"/>
      <c r="QVR218" s="728"/>
      <c r="QVS218" s="845"/>
      <c r="QVT218" s="845"/>
      <c r="QVU218" s="845"/>
      <c r="QVV218" s="845"/>
      <c r="QVW218" s="845"/>
      <c r="QVX218" s="845"/>
      <c r="QVY218" s="845"/>
      <c r="QVZ218" s="845"/>
      <c r="QWA218" s="845"/>
      <c r="QWB218" s="845"/>
      <c r="QWC218" s="845"/>
      <c r="QWD218" s="845"/>
      <c r="QWE218" s="845"/>
      <c r="QWF218" s="845"/>
      <c r="QWG218" s="845"/>
      <c r="QWH218" s="845"/>
      <c r="QWI218" s="845"/>
      <c r="QWJ218" s="845"/>
      <c r="QWK218" s="845"/>
      <c r="QWL218" s="845"/>
      <c r="QWM218" s="845"/>
      <c r="QWN218" s="845"/>
      <c r="QWO218" s="845"/>
      <c r="QWP218" s="845"/>
      <c r="QWQ218" s="845"/>
      <c r="QWR218" s="845"/>
      <c r="QWS218" s="845"/>
      <c r="QWT218" s="845"/>
      <c r="QWU218" s="845"/>
      <c r="QWV218" s="845"/>
      <c r="QWW218" s="845"/>
      <c r="QWX218" s="845"/>
      <c r="QWY218" s="845"/>
      <c r="QWZ218" s="845"/>
      <c r="QXA218" s="846"/>
      <c r="QXB218" s="846"/>
      <c r="QXC218" s="846"/>
      <c r="QXD218" s="846"/>
      <c r="QXE218" s="846"/>
      <c r="QXF218" s="846"/>
      <c r="QXG218" s="846"/>
      <c r="QXH218" s="846"/>
      <c r="QXI218" s="846"/>
      <c r="QXJ218" s="846"/>
      <c r="QXK218" s="846"/>
      <c r="QXL218" s="846"/>
      <c r="QXM218" s="846"/>
      <c r="QXN218" s="846"/>
      <c r="QXO218" s="846"/>
      <c r="QXP218" s="846"/>
      <c r="QXQ218" s="846"/>
      <c r="QXR218" s="846"/>
      <c r="QXS218" s="846"/>
      <c r="QXT218" s="846"/>
      <c r="QXU218" s="846"/>
      <c r="QXV218" s="846"/>
      <c r="QXW218" s="846"/>
      <c r="QXX218" s="846"/>
      <c r="QXY218" s="846"/>
      <c r="QXZ218" s="846"/>
      <c r="QYA218" s="846"/>
      <c r="QYB218" s="846"/>
      <c r="QYC218" s="846"/>
      <c r="QYD218" s="846"/>
      <c r="QYE218" s="846"/>
      <c r="QYF218" s="846"/>
      <c r="QYG218" s="846"/>
      <c r="QYH218" s="846"/>
      <c r="QYI218" s="846"/>
      <c r="QYJ218" s="846"/>
      <c r="QYK218" s="846"/>
      <c r="QYL218" s="846"/>
      <c r="QYM218" s="846"/>
      <c r="QYN218" s="846"/>
      <c r="QYO218" s="846"/>
      <c r="QYP218" s="846"/>
      <c r="QYQ218" s="846"/>
      <c r="QYR218" s="846"/>
      <c r="QYS218" s="846"/>
      <c r="QYT218" s="846"/>
      <c r="QYU218" s="846"/>
      <c r="QYV218" s="846"/>
      <c r="QYW218" s="849"/>
      <c r="QYX218" s="849"/>
      <c r="QYY218" s="849"/>
      <c r="QYZ218" s="849"/>
      <c r="QZA218" s="849"/>
      <c r="QZB218" s="849"/>
      <c r="QZC218" s="849"/>
      <c r="QZD218" s="849"/>
      <c r="QZE218" s="849"/>
      <c r="QZF218" s="849"/>
      <c r="QZG218" s="849"/>
      <c r="QZH218" s="849"/>
      <c r="QZI218" s="849"/>
      <c r="QZJ218" s="849"/>
      <c r="QZK218" s="849"/>
      <c r="QZL218" s="849"/>
      <c r="QZM218" s="728"/>
      <c r="QZN218" s="728"/>
      <c r="QZO218" s="728"/>
      <c r="QZP218" s="728"/>
      <c r="QZQ218" s="728"/>
      <c r="QZR218" s="728"/>
      <c r="QZS218" s="728"/>
      <c r="QZT218" s="845"/>
      <c r="QZU218" s="845"/>
      <c r="QZV218" s="845"/>
      <c r="QZW218" s="845"/>
      <c r="QZX218" s="845"/>
      <c r="QZY218" s="845"/>
      <c r="QZZ218" s="845"/>
      <c r="RAA218" s="845"/>
      <c r="RAB218" s="845"/>
      <c r="RAC218" s="845"/>
      <c r="RAD218" s="845"/>
      <c r="RAE218" s="845"/>
      <c r="RAF218" s="845"/>
      <c r="RAG218" s="845"/>
      <c r="RAH218" s="845"/>
      <c r="RAI218" s="845"/>
      <c r="RAJ218" s="845"/>
      <c r="RAK218" s="845"/>
      <c r="RAL218" s="845"/>
      <c r="RAM218" s="845"/>
      <c r="RAN218" s="845"/>
      <c r="RAO218" s="845"/>
      <c r="RAP218" s="845"/>
      <c r="RAQ218" s="845"/>
      <c r="RAR218" s="845"/>
      <c r="RAS218" s="845"/>
      <c r="RAT218" s="845"/>
      <c r="RAU218" s="845"/>
      <c r="RAV218" s="845"/>
      <c r="RAW218" s="845"/>
      <c r="RAX218" s="845"/>
      <c r="RAY218" s="845"/>
      <c r="RAZ218" s="845"/>
      <c r="RBA218" s="845"/>
      <c r="RBB218" s="846"/>
      <c r="RBC218" s="846"/>
      <c r="RBD218" s="846"/>
      <c r="RBE218" s="846"/>
      <c r="RBF218" s="846"/>
      <c r="RBG218" s="846"/>
      <c r="RBH218" s="846"/>
      <c r="RBI218" s="846"/>
      <c r="RBJ218" s="846"/>
      <c r="RBK218" s="846"/>
      <c r="RBL218" s="846"/>
      <c r="RBM218" s="846"/>
      <c r="RBN218" s="846"/>
      <c r="RBO218" s="846"/>
      <c r="RBP218" s="846"/>
      <c r="RBQ218" s="846"/>
      <c r="RBR218" s="846"/>
      <c r="RBS218" s="846"/>
      <c r="RBT218" s="846"/>
      <c r="RBU218" s="846"/>
      <c r="RBV218" s="846"/>
      <c r="RBW218" s="846"/>
      <c r="RBX218" s="846"/>
      <c r="RBY218" s="846"/>
      <c r="RBZ218" s="846"/>
      <c r="RCA218" s="846"/>
      <c r="RCB218" s="846"/>
      <c r="RCC218" s="846"/>
      <c r="RCD218" s="846"/>
      <c r="RCE218" s="846"/>
      <c r="RCF218" s="846"/>
      <c r="RCG218" s="846"/>
      <c r="RCH218" s="846"/>
      <c r="RCI218" s="846"/>
      <c r="RCJ218" s="846"/>
      <c r="RCK218" s="846"/>
      <c r="RCL218" s="846"/>
      <c r="RCM218" s="846"/>
      <c r="RCN218" s="846"/>
      <c r="RCO218" s="846"/>
      <c r="RCP218" s="846"/>
      <c r="RCQ218" s="846"/>
      <c r="RCR218" s="846"/>
      <c r="RCS218" s="846"/>
      <c r="RCT218" s="846"/>
      <c r="RCU218" s="846"/>
      <c r="RCV218" s="846"/>
      <c r="RCW218" s="846"/>
      <c r="RCX218" s="849"/>
      <c r="RCY218" s="849"/>
      <c r="RCZ218" s="849"/>
      <c r="RDA218" s="849"/>
      <c r="RDB218" s="849"/>
      <c r="RDC218" s="849"/>
      <c r="RDD218" s="849"/>
      <c r="RDE218" s="849"/>
      <c r="RDF218" s="849"/>
      <c r="RDG218" s="849"/>
      <c r="RDH218" s="849"/>
      <c r="RDI218" s="849"/>
      <c r="RDJ218" s="849"/>
      <c r="RDK218" s="849"/>
      <c r="RDL218" s="849"/>
      <c r="RDM218" s="849"/>
      <c r="RDN218" s="728"/>
      <c r="RDO218" s="728"/>
      <c r="RDP218" s="728"/>
      <c r="RDQ218" s="728"/>
      <c r="RDR218" s="728"/>
      <c r="RDS218" s="728"/>
      <c r="RDT218" s="728"/>
      <c r="RDU218" s="845"/>
      <c r="RDV218" s="845"/>
      <c r="RDW218" s="845"/>
      <c r="RDX218" s="845"/>
      <c r="RDY218" s="845"/>
      <c r="RDZ218" s="845"/>
      <c r="REA218" s="845"/>
      <c r="REB218" s="845"/>
      <c r="REC218" s="845"/>
      <c r="RED218" s="845"/>
      <c r="REE218" s="845"/>
      <c r="REF218" s="845"/>
      <c r="REG218" s="845"/>
      <c r="REH218" s="845"/>
      <c r="REI218" s="845"/>
      <c r="REJ218" s="845"/>
      <c r="REK218" s="845"/>
      <c r="REL218" s="845"/>
      <c r="REM218" s="845"/>
      <c r="REN218" s="845"/>
      <c r="REO218" s="845"/>
      <c r="REP218" s="845"/>
      <c r="REQ218" s="845"/>
      <c r="RER218" s="845"/>
      <c r="RES218" s="845"/>
      <c r="RET218" s="845"/>
      <c r="REU218" s="845"/>
      <c r="REV218" s="845"/>
      <c r="REW218" s="845"/>
      <c r="REX218" s="845"/>
      <c r="REY218" s="845"/>
      <c r="REZ218" s="845"/>
      <c r="RFA218" s="845"/>
      <c r="RFB218" s="845"/>
      <c r="RFC218" s="846"/>
      <c r="RFD218" s="846"/>
      <c r="RFE218" s="846"/>
      <c r="RFF218" s="846"/>
      <c r="RFG218" s="846"/>
      <c r="RFH218" s="846"/>
      <c r="RFI218" s="846"/>
      <c r="RFJ218" s="846"/>
      <c r="RFK218" s="846"/>
      <c r="RFL218" s="846"/>
      <c r="RFM218" s="846"/>
      <c r="RFN218" s="846"/>
      <c r="RFO218" s="846"/>
      <c r="RFP218" s="846"/>
      <c r="RFQ218" s="846"/>
      <c r="RFR218" s="846"/>
      <c r="RFS218" s="846"/>
      <c r="RFT218" s="846"/>
      <c r="RFU218" s="846"/>
      <c r="RFV218" s="846"/>
      <c r="RFW218" s="846"/>
      <c r="RFX218" s="846"/>
      <c r="RFY218" s="846"/>
      <c r="RFZ218" s="846"/>
      <c r="RGA218" s="846"/>
      <c r="RGB218" s="846"/>
      <c r="RGC218" s="846"/>
      <c r="RGD218" s="846"/>
      <c r="RGE218" s="846"/>
      <c r="RGF218" s="846"/>
      <c r="RGG218" s="846"/>
      <c r="RGH218" s="846"/>
      <c r="RGI218" s="846"/>
      <c r="RGJ218" s="846"/>
      <c r="RGK218" s="846"/>
      <c r="RGL218" s="846"/>
      <c r="RGM218" s="846"/>
      <c r="RGN218" s="846"/>
      <c r="RGO218" s="846"/>
      <c r="RGP218" s="846"/>
      <c r="RGQ218" s="846"/>
      <c r="RGR218" s="846"/>
      <c r="RGS218" s="846"/>
      <c r="RGT218" s="846"/>
      <c r="RGU218" s="846"/>
      <c r="RGV218" s="846"/>
      <c r="RGW218" s="846"/>
      <c r="RGX218" s="846"/>
      <c r="RGY218" s="849"/>
      <c r="RGZ218" s="849"/>
      <c r="RHA218" s="849"/>
      <c r="RHB218" s="849"/>
      <c r="RHC218" s="849"/>
      <c r="RHD218" s="849"/>
      <c r="RHE218" s="849"/>
      <c r="RHF218" s="849"/>
      <c r="RHG218" s="849"/>
      <c r="RHH218" s="849"/>
      <c r="RHI218" s="849"/>
      <c r="RHJ218" s="849"/>
      <c r="RHK218" s="849"/>
      <c r="RHL218" s="849"/>
      <c r="RHM218" s="849"/>
      <c r="RHN218" s="849"/>
      <c r="RHO218" s="728"/>
      <c r="RHP218" s="728"/>
      <c r="RHQ218" s="728"/>
      <c r="RHR218" s="728"/>
      <c r="RHS218" s="728"/>
      <c r="RHT218" s="728"/>
      <c r="RHU218" s="728"/>
      <c r="RHV218" s="845"/>
      <c r="RHW218" s="845"/>
      <c r="RHX218" s="845"/>
      <c r="RHY218" s="845"/>
      <c r="RHZ218" s="845"/>
      <c r="RIA218" s="845"/>
      <c r="RIB218" s="845"/>
      <c r="RIC218" s="845"/>
      <c r="RID218" s="845"/>
      <c r="RIE218" s="845"/>
      <c r="RIF218" s="845"/>
      <c r="RIG218" s="845"/>
      <c r="RIH218" s="845"/>
      <c r="RII218" s="845"/>
      <c r="RIJ218" s="845"/>
      <c r="RIK218" s="845"/>
      <c r="RIL218" s="845"/>
      <c r="RIM218" s="845"/>
      <c r="RIN218" s="845"/>
      <c r="RIO218" s="845"/>
      <c r="RIP218" s="845"/>
      <c r="RIQ218" s="845"/>
      <c r="RIR218" s="845"/>
      <c r="RIS218" s="845"/>
      <c r="RIT218" s="845"/>
      <c r="RIU218" s="845"/>
      <c r="RIV218" s="845"/>
      <c r="RIW218" s="845"/>
      <c r="RIX218" s="845"/>
      <c r="RIY218" s="845"/>
      <c r="RIZ218" s="845"/>
      <c r="RJA218" s="845"/>
      <c r="RJB218" s="845"/>
      <c r="RJC218" s="845"/>
      <c r="RJD218" s="846"/>
      <c r="RJE218" s="846"/>
      <c r="RJF218" s="846"/>
      <c r="RJG218" s="846"/>
      <c r="RJH218" s="846"/>
      <c r="RJI218" s="846"/>
      <c r="RJJ218" s="846"/>
      <c r="RJK218" s="846"/>
      <c r="RJL218" s="846"/>
      <c r="RJM218" s="846"/>
      <c r="RJN218" s="846"/>
      <c r="RJO218" s="846"/>
      <c r="RJP218" s="846"/>
      <c r="RJQ218" s="846"/>
      <c r="RJR218" s="846"/>
      <c r="RJS218" s="846"/>
      <c r="RJT218" s="846"/>
      <c r="RJU218" s="846"/>
      <c r="RJV218" s="846"/>
      <c r="RJW218" s="846"/>
      <c r="RJX218" s="846"/>
      <c r="RJY218" s="846"/>
      <c r="RJZ218" s="846"/>
      <c r="RKA218" s="846"/>
      <c r="RKB218" s="846"/>
      <c r="RKC218" s="846"/>
      <c r="RKD218" s="846"/>
      <c r="RKE218" s="846"/>
      <c r="RKF218" s="846"/>
      <c r="RKG218" s="846"/>
      <c r="RKH218" s="846"/>
      <c r="RKI218" s="846"/>
      <c r="RKJ218" s="846"/>
      <c r="RKK218" s="846"/>
      <c r="RKL218" s="846"/>
      <c r="RKM218" s="846"/>
      <c r="RKN218" s="846"/>
      <c r="RKO218" s="846"/>
      <c r="RKP218" s="846"/>
      <c r="RKQ218" s="846"/>
      <c r="RKR218" s="846"/>
      <c r="RKS218" s="846"/>
      <c r="RKT218" s="846"/>
      <c r="RKU218" s="846"/>
      <c r="RKV218" s="846"/>
      <c r="RKW218" s="846"/>
      <c r="RKX218" s="846"/>
      <c r="RKY218" s="846"/>
      <c r="RKZ218" s="849"/>
      <c r="RLA218" s="849"/>
      <c r="RLB218" s="849"/>
      <c r="RLC218" s="849"/>
      <c r="RLD218" s="849"/>
      <c r="RLE218" s="849"/>
      <c r="RLF218" s="849"/>
      <c r="RLG218" s="849"/>
      <c r="RLH218" s="849"/>
      <c r="RLI218" s="849"/>
      <c r="RLJ218" s="849"/>
      <c r="RLK218" s="849"/>
      <c r="RLL218" s="849"/>
      <c r="RLM218" s="849"/>
      <c r="RLN218" s="849"/>
      <c r="RLO218" s="849"/>
      <c r="RLP218" s="728"/>
      <c r="RLQ218" s="728"/>
      <c r="RLR218" s="728"/>
      <c r="RLS218" s="728"/>
      <c r="RLT218" s="728"/>
      <c r="RLU218" s="728"/>
      <c r="RLV218" s="728"/>
      <c r="RLW218" s="845"/>
      <c r="RLX218" s="845"/>
      <c r="RLY218" s="845"/>
      <c r="RLZ218" s="845"/>
      <c r="RMA218" s="845"/>
      <c r="RMB218" s="845"/>
      <c r="RMC218" s="845"/>
      <c r="RMD218" s="845"/>
      <c r="RME218" s="845"/>
      <c r="RMF218" s="845"/>
      <c r="RMG218" s="845"/>
      <c r="RMH218" s="845"/>
      <c r="RMI218" s="845"/>
      <c r="RMJ218" s="845"/>
      <c r="RMK218" s="845"/>
      <c r="RML218" s="845"/>
      <c r="RMM218" s="845"/>
      <c r="RMN218" s="845"/>
      <c r="RMO218" s="845"/>
      <c r="RMP218" s="845"/>
      <c r="RMQ218" s="845"/>
      <c r="RMR218" s="845"/>
      <c r="RMS218" s="845"/>
      <c r="RMT218" s="845"/>
      <c r="RMU218" s="845"/>
      <c r="RMV218" s="845"/>
      <c r="RMW218" s="845"/>
      <c r="RMX218" s="845"/>
      <c r="RMY218" s="845"/>
      <c r="RMZ218" s="845"/>
      <c r="RNA218" s="845"/>
      <c r="RNB218" s="845"/>
      <c r="RNC218" s="845"/>
      <c r="RND218" s="845"/>
      <c r="RNE218" s="846"/>
      <c r="RNF218" s="846"/>
      <c r="RNG218" s="846"/>
      <c r="RNH218" s="846"/>
      <c r="RNI218" s="846"/>
      <c r="RNJ218" s="846"/>
      <c r="RNK218" s="846"/>
      <c r="RNL218" s="846"/>
      <c r="RNM218" s="846"/>
      <c r="RNN218" s="846"/>
      <c r="RNO218" s="846"/>
      <c r="RNP218" s="846"/>
      <c r="RNQ218" s="846"/>
      <c r="RNR218" s="846"/>
      <c r="RNS218" s="846"/>
      <c r="RNT218" s="846"/>
      <c r="RNU218" s="846"/>
      <c r="RNV218" s="846"/>
      <c r="RNW218" s="846"/>
      <c r="RNX218" s="846"/>
      <c r="RNY218" s="846"/>
      <c r="RNZ218" s="846"/>
      <c r="ROA218" s="846"/>
      <c r="ROB218" s="846"/>
      <c r="ROC218" s="846"/>
      <c r="ROD218" s="846"/>
      <c r="ROE218" s="846"/>
      <c r="ROF218" s="846"/>
      <c r="ROG218" s="846"/>
      <c r="ROH218" s="846"/>
      <c r="ROI218" s="846"/>
      <c r="ROJ218" s="846"/>
      <c r="ROK218" s="846"/>
      <c r="ROL218" s="846"/>
      <c r="ROM218" s="846"/>
      <c r="RON218" s="846"/>
      <c r="ROO218" s="846"/>
      <c r="ROP218" s="846"/>
      <c r="ROQ218" s="846"/>
      <c r="ROR218" s="846"/>
      <c r="ROS218" s="846"/>
      <c r="ROT218" s="846"/>
      <c r="ROU218" s="846"/>
      <c r="ROV218" s="846"/>
      <c r="ROW218" s="846"/>
      <c r="ROX218" s="846"/>
      <c r="ROY218" s="846"/>
      <c r="ROZ218" s="846"/>
      <c r="RPA218" s="849"/>
      <c r="RPB218" s="849"/>
      <c r="RPC218" s="849"/>
      <c r="RPD218" s="849"/>
      <c r="RPE218" s="849"/>
      <c r="RPF218" s="849"/>
      <c r="RPG218" s="849"/>
      <c r="RPH218" s="849"/>
      <c r="RPI218" s="849"/>
      <c r="RPJ218" s="849"/>
      <c r="RPK218" s="849"/>
      <c r="RPL218" s="849"/>
      <c r="RPM218" s="849"/>
      <c r="RPN218" s="849"/>
      <c r="RPO218" s="849"/>
      <c r="RPP218" s="849"/>
      <c r="RPQ218" s="728"/>
      <c r="RPR218" s="728"/>
      <c r="RPS218" s="728"/>
      <c r="RPT218" s="728"/>
      <c r="RPU218" s="728"/>
      <c r="RPV218" s="728"/>
      <c r="RPW218" s="728"/>
      <c r="RPX218" s="845"/>
      <c r="RPY218" s="845"/>
      <c r="RPZ218" s="845"/>
      <c r="RQA218" s="845"/>
      <c r="RQB218" s="845"/>
      <c r="RQC218" s="845"/>
      <c r="RQD218" s="845"/>
      <c r="RQE218" s="845"/>
      <c r="RQF218" s="845"/>
      <c r="RQG218" s="845"/>
      <c r="RQH218" s="845"/>
      <c r="RQI218" s="845"/>
      <c r="RQJ218" s="845"/>
      <c r="RQK218" s="845"/>
      <c r="RQL218" s="845"/>
      <c r="RQM218" s="845"/>
      <c r="RQN218" s="845"/>
      <c r="RQO218" s="845"/>
      <c r="RQP218" s="845"/>
      <c r="RQQ218" s="845"/>
      <c r="RQR218" s="845"/>
      <c r="RQS218" s="845"/>
      <c r="RQT218" s="845"/>
      <c r="RQU218" s="845"/>
      <c r="RQV218" s="845"/>
      <c r="RQW218" s="845"/>
      <c r="RQX218" s="845"/>
      <c r="RQY218" s="845"/>
      <c r="RQZ218" s="845"/>
      <c r="RRA218" s="845"/>
      <c r="RRB218" s="845"/>
      <c r="RRC218" s="845"/>
      <c r="RRD218" s="845"/>
      <c r="RRE218" s="845"/>
      <c r="RRF218" s="846"/>
      <c r="RRG218" s="846"/>
      <c r="RRH218" s="846"/>
      <c r="RRI218" s="846"/>
      <c r="RRJ218" s="846"/>
      <c r="RRK218" s="846"/>
      <c r="RRL218" s="846"/>
      <c r="RRM218" s="846"/>
      <c r="RRN218" s="846"/>
      <c r="RRO218" s="846"/>
      <c r="RRP218" s="846"/>
      <c r="RRQ218" s="846"/>
      <c r="RRR218" s="846"/>
      <c r="RRS218" s="846"/>
      <c r="RRT218" s="846"/>
      <c r="RRU218" s="846"/>
      <c r="RRV218" s="846"/>
      <c r="RRW218" s="846"/>
      <c r="RRX218" s="846"/>
      <c r="RRY218" s="846"/>
      <c r="RRZ218" s="846"/>
      <c r="RSA218" s="846"/>
      <c r="RSB218" s="846"/>
      <c r="RSC218" s="846"/>
      <c r="RSD218" s="846"/>
      <c r="RSE218" s="846"/>
      <c r="RSF218" s="846"/>
      <c r="RSG218" s="846"/>
      <c r="RSH218" s="846"/>
      <c r="RSI218" s="846"/>
      <c r="RSJ218" s="846"/>
      <c r="RSK218" s="846"/>
      <c r="RSL218" s="846"/>
      <c r="RSM218" s="846"/>
      <c r="RSN218" s="846"/>
      <c r="RSO218" s="846"/>
      <c r="RSP218" s="846"/>
      <c r="RSQ218" s="846"/>
      <c r="RSR218" s="846"/>
      <c r="RSS218" s="846"/>
      <c r="RST218" s="846"/>
      <c r="RSU218" s="846"/>
      <c r="RSV218" s="846"/>
      <c r="RSW218" s="846"/>
      <c r="RSX218" s="846"/>
      <c r="RSY218" s="846"/>
      <c r="RSZ218" s="846"/>
      <c r="RTA218" s="846"/>
      <c r="RTB218" s="849"/>
      <c r="RTC218" s="849"/>
      <c r="RTD218" s="849"/>
      <c r="RTE218" s="849"/>
      <c r="RTF218" s="849"/>
      <c r="RTG218" s="849"/>
      <c r="RTH218" s="849"/>
      <c r="RTI218" s="849"/>
      <c r="RTJ218" s="849"/>
      <c r="RTK218" s="849"/>
      <c r="RTL218" s="849"/>
      <c r="RTM218" s="849"/>
      <c r="RTN218" s="849"/>
      <c r="RTO218" s="849"/>
      <c r="RTP218" s="849"/>
      <c r="RTQ218" s="849"/>
      <c r="RTR218" s="728"/>
      <c r="RTS218" s="728"/>
      <c r="RTT218" s="728"/>
      <c r="RTU218" s="728"/>
      <c r="RTV218" s="728"/>
      <c r="RTW218" s="728"/>
      <c r="RTX218" s="728"/>
      <c r="RTY218" s="845"/>
      <c r="RTZ218" s="845"/>
      <c r="RUA218" s="845"/>
      <c r="RUB218" s="845"/>
      <c r="RUC218" s="845"/>
      <c r="RUD218" s="845"/>
      <c r="RUE218" s="845"/>
      <c r="RUF218" s="845"/>
      <c r="RUG218" s="845"/>
      <c r="RUH218" s="845"/>
      <c r="RUI218" s="845"/>
      <c r="RUJ218" s="845"/>
      <c r="RUK218" s="845"/>
      <c r="RUL218" s="845"/>
      <c r="RUM218" s="845"/>
      <c r="RUN218" s="845"/>
      <c r="RUO218" s="845"/>
      <c r="RUP218" s="845"/>
      <c r="RUQ218" s="845"/>
      <c r="RUR218" s="845"/>
      <c r="RUS218" s="845"/>
      <c r="RUT218" s="845"/>
      <c r="RUU218" s="845"/>
      <c r="RUV218" s="845"/>
      <c r="RUW218" s="845"/>
      <c r="RUX218" s="845"/>
      <c r="RUY218" s="845"/>
      <c r="RUZ218" s="845"/>
      <c r="RVA218" s="845"/>
      <c r="RVB218" s="845"/>
      <c r="RVC218" s="845"/>
      <c r="RVD218" s="845"/>
      <c r="RVE218" s="845"/>
      <c r="RVF218" s="845"/>
      <c r="RVG218" s="846"/>
      <c r="RVH218" s="846"/>
      <c r="RVI218" s="846"/>
      <c r="RVJ218" s="846"/>
      <c r="RVK218" s="846"/>
      <c r="RVL218" s="846"/>
      <c r="RVM218" s="846"/>
      <c r="RVN218" s="846"/>
      <c r="RVO218" s="846"/>
      <c r="RVP218" s="846"/>
      <c r="RVQ218" s="846"/>
      <c r="RVR218" s="846"/>
      <c r="RVS218" s="846"/>
      <c r="RVT218" s="846"/>
      <c r="RVU218" s="846"/>
      <c r="RVV218" s="846"/>
      <c r="RVW218" s="846"/>
      <c r="RVX218" s="846"/>
      <c r="RVY218" s="846"/>
      <c r="RVZ218" s="846"/>
      <c r="RWA218" s="846"/>
      <c r="RWB218" s="846"/>
      <c r="RWC218" s="846"/>
      <c r="RWD218" s="846"/>
      <c r="RWE218" s="846"/>
      <c r="RWF218" s="846"/>
      <c r="RWG218" s="846"/>
      <c r="RWH218" s="846"/>
      <c r="RWI218" s="846"/>
      <c r="RWJ218" s="846"/>
      <c r="RWK218" s="846"/>
      <c r="RWL218" s="846"/>
      <c r="RWM218" s="846"/>
      <c r="RWN218" s="846"/>
      <c r="RWO218" s="846"/>
      <c r="RWP218" s="846"/>
      <c r="RWQ218" s="846"/>
      <c r="RWR218" s="846"/>
      <c r="RWS218" s="846"/>
      <c r="RWT218" s="846"/>
      <c r="RWU218" s="846"/>
      <c r="RWV218" s="846"/>
      <c r="RWW218" s="846"/>
      <c r="RWX218" s="846"/>
      <c r="RWY218" s="846"/>
      <c r="RWZ218" s="846"/>
      <c r="RXA218" s="846"/>
      <c r="RXB218" s="846"/>
      <c r="RXC218" s="849"/>
      <c r="RXD218" s="849"/>
      <c r="RXE218" s="849"/>
      <c r="RXF218" s="849"/>
      <c r="RXG218" s="849"/>
      <c r="RXH218" s="849"/>
      <c r="RXI218" s="849"/>
      <c r="RXJ218" s="849"/>
      <c r="RXK218" s="849"/>
      <c r="RXL218" s="849"/>
      <c r="RXM218" s="849"/>
      <c r="RXN218" s="849"/>
      <c r="RXO218" s="849"/>
      <c r="RXP218" s="849"/>
      <c r="RXQ218" s="849"/>
      <c r="RXR218" s="849"/>
      <c r="RXS218" s="728"/>
      <c r="RXT218" s="728"/>
      <c r="RXU218" s="728"/>
      <c r="RXV218" s="728"/>
      <c r="RXW218" s="728"/>
      <c r="RXX218" s="728"/>
      <c r="RXY218" s="728"/>
      <c r="RXZ218" s="845"/>
      <c r="RYA218" s="845"/>
      <c r="RYB218" s="845"/>
      <c r="RYC218" s="845"/>
      <c r="RYD218" s="845"/>
      <c r="RYE218" s="845"/>
      <c r="RYF218" s="845"/>
      <c r="RYG218" s="845"/>
      <c r="RYH218" s="845"/>
      <c r="RYI218" s="845"/>
      <c r="RYJ218" s="845"/>
      <c r="RYK218" s="845"/>
      <c r="RYL218" s="845"/>
      <c r="RYM218" s="845"/>
      <c r="RYN218" s="845"/>
      <c r="RYO218" s="845"/>
      <c r="RYP218" s="845"/>
      <c r="RYQ218" s="845"/>
      <c r="RYR218" s="845"/>
      <c r="RYS218" s="845"/>
      <c r="RYT218" s="845"/>
      <c r="RYU218" s="845"/>
      <c r="RYV218" s="845"/>
      <c r="RYW218" s="845"/>
      <c r="RYX218" s="845"/>
      <c r="RYY218" s="845"/>
      <c r="RYZ218" s="845"/>
      <c r="RZA218" s="845"/>
      <c r="RZB218" s="845"/>
      <c r="RZC218" s="845"/>
      <c r="RZD218" s="845"/>
      <c r="RZE218" s="845"/>
      <c r="RZF218" s="845"/>
      <c r="RZG218" s="845"/>
      <c r="RZH218" s="846"/>
      <c r="RZI218" s="846"/>
      <c r="RZJ218" s="846"/>
      <c r="RZK218" s="846"/>
      <c r="RZL218" s="846"/>
      <c r="RZM218" s="846"/>
      <c r="RZN218" s="846"/>
      <c r="RZO218" s="846"/>
      <c r="RZP218" s="846"/>
      <c r="RZQ218" s="846"/>
      <c r="RZR218" s="846"/>
      <c r="RZS218" s="846"/>
      <c r="RZT218" s="846"/>
      <c r="RZU218" s="846"/>
      <c r="RZV218" s="846"/>
      <c r="RZW218" s="846"/>
      <c r="RZX218" s="846"/>
      <c r="RZY218" s="846"/>
      <c r="RZZ218" s="846"/>
      <c r="SAA218" s="846"/>
      <c r="SAB218" s="846"/>
      <c r="SAC218" s="846"/>
      <c r="SAD218" s="846"/>
      <c r="SAE218" s="846"/>
      <c r="SAF218" s="846"/>
      <c r="SAG218" s="846"/>
      <c r="SAH218" s="846"/>
      <c r="SAI218" s="846"/>
      <c r="SAJ218" s="846"/>
      <c r="SAK218" s="846"/>
      <c r="SAL218" s="846"/>
      <c r="SAM218" s="846"/>
      <c r="SAN218" s="846"/>
      <c r="SAO218" s="846"/>
      <c r="SAP218" s="846"/>
      <c r="SAQ218" s="846"/>
      <c r="SAR218" s="846"/>
      <c r="SAS218" s="846"/>
      <c r="SAT218" s="846"/>
      <c r="SAU218" s="846"/>
      <c r="SAV218" s="846"/>
      <c r="SAW218" s="846"/>
      <c r="SAX218" s="846"/>
      <c r="SAY218" s="846"/>
      <c r="SAZ218" s="846"/>
      <c r="SBA218" s="846"/>
      <c r="SBB218" s="846"/>
      <c r="SBC218" s="846"/>
      <c r="SBD218" s="849"/>
      <c r="SBE218" s="849"/>
      <c r="SBF218" s="849"/>
      <c r="SBG218" s="849"/>
      <c r="SBH218" s="849"/>
      <c r="SBI218" s="849"/>
      <c r="SBJ218" s="849"/>
      <c r="SBK218" s="849"/>
      <c r="SBL218" s="849"/>
      <c r="SBM218" s="849"/>
      <c r="SBN218" s="849"/>
      <c r="SBO218" s="849"/>
      <c r="SBP218" s="849"/>
      <c r="SBQ218" s="849"/>
      <c r="SBR218" s="849"/>
      <c r="SBS218" s="849"/>
      <c r="SBT218" s="728"/>
      <c r="SBU218" s="728"/>
      <c r="SBV218" s="728"/>
      <c r="SBW218" s="728"/>
      <c r="SBX218" s="728"/>
      <c r="SBY218" s="728"/>
      <c r="SBZ218" s="728"/>
      <c r="SCA218" s="845"/>
      <c r="SCB218" s="845"/>
      <c r="SCC218" s="845"/>
      <c r="SCD218" s="845"/>
      <c r="SCE218" s="845"/>
      <c r="SCF218" s="845"/>
      <c r="SCG218" s="845"/>
      <c r="SCH218" s="845"/>
      <c r="SCI218" s="845"/>
      <c r="SCJ218" s="845"/>
      <c r="SCK218" s="845"/>
      <c r="SCL218" s="845"/>
      <c r="SCM218" s="845"/>
      <c r="SCN218" s="845"/>
      <c r="SCO218" s="845"/>
      <c r="SCP218" s="845"/>
      <c r="SCQ218" s="845"/>
      <c r="SCR218" s="845"/>
      <c r="SCS218" s="845"/>
      <c r="SCT218" s="845"/>
      <c r="SCU218" s="845"/>
      <c r="SCV218" s="845"/>
      <c r="SCW218" s="845"/>
      <c r="SCX218" s="845"/>
      <c r="SCY218" s="845"/>
      <c r="SCZ218" s="845"/>
      <c r="SDA218" s="845"/>
      <c r="SDB218" s="845"/>
      <c r="SDC218" s="845"/>
      <c r="SDD218" s="845"/>
      <c r="SDE218" s="845"/>
      <c r="SDF218" s="845"/>
      <c r="SDG218" s="845"/>
      <c r="SDH218" s="845"/>
      <c r="SDI218" s="846"/>
      <c r="SDJ218" s="846"/>
      <c r="SDK218" s="846"/>
      <c r="SDL218" s="846"/>
      <c r="SDM218" s="846"/>
      <c r="SDN218" s="846"/>
      <c r="SDO218" s="846"/>
      <c r="SDP218" s="846"/>
      <c r="SDQ218" s="846"/>
      <c r="SDR218" s="846"/>
      <c r="SDS218" s="846"/>
      <c r="SDT218" s="846"/>
      <c r="SDU218" s="846"/>
      <c r="SDV218" s="846"/>
      <c r="SDW218" s="846"/>
      <c r="SDX218" s="846"/>
      <c r="SDY218" s="846"/>
      <c r="SDZ218" s="846"/>
      <c r="SEA218" s="846"/>
      <c r="SEB218" s="846"/>
      <c r="SEC218" s="846"/>
      <c r="SED218" s="846"/>
      <c r="SEE218" s="846"/>
      <c r="SEF218" s="846"/>
      <c r="SEG218" s="846"/>
      <c r="SEH218" s="846"/>
      <c r="SEI218" s="846"/>
      <c r="SEJ218" s="846"/>
      <c r="SEK218" s="846"/>
      <c r="SEL218" s="846"/>
      <c r="SEM218" s="846"/>
      <c r="SEN218" s="846"/>
      <c r="SEO218" s="846"/>
      <c r="SEP218" s="846"/>
      <c r="SEQ218" s="846"/>
      <c r="SER218" s="846"/>
      <c r="SES218" s="846"/>
      <c r="SET218" s="846"/>
      <c r="SEU218" s="846"/>
      <c r="SEV218" s="846"/>
      <c r="SEW218" s="846"/>
      <c r="SEX218" s="846"/>
      <c r="SEY218" s="846"/>
      <c r="SEZ218" s="846"/>
      <c r="SFA218" s="846"/>
      <c r="SFB218" s="846"/>
      <c r="SFC218" s="846"/>
      <c r="SFD218" s="846"/>
      <c r="SFE218" s="849"/>
      <c r="SFF218" s="849"/>
      <c r="SFG218" s="849"/>
      <c r="SFH218" s="849"/>
      <c r="SFI218" s="849"/>
      <c r="SFJ218" s="849"/>
      <c r="SFK218" s="849"/>
      <c r="SFL218" s="849"/>
      <c r="SFM218" s="849"/>
      <c r="SFN218" s="849"/>
      <c r="SFO218" s="849"/>
      <c r="SFP218" s="849"/>
      <c r="SFQ218" s="849"/>
      <c r="SFR218" s="849"/>
      <c r="SFS218" s="849"/>
      <c r="SFT218" s="849"/>
      <c r="SFU218" s="728"/>
      <c r="SFV218" s="728"/>
      <c r="SFW218" s="728"/>
      <c r="SFX218" s="728"/>
      <c r="SFY218" s="728"/>
      <c r="SFZ218" s="728"/>
      <c r="SGA218" s="728"/>
      <c r="SGB218" s="845"/>
      <c r="SGC218" s="845"/>
      <c r="SGD218" s="845"/>
      <c r="SGE218" s="845"/>
      <c r="SGF218" s="845"/>
      <c r="SGG218" s="845"/>
      <c r="SGH218" s="845"/>
      <c r="SGI218" s="845"/>
      <c r="SGJ218" s="845"/>
      <c r="SGK218" s="845"/>
      <c r="SGL218" s="845"/>
      <c r="SGM218" s="845"/>
      <c r="SGN218" s="845"/>
      <c r="SGO218" s="845"/>
      <c r="SGP218" s="845"/>
      <c r="SGQ218" s="845"/>
      <c r="SGR218" s="845"/>
      <c r="SGS218" s="845"/>
      <c r="SGT218" s="845"/>
      <c r="SGU218" s="845"/>
      <c r="SGV218" s="845"/>
      <c r="SGW218" s="845"/>
      <c r="SGX218" s="845"/>
      <c r="SGY218" s="845"/>
      <c r="SGZ218" s="845"/>
      <c r="SHA218" s="845"/>
      <c r="SHB218" s="845"/>
      <c r="SHC218" s="845"/>
      <c r="SHD218" s="845"/>
      <c r="SHE218" s="845"/>
      <c r="SHF218" s="845"/>
      <c r="SHG218" s="845"/>
      <c r="SHH218" s="845"/>
      <c r="SHI218" s="845"/>
      <c r="SHJ218" s="846"/>
      <c r="SHK218" s="846"/>
      <c r="SHL218" s="846"/>
      <c r="SHM218" s="846"/>
      <c r="SHN218" s="846"/>
      <c r="SHO218" s="846"/>
      <c r="SHP218" s="846"/>
      <c r="SHQ218" s="846"/>
      <c r="SHR218" s="846"/>
      <c r="SHS218" s="846"/>
      <c r="SHT218" s="846"/>
      <c r="SHU218" s="846"/>
      <c r="SHV218" s="846"/>
      <c r="SHW218" s="846"/>
      <c r="SHX218" s="846"/>
      <c r="SHY218" s="846"/>
      <c r="SHZ218" s="846"/>
      <c r="SIA218" s="846"/>
      <c r="SIB218" s="846"/>
      <c r="SIC218" s="846"/>
      <c r="SID218" s="846"/>
      <c r="SIE218" s="846"/>
      <c r="SIF218" s="846"/>
      <c r="SIG218" s="846"/>
      <c r="SIH218" s="846"/>
      <c r="SII218" s="846"/>
      <c r="SIJ218" s="846"/>
      <c r="SIK218" s="846"/>
      <c r="SIL218" s="846"/>
      <c r="SIM218" s="846"/>
      <c r="SIN218" s="846"/>
      <c r="SIO218" s="846"/>
      <c r="SIP218" s="846"/>
      <c r="SIQ218" s="846"/>
      <c r="SIR218" s="846"/>
      <c r="SIS218" s="846"/>
      <c r="SIT218" s="846"/>
      <c r="SIU218" s="846"/>
      <c r="SIV218" s="846"/>
      <c r="SIW218" s="846"/>
      <c r="SIX218" s="846"/>
      <c r="SIY218" s="846"/>
      <c r="SIZ218" s="846"/>
      <c r="SJA218" s="846"/>
      <c r="SJB218" s="846"/>
      <c r="SJC218" s="846"/>
      <c r="SJD218" s="846"/>
      <c r="SJE218" s="846"/>
      <c r="SJF218" s="849"/>
      <c r="SJG218" s="849"/>
      <c r="SJH218" s="849"/>
      <c r="SJI218" s="849"/>
      <c r="SJJ218" s="849"/>
      <c r="SJK218" s="849"/>
      <c r="SJL218" s="849"/>
      <c r="SJM218" s="849"/>
      <c r="SJN218" s="849"/>
      <c r="SJO218" s="849"/>
      <c r="SJP218" s="849"/>
      <c r="SJQ218" s="849"/>
      <c r="SJR218" s="849"/>
      <c r="SJS218" s="849"/>
      <c r="SJT218" s="849"/>
      <c r="SJU218" s="849"/>
      <c r="SJV218" s="728"/>
      <c r="SJW218" s="728"/>
      <c r="SJX218" s="728"/>
      <c r="SJY218" s="728"/>
      <c r="SJZ218" s="728"/>
      <c r="SKA218" s="728"/>
      <c r="SKB218" s="728"/>
      <c r="SKC218" s="845"/>
      <c r="SKD218" s="845"/>
      <c r="SKE218" s="845"/>
      <c r="SKF218" s="845"/>
      <c r="SKG218" s="845"/>
      <c r="SKH218" s="845"/>
      <c r="SKI218" s="845"/>
      <c r="SKJ218" s="845"/>
      <c r="SKK218" s="845"/>
      <c r="SKL218" s="845"/>
      <c r="SKM218" s="845"/>
      <c r="SKN218" s="845"/>
      <c r="SKO218" s="845"/>
      <c r="SKP218" s="845"/>
      <c r="SKQ218" s="845"/>
      <c r="SKR218" s="845"/>
      <c r="SKS218" s="845"/>
      <c r="SKT218" s="845"/>
      <c r="SKU218" s="845"/>
      <c r="SKV218" s="845"/>
      <c r="SKW218" s="845"/>
      <c r="SKX218" s="845"/>
      <c r="SKY218" s="845"/>
      <c r="SKZ218" s="845"/>
      <c r="SLA218" s="845"/>
      <c r="SLB218" s="845"/>
      <c r="SLC218" s="845"/>
      <c r="SLD218" s="845"/>
      <c r="SLE218" s="845"/>
      <c r="SLF218" s="845"/>
      <c r="SLG218" s="845"/>
      <c r="SLH218" s="845"/>
      <c r="SLI218" s="845"/>
      <c r="SLJ218" s="845"/>
      <c r="SLK218" s="846"/>
      <c r="SLL218" s="846"/>
      <c r="SLM218" s="846"/>
      <c r="SLN218" s="846"/>
      <c r="SLO218" s="846"/>
      <c r="SLP218" s="846"/>
      <c r="SLQ218" s="846"/>
      <c r="SLR218" s="846"/>
      <c r="SLS218" s="846"/>
      <c r="SLT218" s="846"/>
      <c r="SLU218" s="846"/>
      <c r="SLV218" s="846"/>
      <c r="SLW218" s="846"/>
      <c r="SLX218" s="846"/>
      <c r="SLY218" s="846"/>
      <c r="SLZ218" s="846"/>
      <c r="SMA218" s="846"/>
      <c r="SMB218" s="846"/>
      <c r="SMC218" s="846"/>
      <c r="SMD218" s="846"/>
      <c r="SME218" s="846"/>
      <c r="SMF218" s="846"/>
      <c r="SMG218" s="846"/>
      <c r="SMH218" s="846"/>
      <c r="SMI218" s="846"/>
      <c r="SMJ218" s="846"/>
      <c r="SMK218" s="846"/>
      <c r="SML218" s="846"/>
      <c r="SMM218" s="846"/>
      <c r="SMN218" s="846"/>
      <c r="SMO218" s="846"/>
      <c r="SMP218" s="846"/>
      <c r="SMQ218" s="846"/>
      <c r="SMR218" s="846"/>
      <c r="SMS218" s="846"/>
      <c r="SMT218" s="846"/>
      <c r="SMU218" s="846"/>
      <c r="SMV218" s="846"/>
      <c r="SMW218" s="846"/>
      <c r="SMX218" s="846"/>
      <c r="SMY218" s="846"/>
      <c r="SMZ218" s="846"/>
      <c r="SNA218" s="846"/>
      <c r="SNB218" s="846"/>
      <c r="SNC218" s="846"/>
      <c r="SND218" s="846"/>
      <c r="SNE218" s="846"/>
      <c r="SNF218" s="846"/>
      <c r="SNG218" s="849"/>
      <c r="SNH218" s="849"/>
      <c r="SNI218" s="849"/>
      <c r="SNJ218" s="849"/>
      <c r="SNK218" s="849"/>
      <c r="SNL218" s="849"/>
      <c r="SNM218" s="849"/>
      <c r="SNN218" s="849"/>
      <c r="SNO218" s="849"/>
      <c r="SNP218" s="849"/>
      <c r="SNQ218" s="849"/>
      <c r="SNR218" s="849"/>
      <c r="SNS218" s="849"/>
      <c r="SNT218" s="849"/>
      <c r="SNU218" s="849"/>
      <c r="SNV218" s="849"/>
      <c r="SNW218" s="728"/>
      <c r="SNX218" s="728"/>
      <c r="SNY218" s="728"/>
      <c r="SNZ218" s="728"/>
      <c r="SOA218" s="728"/>
      <c r="SOB218" s="728"/>
      <c r="SOC218" s="728"/>
      <c r="SOD218" s="845"/>
      <c r="SOE218" s="845"/>
      <c r="SOF218" s="845"/>
      <c r="SOG218" s="845"/>
      <c r="SOH218" s="845"/>
      <c r="SOI218" s="845"/>
      <c r="SOJ218" s="845"/>
      <c r="SOK218" s="845"/>
      <c r="SOL218" s="845"/>
      <c r="SOM218" s="845"/>
      <c r="SON218" s="845"/>
      <c r="SOO218" s="845"/>
      <c r="SOP218" s="845"/>
      <c r="SOQ218" s="845"/>
      <c r="SOR218" s="845"/>
      <c r="SOS218" s="845"/>
      <c r="SOT218" s="845"/>
      <c r="SOU218" s="845"/>
      <c r="SOV218" s="845"/>
      <c r="SOW218" s="845"/>
      <c r="SOX218" s="845"/>
      <c r="SOY218" s="845"/>
      <c r="SOZ218" s="845"/>
      <c r="SPA218" s="845"/>
      <c r="SPB218" s="845"/>
      <c r="SPC218" s="845"/>
      <c r="SPD218" s="845"/>
      <c r="SPE218" s="845"/>
      <c r="SPF218" s="845"/>
      <c r="SPG218" s="845"/>
      <c r="SPH218" s="845"/>
      <c r="SPI218" s="845"/>
      <c r="SPJ218" s="845"/>
      <c r="SPK218" s="845"/>
      <c r="SPL218" s="846"/>
      <c r="SPM218" s="846"/>
      <c r="SPN218" s="846"/>
      <c r="SPO218" s="846"/>
      <c r="SPP218" s="846"/>
      <c r="SPQ218" s="846"/>
      <c r="SPR218" s="846"/>
      <c r="SPS218" s="846"/>
      <c r="SPT218" s="846"/>
      <c r="SPU218" s="846"/>
      <c r="SPV218" s="846"/>
      <c r="SPW218" s="846"/>
      <c r="SPX218" s="846"/>
      <c r="SPY218" s="846"/>
      <c r="SPZ218" s="846"/>
      <c r="SQA218" s="846"/>
      <c r="SQB218" s="846"/>
      <c r="SQC218" s="846"/>
      <c r="SQD218" s="846"/>
      <c r="SQE218" s="846"/>
      <c r="SQF218" s="846"/>
      <c r="SQG218" s="846"/>
      <c r="SQH218" s="846"/>
      <c r="SQI218" s="846"/>
      <c r="SQJ218" s="846"/>
      <c r="SQK218" s="846"/>
      <c r="SQL218" s="846"/>
      <c r="SQM218" s="846"/>
      <c r="SQN218" s="846"/>
      <c r="SQO218" s="846"/>
      <c r="SQP218" s="846"/>
      <c r="SQQ218" s="846"/>
      <c r="SQR218" s="846"/>
      <c r="SQS218" s="846"/>
      <c r="SQT218" s="846"/>
      <c r="SQU218" s="846"/>
      <c r="SQV218" s="846"/>
      <c r="SQW218" s="846"/>
      <c r="SQX218" s="846"/>
      <c r="SQY218" s="846"/>
      <c r="SQZ218" s="846"/>
      <c r="SRA218" s="846"/>
      <c r="SRB218" s="846"/>
      <c r="SRC218" s="846"/>
      <c r="SRD218" s="846"/>
      <c r="SRE218" s="846"/>
      <c r="SRF218" s="846"/>
      <c r="SRG218" s="846"/>
      <c r="SRH218" s="849"/>
      <c r="SRI218" s="849"/>
      <c r="SRJ218" s="849"/>
      <c r="SRK218" s="849"/>
      <c r="SRL218" s="849"/>
      <c r="SRM218" s="849"/>
      <c r="SRN218" s="849"/>
      <c r="SRO218" s="849"/>
      <c r="SRP218" s="849"/>
      <c r="SRQ218" s="849"/>
      <c r="SRR218" s="849"/>
      <c r="SRS218" s="849"/>
      <c r="SRT218" s="849"/>
      <c r="SRU218" s="849"/>
      <c r="SRV218" s="849"/>
      <c r="SRW218" s="849"/>
      <c r="SRX218" s="728"/>
      <c r="SRY218" s="728"/>
      <c r="SRZ218" s="728"/>
      <c r="SSA218" s="728"/>
      <c r="SSB218" s="728"/>
      <c r="SSC218" s="728"/>
      <c r="SSD218" s="728"/>
      <c r="SSE218" s="845"/>
      <c r="SSF218" s="845"/>
      <c r="SSG218" s="845"/>
      <c r="SSH218" s="845"/>
      <c r="SSI218" s="845"/>
      <c r="SSJ218" s="845"/>
      <c r="SSK218" s="845"/>
      <c r="SSL218" s="845"/>
      <c r="SSM218" s="845"/>
      <c r="SSN218" s="845"/>
      <c r="SSO218" s="845"/>
      <c r="SSP218" s="845"/>
      <c r="SSQ218" s="845"/>
      <c r="SSR218" s="845"/>
      <c r="SSS218" s="845"/>
      <c r="SST218" s="845"/>
      <c r="SSU218" s="845"/>
      <c r="SSV218" s="845"/>
      <c r="SSW218" s="845"/>
      <c r="SSX218" s="845"/>
      <c r="SSY218" s="845"/>
      <c r="SSZ218" s="845"/>
      <c r="STA218" s="845"/>
      <c r="STB218" s="845"/>
      <c r="STC218" s="845"/>
      <c r="STD218" s="845"/>
      <c r="STE218" s="845"/>
      <c r="STF218" s="845"/>
      <c r="STG218" s="845"/>
      <c r="STH218" s="845"/>
      <c r="STI218" s="845"/>
      <c r="STJ218" s="845"/>
      <c r="STK218" s="845"/>
      <c r="STL218" s="845"/>
      <c r="STM218" s="846"/>
      <c r="STN218" s="846"/>
      <c r="STO218" s="846"/>
      <c r="STP218" s="846"/>
      <c r="STQ218" s="846"/>
      <c r="STR218" s="846"/>
      <c r="STS218" s="846"/>
      <c r="STT218" s="846"/>
      <c r="STU218" s="846"/>
      <c r="STV218" s="846"/>
      <c r="STW218" s="846"/>
      <c r="STX218" s="846"/>
      <c r="STY218" s="846"/>
      <c r="STZ218" s="846"/>
      <c r="SUA218" s="846"/>
      <c r="SUB218" s="846"/>
      <c r="SUC218" s="846"/>
      <c r="SUD218" s="846"/>
      <c r="SUE218" s="846"/>
      <c r="SUF218" s="846"/>
      <c r="SUG218" s="846"/>
      <c r="SUH218" s="846"/>
      <c r="SUI218" s="846"/>
      <c r="SUJ218" s="846"/>
      <c r="SUK218" s="846"/>
      <c r="SUL218" s="846"/>
      <c r="SUM218" s="846"/>
      <c r="SUN218" s="846"/>
      <c r="SUO218" s="846"/>
      <c r="SUP218" s="846"/>
      <c r="SUQ218" s="846"/>
      <c r="SUR218" s="846"/>
      <c r="SUS218" s="846"/>
      <c r="SUT218" s="846"/>
      <c r="SUU218" s="846"/>
      <c r="SUV218" s="846"/>
      <c r="SUW218" s="846"/>
      <c r="SUX218" s="846"/>
      <c r="SUY218" s="846"/>
      <c r="SUZ218" s="846"/>
      <c r="SVA218" s="846"/>
      <c r="SVB218" s="846"/>
      <c r="SVC218" s="846"/>
      <c r="SVD218" s="846"/>
      <c r="SVE218" s="846"/>
      <c r="SVF218" s="846"/>
      <c r="SVG218" s="846"/>
      <c r="SVH218" s="846"/>
      <c r="SVI218" s="849"/>
      <c r="SVJ218" s="849"/>
      <c r="SVK218" s="849"/>
      <c r="SVL218" s="849"/>
      <c r="SVM218" s="849"/>
      <c r="SVN218" s="849"/>
      <c r="SVO218" s="849"/>
      <c r="SVP218" s="849"/>
      <c r="SVQ218" s="849"/>
      <c r="SVR218" s="849"/>
      <c r="SVS218" s="849"/>
      <c r="SVT218" s="849"/>
      <c r="SVU218" s="849"/>
      <c r="SVV218" s="849"/>
      <c r="SVW218" s="849"/>
      <c r="SVX218" s="849"/>
      <c r="SVY218" s="728"/>
      <c r="SVZ218" s="728"/>
      <c r="SWA218" s="728"/>
      <c r="SWB218" s="728"/>
      <c r="SWC218" s="728"/>
      <c r="SWD218" s="728"/>
      <c r="SWE218" s="728"/>
      <c r="SWF218" s="845"/>
      <c r="SWG218" s="845"/>
      <c r="SWH218" s="845"/>
      <c r="SWI218" s="845"/>
      <c r="SWJ218" s="845"/>
      <c r="SWK218" s="845"/>
      <c r="SWL218" s="845"/>
      <c r="SWM218" s="845"/>
      <c r="SWN218" s="845"/>
      <c r="SWO218" s="845"/>
      <c r="SWP218" s="845"/>
      <c r="SWQ218" s="845"/>
      <c r="SWR218" s="845"/>
      <c r="SWS218" s="845"/>
      <c r="SWT218" s="845"/>
      <c r="SWU218" s="845"/>
      <c r="SWV218" s="845"/>
      <c r="SWW218" s="845"/>
      <c r="SWX218" s="845"/>
      <c r="SWY218" s="845"/>
      <c r="SWZ218" s="845"/>
      <c r="SXA218" s="845"/>
      <c r="SXB218" s="845"/>
      <c r="SXC218" s="845"/>
      <c r="SXD218" s="845"/>
      <c r="SXE218" s="845"/>
      <c r="SXF218" s="845"/>
      <c r="SXG218" s="845"/>
      <c r="SXH218" s="845"/>
      <c r="SXI218" s="845"/>
      <c r="SXJ218" s="845"/>
      <c r="SXK218" s="845"/>
      <c r="SXL218" s="845"/>
      <c r="SXM218" s="845"/>
      <c r="SXN218" s="846"/>
      <c r="SXO218" s="846"/>
      <c r="SXP218" s="846"/>
      <c r="SXQ218" s="846"/>
      <c r="SXR218" s="846"/>
      <c r="SXS218" s="846"/>
      <c r="SXT218" s="846"/>
      <c r="SXU218" s="846"/>
      <c r="SXV218" s="846"/>
      <c r="SXW218" s="846"/>
      <c r="SXX218" s="846"/>
      <c r="SXY218" s="846"/>
      <c r="SXZ218" s="846"/>
      <c r="SYA218" s="846"/>
      <c r="SYB218" s="846"/>
      <c r="SYC218" s="846"/>
      <c r="SYD218" s="846"/>
      <c r="SYE218" s="846"/>
      <c r="SYF218" s="846"/>
      <c r="SYG218" s="846"/>
      <c r="SYH218" s="846"/>
      <c r="SYI218" s="846"/>
      <c r="SYJ218" s="846"/>
      <c r="SYK218" s="846"/>
      <c r="SYL218" s="846"/>
      <c r="SYM218" s="846"/>
      <c r="SYN218" s="846"/>
      <c r="SYO218" s="846"/>
      <c r="SYP218" s="846"/>
      <c r="SYQ218" s="846"/>
      <c r="SYR218" s="846"/>
      <c r="SYS218" s="846"/>
      <c r="SYT218" s="846"/>
      <c r="SYU218" s="846"/>
      <c r="SYV218" s="846"/>
      <c r="SYW218" s="846"/>
      <c r="SYX218" s="846"/>
      <c r="SYY218" s="846"/>
      <c r="SYZ218" s="846"/>
      <c r="SZA218" s="846"/>
      <c r="SZB218" s="846"/>
      <c r="SZC218" s="846"/>
      <c r="SZD218" s="846"/>
      <c r="SZE218" s="846"/>
      <c r="SZF218" s="846"/>
      <c r="SZG218" s="846"/>
      <c r="SZH218" s="846"/>
      <c r="SZI218" s="846"/>
      <c r="SZJ218" s="849"/>
      <c r="SZK218" s="849"/>
      <c r="SZL218" s="849"/>
      <c r="SZM218" s="849"/>
      <c r="SZN218" s="849"/>
      <c r="SZO218" s="849"/>
      <c r="SZP218" s="849"/>
      <c r="SZQ218" s="849"/>
      <c r="SZR218" s="849"/>
      <c r="SZS218" s="849"/>
      <c r="SZT218" s="849"/>
      <c r="SZU218" s="849"/>
      <c r="SZV218" s="849"/>
      <c r="SZW218" s="849"/>
      <c r="SZX218" s="849"/>
      <c r="SZY218" s="849"/>
      <c r="SZZ218" s="728"/>
      <c r="TAA218" s="728"/>
      <c r="TAB218" s="728"/>
      <c r="TAC218" s="728"/>
      <c r="TAD218" s="728"/>
      <c r="TAE218" s="728"/>
      <c r="TAF218" s="728"/>
      <c r="TAG218" s="845"/>
      <c r="TAH218" s="845"/>
      <c r="TAI218" s="845"/>
      <c r="TAJ218" s="845"/>
      <c r="TAK218" s="845"/>
      <c r="TAL218" s="845"/>
      <c r="TAM218" s="845"/>
      <c r="TAN218" s="845"/>
      <c r="TAO218" s="845"/>
      <c r="TAP218" s="845"/>
      <c r="TAQ218" s="845"/>
      <c r="TAR218" s="845"/>
      <c r="TAS218" s="845"/>
      <c r="TAT218" s="845"/>
      <c r="TAU218" s="845"/>
      <c r="TAV218" s="845"/>
      <c r="TAW218" s="845"/>
      <c r="TAX218" s="845"/>
      <c r="TAY218" s="845"/>
      <c r="TAZ218" s="845"/>
      <c r="TBA218" s="845"/>
      <c r="TBB218" s="845"/>
      <c r="TBC218" s="845"/>
      <c r="TBD218" s="845"/>
      <c r="TBE218" s="845"/>
      <c r="TBF218" s="845"/>
      <c r="TBG218" s="845"/>
      <c r="TBH218" s="845"/>
      <c r="TBI218" s="845"/>
      <c r="TBJ218" s="845"/>
      <c r="TBK218" s="845"/>
      <c r="TBL218" s="845"/>
      <c r="TBM218" s="845"/>
      <c r="TBN218" s="845"/>
      <c r="TBO218" s="846"/>
      <c r="TBP218" s="846"/>
      <c r="TBQ218" s="846"/>
      <c r="TBR218" s="846"/>
      <c r="TBS218" s="846"/>
      <c r="TBT218" s="846"/>
      <c r="TBU218" s="846"/>
      <c r="TBV218" s="846"/>
      <c r="TBW218" s="846"/>
      <c r="TBX218" s="846"/>
      <c r="TBY218" s="846"/>
      <c r="TBZ218" s="846"/>
      <c r="TCA218" s="846"/>
      <c r="TCB218" s="846"/>
      <c r="TCC218" s="846"/>
      <c r="TCD218" s="846"/>
      <c r="TCE218" s="846"/>
      <c r="TCF218" s="846"/>
      <c r="TCG218" s="846"/>
      <c r="TCH218" s="846"/>
      <c r="TCI218" s="846"/>
      <c r="TCJ218" s="846"/>
      <c r="TCK218" s="846"/>
      <c r="TCL218" s="846"/>
      <c r="TCM218" s="846"/>
      <c r="TCN218" s="846"/>
      <c r="TCO218" s="846"/>
      <c r="TCP218" s="846"/>
      <c r="TCQ218" s="846"/>
      <c r="TCR218" s="846"/>
      <c r="TCS218" s="846"/>
      <c r="TCT218" s="846"/>
      <c r="TCU218" s="846"/>
      <c r="TCV218" s="846"/>
      <c r="TCW218" s="846"/>
      <c r="TCX218" s="846"/>
      <c r="TCY218" s="846"/>
      <c r="TCZ218" s="846"/>
      <c r="TDA218" s="846"/>
      <c r="TDB218" s="846"/>
      <c r="TDC218" s="846"/>
      <c r="TDD218" s="846"/>
      <c r="TDE218" s="846"/>
      <c r="TDF218" s="846"/>
      <c r="TDG218" s="846"/>
      <c r="TDH218" s="846"/>
      <c r="TDI218" s="846"/>
      <c r="TDJ218" s="846"/>
      <c r="TDK218" s="849"/>
      <c r="TDL218" s="849"/>
      <c r="TDM218" s="849"/>
      <c r="TDN218" s="849"/>
      <c r="TDO218" s="849"/>
      <c r="TDP218" s="849"/>
      <c r="TDQ218" s="849"/>
      <c r="TDR218" s="849"/>
      <c r="TDS218" s="849"/>
      <c r="TDT218" s="849"/>
      <c r="TDU218" s="849"/>
      <c r="TDV218" s="849"/>
      <c r="TDW218" s="849"/>
      <c r="TDX218" s="849"/>
      <c r="TDY218" s="849"/>
      <c r="TDZ218" s="849"/>
      <c r="TEA218" s="728"/>
      <c r="TEB218" s="728"/>
      <c r="TEC218" s="728"/>
      <c r="TED218" s="728"/>
      <c r="TEE218" s="728"/>
      <c r="TEF218" s="728"/>
      <c r="TEG218" s="728"/>
      <c r="TEH218" s="845"/>
      <c r="TEI218" s="845"/>
      <c r="TEJ218" s="845"/>
      <c r="TEK218" s="845"/>
      <c r="TEL218" s="845"/>
      <c r="TEM218" s="845"/>
      <c r="TEN218" s="845"/>
      <c r="TEO218" s="845"/>
      <c r="TEP218" s="845"/>
      <c r="TEQ218" s="845"/>
      <c r="TER218" s="845"/>
      <c r="TES218" s="845"/>
      <c r="TET218" s="845"/>
      <c r="TEU218" s="845"/>
      <c r="TEV218" s="845"/>
      <c r="TEW218" s="845"/>
      <c r="TEX218" s="845"/>
      <c r="TEY218" s="845"/>
      <c r="TEZ218" s="845"/>
      <c r="TFA218" s="845"/>
      <c r="TFB218" s="845"/>
      <c r="TFC218" s="845"/>
      <c r="TFD218" s="845"/>
      <c r="TFE218" s="845"/>
      <c r="TFF218" s="845"/>
      <c r="TFG218" s="845"/>
      <c r="TFH218" s="845"/>
      <c r="TFI218" s="845"/>
      <c r="TFJ218" s="845"/>
      <c r="TFK218" s="845"/>
      <c r="TFL218" s="845"/>
      <c r="TFM218" s="845"/>
      <c r="TFN218" s="845"/>
      <c r="TFO218" s="845"/>
      <c r="TFP218" s="846"/>
      <c r="TFQ218" s="846"/>
      <c r="TFR218" s="846"/>
      <c r="TFS218" s="846"/>
      <c r="TFT218" s="846"/>
      <c r="TFU218" s="846"/>
      <c r="TFV218" s="846"/>
      <c r="TFW218" s="846"/>
      <c r="TFX218" s="846"/>
      <c r="TFY218" s="846"/>
      <c r="TFZ218" s="846"/>
      <c r="TGA218" s="846"/>
      <c r="TGB218" s="846"/>
      <c r="TGC218" s="846"/>
      <c r="TGD218" s="846"/>
      <c r="TGE218" s="846"/>
      <c r="TGF218" s="846"/>
      <c r="TGG218" s="846"/>
      <c r="TGH218" s="846"/>
      <c r="TGI218" s="846"/>
      <c r="TGJ218" s="846"/>
      <c r="TGK218" s="846"/>
      <c r="TGL218" s="846"/>
      <c r="TGM218" s="846"/>
      <c r="TGN218" s="846"/>
      <c r="TGO218" s="846"/>
      <c r="TGP218" s="846"/>
      <c r="TGQ218" s="846"/>
      <c r="TGR218" s="846"/>
      <c r="TGS218" s="846"/>
      <c r="TGT218" s="846"/>
      <c r="TGU218" s="846"/>
      <c r="TGV218" s="846"/>
      <c r="TGW218" s="846"/>
      <c r="TGX218" s="846"/>
      <c r="TGY218" s="846"/>
      <c r="TGZ218" s="846"/>
      <c r="THA218" s="846"/>
      <c r="THB218" s="846"/>
      <c r="THC218" s="846"/>
      <c r="THD218" s="846"/>
      <c r="THE218" s="846"/>
      <c r="THF218" s="846"/>
      <c r="THG218" s="846"/>
      <c r="THH218" s="846"/>
      <c r="THI218" s="846"/>
      <c r="THJ218" s="846"/>
      <c r="THK218" s="846"/>
      <c r="THL218" s="849"/>
      <c r="THM218" s="849"/>
      <c r="THN218" s="849"/>
      <c r="THO218" s="849"/>
      <c r="THP218" s="849"/>
      <c r="THQ218" s="849"/>
      <c r="THR218" s="849"/>
      <c r="THS218" s="849"/>
      <c r="THT218" s="849"/>
      <c r="THU218" s="849"/>
      <c r="THV218" s="849"/>
      <c r="THW218" s="849"/>
      <c r="THX218" s="849"/>
      <c r="THY218" s="849"/>
      <c r="THZ218" s="849"/>
      <c r="TIA218" s="849"/>
      <c r="TIB218" s="728"/>
      <c r="TIC218" s="728"/>
      <c r="TID218" s="728"/>
      <c r="TIE218" s="728"/>
      <c r="TIF218" s="728"/>
      <c r="TIG218" s="728"/>
      <c r="TIH218" s="728"/>
      <c r="TII218" s="845"/>
      <c r="TIJ218" s="845"/>
      <c r="TIK218" s="845"/>
      <c r="TIL218" s="845"/>
      <c r="TIM218" s="845"/>
      <c r="TIN218" s="845"/>
      <c r="TIO218" s="845"/>
      <c r="TIP218" s="845"/>
      <c r="TIQ218" s="845"/>
      <c r="TIR218" s="845"/>
      <c r="TIS218" s="845"/>
      <c r="TIT218" s="845"/>
      <c r="TIU218" s="845"/>
      <c r="TIV218" s="845"/>
      <c r="TIW218" s="845"/>
      <c r="TIX218" s="845"/>
      <c r="TIY218" s="845"/>
      <c r="TIZ218" s="845"/>
      <c r="TJA218" s="845"/>
      <c r="TJB218" s="845"/>
      <c r="TJC218" s="845"/>
      <c r="TJD218" s="845"/>
      <c r="TJE218" s="845"/>
      <c r="TJF218" s="845"/>
      <c r="TJG218" s="845"/>
      <c r="TJH218" s="845"/>
      <c r="TJI218" s="845"/>
      <c r="TJJ218" s="845"/>
      <c r="TJK218" s="845"/>
      <c r="TJL218" s="845"/>
      <c r="TJM218" s="845"/>
      <c r="TJN218" s="845"/>
      <c r="TJO218" s="845"/>
      <c r="TJP218" s="845"/>
      <c r="TJQ218" s="846"/>
      <c r="TJR218" s="846"/>
      <c r="TJS218" s="846"/>
      <c r="TJT218" s="846"/>
      <c r="TJU218" s="846"/>
      <c r="TJV218" s="846"/>
      <c r="TJW218" s="846"/>
      <c r="TJX218" s="846"/>
      <c r="TJY218" s="846"/>
      <c r="TJZ218" s="846"/>
      <c r="TKA218" s="846"/>
      <c r="TKB218" s="846"/>
      <c r="TKC218" s="846"/>
      <c r="TKD218" s="846"/>
      <c r="TKE218" s="846"/>
      <c r="TKF218" s="846"/>
      <c r="TKG218" s="846"/>
      <c r="TKH218" s="846"/>
      <c r="TKI218" s="846"/>
      <c r="TKJ218" s="846"/>
      <c r="TKK218" s="846"/>
      <c r="TKL218" s="846"/>
      <c r="TKM218" s="846"/>
      <c r="TKN218" s="846"/>
      <c r="TKO218" s="846"/>
      <c r="TKP218" s="846"/>
      <c r="TKQ218" s="846"/>
      <c r="TKR218" s="846"/>
      <c r="TKS218" s="846"/>
      <c r="TKT218" s="846"/>
      <c r="TKU218" s="846"/>
      <c r="TKV218" s="846"/>
      <c r="TKW218" s="846"/>
      <c r="TKX218" s="846"/>
      <c r="TKY218" s="846"/>
      <c r="TKZ218" s="846"/>
      <c r="TLA218" s="846"/>
      <c r="TLB218" s="846"/>
      <c r="TLC218" s="846"/>
      <c r="TLD218" s="846"/>
      <c r="TLE218" s="846"/>
      <c r="TLF218" s="846"/>
      <c r="TLG218" s="846"/>
      <c r="TLH218" s="846"/>
      <c r="TLI218" s="846"/>
      <c r="TLJ218" s="846"/>
      <c r="TLK218" s="846"/>
      <c r="TLL218" s="846"/>
      <c r="TLM218" s="849"/>
      <c r="TLN218" s="849"/>
      <c r="TLO218" s="849"/>
      <c r="TLP218" s="849"/>
      <c r="TLQ218" s="849"/>
      <c r="TLR218" s="849"/>
      <c r="TLS218" s="849"/>
      <c r="TLT218" s="849"/>
      <c r="TLU218" s="849"/>
      <c r="TLV218" s="849"/>
      <c r="TLW218" s="849"/>
      <c r="TLX218" s="849"/>
      <c r="TLY218" s="849"/>
      <c r="TLZ218" s="849"/>
      <c r="TMA218" s="849"/>
      <c r="TMB218" s="849"/>
      <c r="TMC218" s="728"/>
      <c r="TMD218" s="728"/>
      <c r="TME218" s="728"/>
      <c r="TMF218" s="728"/>
      <c r="TMG218" s="728"/>
      <c r="TMH218" s="728"/>
      <c r="TMI218" s="728"/>
      <c r="TMJ218" s="845"/>
      <c r="TMK218" s="845"/>
      <c r="TML218" s="845"/>
      <c r="TMM218" s="845"/>
      <c r="TMN218" s="845"/>
      <c r="TMO218" s="845"/>
      <c r="TMP218" s="845"/>
      <c r="TMQ218" s="845"/>
      <c r="TMR218" s="845"/>
      <c r="TMS218" s="845"/>
      <c r="TMT218" s="845"/>
      <c r="TMU218" s="845"/>
      <c r="TMV218" s="845"/>
      <c r="TMW218" s="845"/>
      <c r="TMX218" s="845"/>
      <c r="TMY218" s="845"/>
      <c r="TMZ218" s="845"/>
      <c r="TNA218" s="845"/>
      <c r="TNB218" s="845"/>
      <c r="TNC218" s="845"/>
      <c r="TND218" s="845"/>
      <c r="TNE218" s="845"/>
      <c r="TNF218" s="845"/>
      <c r="TNG218" s="845"/>
      <c r="TNH218" s="845"/>
      <c r="TNI218" s="845"/>
      <c r="TNJ218" s="845"/>
      <c r="TNK218" s="845"/>
      <c r="TNL218" s="845"/>
      <c r="TNM218" s="845"/>
      <c r="TNN218" s="845"/>
      <c r="TNO218" s="845"/>
      <c r="TNP218" s="845"/>
      <c r="TNQ218" s="845"/>
      <c r="TNR218" s="846"/>
      <c r="TNS218" s="846"/>
      <c r="TNT218" s="846"/>
      <c r="TNU218" s="846"/>
      <c r="TNV218" s="846"/>
      <c r="TNW218" s="846"/>
      <c r="TNX218" s="846"/>
      <c r="TNY218" s="846"/>
      <c r="TNZ218" s="846"/>
      <c r="TOA218" s="846"/>
      <c r="TOB218" s="846"/>
      <c r="TOC218" s="846"/>
      <c r="TOD218" s="846"/>
      <c r="TOE218" s="846"/>
      <c r="TOF218" s="846"/>
      <c r="TOG218" s="846"/>
      <c r="TOH218" s="846"/>
      <c r="TOI218" s="846"/>
      <c r="TOJ218" s="846"/>
      <c r="TOK218" s="846"/>
      <c r="TOL218" s="846"/>
      <c r="TOM218" s="846"/>
      <c r="TON218" s="846"/>
      <c r="TOO218" s="846"/>
      <c r="TOP218" s="846"/>
      <c r="TOQ218" s="846"/>
      <c r="TOR218" s="846"/>
      <c r="TOS218" s="846"/>
      <c r="TOT218" s="846"/>
      <c r="TOU218" s="846"/>
      <c r="TOV218" s="846"/>
      <c r="TOW218" s="846"/>
      <c r="TOX218" s="846"/>
      <c r="TOY218" s="846"/>
      <c r="TOZ218" s="846"/>
      <c r="TPA218" s="846"/>
      <c r="TPB218" s="846"/>
      <c r="TPC218" s="846"/>
      <c r="TPD218" s="846"/>
      <c r="TPE218" s="846"/>
      <c r="TPF218" s="846"/>
      <c r="TPG218" s="846"/>
      <c r="TPH218" s="846"/>
      <c r="TPI218" s="846"/>
      <c r="TPJ218" s="846"/>
      <c r="TPK218" s="846"/>
      <c r="TPL218" s="846"/>
      <c r="TPM218" s="846"/>
      <c r="TPN218" s="849"/>
      <c r="TPO218" s="849"/>
      <c r="TPP218" s="849"/>
      <c r="TPQ218" s="849"/>
      <c r="TPR218" s="849"/>
      <c r="TPS218" s="849"/>
      <c r="TPT218" s="849"/>
      <c r="TPU218" s="849"/>
      <c r="TPV218" s="849"/>
      <c r="TPW218" s="849"/>
      <c r="TPX218" s="849"/>
      <c r="TPY218" s="849"/>
      <c r="TPZ218" s="849"/>
      <c r="TQA218" s="849"/>
      <c r="TQB218" s="849"/>
      <c r="TQC218" s="849"/>
      <c r="TQD218" s="728"/>
      <c r="TQE218" s="728"/>
      <c r="TQF218" s="728"/>
      <c r="TQG218" s="728"/>
      <c r="TQH218" s="728"/>
      <c r="TQI218" s="728"/>
      <c r="TQJ218" s="728"/>
      <c r="TQK218" s="845"/>
      <c r="TQL218" s="845"/>
      <c r="TQM218" s="845"/>
      <c r="TQN218" s="845"/>
      <c r="TQO218" s="845"/>
      <c r="TQP218" s="845"/>
      <c r="TQQ218" s="845"/>
      <c r="TQR218" s="845"/>
      <c r="TQS218" s="845"/>
      <c r="TQT218" s="845"/>
      <c r="TQU218" s="845"/>
      <c r="TQV218" s="845"/>
      <c r="TQW218" s="845"/>
      <c r="TQX218" s="845"/>
      <c r="TQY218" s="845"/>
      <c r="TQZ218" s="845"/>
      <c r="TRA218" s="845"/>
      <c r="TRB218" s="845"/>
      <c r="TRC218" s="845"/>
      <c r="TRD218" s="845"/>
      <c r="TRE218" s="845"/>
      <c r="TRF218" s="845"/>
      <c r="TRG218" s="845"/>
      <c r="TRH218" s="845"/>
      <c r="TRI218" s="845"/>
      <c r="TRJ218" s="845"/>
      <c r="TRK218" s="845"/>
      <c r="TRL218" s="845"/>
      <c r="TRM218" s="845"/>
      <c r="TRN218" s="845"/>
      <c r="TRO218" s="845"/>
      <c r="TRP218" s="845"/>
      <c r="TRQ218" s="845"/>
      <c r="TRR218" s="845"/>
      <c r="TRS218" s="846"/>
      <c r="TRT218" s="846"/>
      <c r="TRU218" s="846"/>
      <c r="TRV218" s="846"/>
      <c r="TRW218" s="846"/>
      <c r="TRX218" s="846"/>
      <c r="TRY218" s="846"/>
      <c r="TRZ218" s="846"/>
      <c r="TSA218" s="846"/>
      <c r="TSB218" s="846"/>
      <c r="TSC218" s="846"/>
      <c r="TSD218" s="846"/>
      <c r="TSE218" s="846"/>
      <c r="TSF218" s="846"/>
      <c r="TSG218" s="846"/>
      <c r="TSH218" s="846"/>
      <c r="TSI218" s="846"/>
      <c r="TSJ218" s="846"/>
      <c r="TSK218" s="846"/>
      <c r="TSL218" s="846"/>
      <c r="TSM218" s="846"/>
      <c r="TSN218" s="846"/>
      <c r="TSO218" s="846"/>
      <c r="TSP218" s="846"/>
      <c r="TSQ218" s="846"/>
      <c r="TSR218" s="846"/>
      <c r="TSS218" s="846"/>
      <c r="TST218" s="846"/>
      <c r="TSU218" s="846"/>
      <c r="TSV218" s="846"/>
      <c r="TSW218" s="846"/>
      <c r="TSX218" s="846"/>
      <c r="TSY218" s="846"/>
      <c r="TSZ218" s="846"/>
      <c r="TTA218" s="846"/>
      <c r="TTB218" s="846"/>
      <c r="TTC218" s="846"/>
      <c r="TTD218" s="846"/>
      <c r="TTE218" s="846"/>
      <c r="TTF218" s="846"/>
      <c r="TTG218" s="846"/>
      <c r="TTH218" s="846"/>
      <c r="TTI218" s="846"/>
      <c r="TTJ218" s="846"/>
      <c r="TTK218" s="846"/>
      <c r="TTL218" s="846"/>
      <c r="TTM218" s="846"/>
      <c r="TTN218" s="846"/>
      <c r="TTO218" s="849"/>
      <c r="TTP218" s="849"/>
      <c r="TTQ218" s="849"/>
      <c r="TTR218" s="849"/>
      <c r="TTS218" s="849"/>
      <c r="TTT218" s="849"/>
      <c r="TTU218" s="849"/>
      <c r="TTV218" s="849"/>
      <c r="TTW218" s="849"/>
      <c r="TTX218" s="849"/>
      <c r="TTY218" s="849"/>
      <c r="TTZ218" s="849"/>
      <c r="TUA218" s="849"/>
      <c r="TUB218" s="849"/>
      <c r="TUC218" s="849"/>
      <c r="TUD218" s="849"/>
      <c r="TUE218" s="728"/>
      <c r="TUF218" s="728"/>
      <c r="TUG218" s="728"/>
      <c r="TUH218" s="728"/>
      <c r="TUI218" s="728"/>
      <c r="TUJ218" s="728"/>
      <c r="TUK218" s="728"/>
      <c r="TUL218" s="845"/>
      <c r="TUM218" s="845"/>
      <c r="TUN218" s="845"/>
      <c r="TUO218" s="845"/>
      <c r="TUP218" s="845"/>
      <c r="TUQ218" s="845"/>
      <c r="TUR218" s="845"/>
      <c r="TUS218" s="845"/>
      <c r="TUT218" s="845"/>
      <c r="TUU218" s="845"/>
      <c r="TUV218" s="845"/>
      <c r="TUW218" s="845"/>
      <c r="TUX218" s="845"/>
      <c r="TUY218" s="845"/>
      <c r="TUZ218" s="845"/>
      <c r="TVA218" s="845"/>
      <c r="TVB218" s="845"/>
      <c r="TVC218" s="845"/>
      <c r="TVD218" s="845"/>
      <c r="TVE218" s="845"/>
      <c r="TVF218" s="845"/>
      <c r="TVG218" s="845"/>
      <c r="TVH218" s="845"/>
      <c r="TVI218" s="845"/>
      <c r="TVJ218" s="845"/>
      <c r="TVK218" s="845"/>
      <c r="TVL218" s="845"/>
      <c r="TVM218" s="845"/>
      <c r="TVN218" s="845"/>
      <c r="TVO218" s="845"/>
      <c r="TVP218" s="845"/>
      <c r="TVQ218" s="845"/>
      <c r="TVR218" s="845"/>
      <c r="TVS218" s="845"/>
      <c r="TVT218" s="846"/>
      <c r="TVU218" s="846"/>
      <c r="TVV218" s="846"/>
      <c r="TVW218" s="846"/>
      <c r="TVX218" s="846"/>
      <c r="TVY218" s="846"/>
      <c r="TVZ218" s="846"/>
      <c r="TWA218" s="846"/>
      <c r="TWB218" s="846"/>
      <c r="TWC218" s="846"/>
      <c r="TWD218" s="846"/>
      <c r="TWE218" s="846"/>
      <c r="TWF218" s="846"/>
      <c r="TWG218" s="846"/>
      <c r="TWH218" s="846"/>
      <c r="TWI218" s="846"/>
      <c r="TWJ218" s="846"/>
      <c r="TWK218" s="846"/>
      <c r="TWL218" s="846"/>
      <c r="TWM218" s="846"/>
      <c r="TWN218" s="846"/>
      <c r="TWO218" s="846"/>
      <c r="TWP218" s="846"/>
      <c r="TWQ218" s="846"/>
      <c r="TWR218" s="846"/>
      <c r="TWS218" s="846"/>
      <c r="TWT218" s="846"/>
      <c r="TWU218" s="846"/>
      <c r="TWV218" s="846"/>
      <c r="TWW218" s="846"/>
      <c r="TWX218" s="846"/>
      <c r="TWY218" s="846"/>
      <c r="TWZ218" s="846"/>
      <c r="TXA218" s="846"/>
      <c r="TXB218" s="846"/>
      <c r="TXC218" s="846"/>
      <c r="TXD218" s="846"/>
      <c r="TXE218" s="846"/>
      <c r="TXF218" s="846"/>
      <c r="TXG218" s="846"/>
      <c r="TXH218" s="846"/>
      <c r="TXI218" s="846"/>
      <c r="TXJ218" s="846"/>
      <c r="TXK218" s="846"/>
      <c r="TXL218" s="846"/>
      <c r="TXM218" s="846"/>
      <c r="TXN218" s="846"/>
      <c r="TXO218" s="846"/>
      <c r="TXP218" s="849"/>
      <c r="TXQ218" s="849"/>
      <c r="TXR218" s="849"/>
      <c r="TXS218" s="849"/>
      <c r="TXT218" s="849"/>
      <c r="TXU218" s="849"/>
      <c r="TXV218" s="849"/>
      <c r="TXW218" s="849"/>
      <c r="TXX218" s="849"/>
      <c r="TXY218" s="849"/>
      <c r="TXZ218" s="849"/>
      <c r="TYA218" s="849"/>
      <c r="TYB218" s="849"/>
      <c r="TYC218" s="849"/>
      <c r="TYD218" s="849"/>
      <c r="TYE218" s="849"/>
      <c r="TYF218" s="728"/>
      <c r="TYG218" s="728"/>
      <c r="TYH218" s="728"/>
      <c r="TYI218" s="728"/>
      <c r="TYJ218" s="728"/>
      <c r="TYK218" s="728"/>
      <c r="TYL218" s="728"/>
      <c r="TYM218" s="845"/>
      <c r="TYN218" s="845"/>
      <c r="TYO218" s="845"/>
      <c r="TYP218" s="845"/>
      <c r="TYQ218" s="845"/>
      <c r="TYR218" s="845"/>
      <c r="TYS218" s="845"/>
      <c r="TYT218" s="845"/>
      <c r="TYU218" s="845"/>
      <c r="TYV218" s="845"/>
      <c r="TYW218" s="845"/>
      <c r="TYX218" s="845"/>
      <c r="TYY218" s="845"/>
      <c r="TYZ218" s="845"/>
      <c r="TZA218" s="845"/>
      <c r="TZB218" s="845"/>
      <c r="TZC218" s="845"/>
      <c r="TZD218" s="845"/>
      <c r="TZE218" s="845"/>
      <c r="TZF218" s="845"/>
      <c r="TZG218" s="845"/>
      <c r="TZH218" s="845"/>
      <c r="TZI218" s="845"/>
      <c r="TZJ218" s="845"/>
      <c r="TZK218" s="845"/>
      <c r="TZL218" s="845"/>
      <c r="TZM218" s="845"/>
      <c r="TZN218" s="845"/>
      <c r="TZO218" s="845"/>
      <c r="TZP218" s="845"/>
      <c r="TZQ218" s="845"/>
      <c r="TZR218" s="845"/>
      <c r="TZS218" s="845"/>
      <c r="TZT218" s="845"/>
      <c r="TZU218" s="846"/>
      <c r="TZV218" s="846"/>
      <c r="TZW218" s="846"/>
      <c r="TZX218" s="846"/>
      <c r="TZY218" s="846"/>
      <c r="TZZ218" s="846"/>
      <c r="UAA218" s="846"/>
      <c r="UAB218" s="846"/>
      <c r="UAC218" s="846"/>
      <c r="UAD218" s="846"/>
      <c r="UAE218" s="846"/>
      <c r="UAF218" s="846"/>
      <c r="UAG218" s="846"/>
      <c r="UAH218" s="846"/>
      <c r="UAI218" s="846"/>
      <c r="UAJ218" s="846"/>
      <c r="UAK218" s="846"/>
      <c r="UAL218" s="846"/>
      <c r="UAM218" s="846"/>
      <c r="UAN218" s="846"/>
      <c r="UAO218" s="846"/>
      <c r="UAP218" s="846"/>
      <c r="UAQ218" s="846"/>
      <c r="UAR218" s="846"/>
      <c r="UAS218" s="846"/>
      <c r="UAT218" s="846"/>
      <c r="UAU218" s="846"/>
      <c r="UAV218" s="846"/>
      <c r="UAW218" s="846"/>
      <c r="UAX218" s="846"/>
      <c r="UAY218" s="846"/>
      <c r="UAZ218" s="846"/>
      <c r="UBA218" s="846"/>
      <c r="UBB218" s="846"/>
      <c r="UBC218" s="846"/>
      <c r="UBD218" s="846"/>
      <c r="UBE218" s="846"/>
      <c r="UBF218" s="846"/>
      <c r="UBG218" s="846"/>
      <c r="UBH218" s="846"/>
      <c r="UBI218" s="846"/>
      <c r="UBJ218" s="846"/>
      <c r="UBK218" s="846"/>
      <c r="UBL218" s="846"/>
      <c r="UBM218" s="846"/>
      <c r="UBN218" s="846"/>
      <c r="UBO218" s="846"/>
      <c r="UBP218" s="846"/>
      <c r="UBQ218" s="849"/>
      <c r="UBR218" s="849"/>
      <c r="UBS218" s="849"/>
      <c r="UBT218" s="849"/>
      <c r="UBU218" s="849"/>
      <c r="UBV218" s="849"/>
      <c r="UBW218" s="849"/>
      <c r="UBX218" s="849"/>
      <c r="UBY218" s="849"/>
      <c r="UBZ218" s="849"/>
      <c r="UCA218" s="849"/>
      <c r="UCB218" s="849"/>
      <c r="UCC218" s="849"/>
      <c r="UCD218" s="849"/>
      <c r="UCE218" s="849"/>
      <c r="UCF218" s="849"/>
      <c r="UCG218" s="728"/>
      <c r="UCH218" s="728"/>
      <c r="UCI218" s="728"/>
      <c r="UCJ218" s="728"/>
      <c r="UCK218" s="728"/>
      <c r="UCL218" s="728"/>
      <c r="UCM218" s="728"/>
      <c r="UCN218" s="845"/>
      <c r="UCO218" s="845"/>
      <c r="UCP218" s="845"/>
      <c r="UCQ218" s="845"/>
      <c r="UCR218" s="845"/>
      <c r="UCS218" s="845"/>
      <c r="UCT218" s="845"/>
      <c r="UCU218" s="845"/>
      <c r="UCV218" s="845"/>
      <c r="UCW218" s="845"/>
      <c r="UCX218" s="845"/>
      <c r="UCY218" s="845"/>
      <c r="UCZ218" s="845"/>
      <c r="UDA218" s="845"/>
      <c r="UDB218" s="845"/>
      <c r="UDC218" s="845"/>
      <c r="UDD218" s="845"/>
      <c r="UDE218" s="845"/>
      <c r="UDF218" s="845"/>
      <c r="UDG218" s="845"/>
      <c r="UDH218" s="845"/>
      <c r="UDI218" s="845"/>
      <c r="UDJ218" s="845"/>
      <c r="UDK218" s="845"/>
      <c r="UDL218" s="845"/>
      <c r="UDM218" s="845"/>
      <c r="UDN218" s="845"/>
      <c r="UDO218" s="845"/>
      <c r="UDP218" s="845"/>
      <c r="UDQ218" s="845"/>
      <c r="UDR218" s="845"/>
      <c r="UDS218" s="845"/>
      <c r="UDT218" s="845"/>
      <c r="UDU218" s="845"/>
      <c r="UDV218" s="846"/>
      <c r="UDW218" s="846"/>
      <c r="UDX218" s="846"/>
      <c r="UDY218" s="846"/>
      <c r="UDZ218" s="846"/>
      <c r="UEA218" s="846"/>
      <c r="UEB218" s="846"/>
      <c r="UEC218" s="846"/>
      <c r="UED218" s="846"/>
      <c r="UEE218" s="846"/>
      <c r="UEF218" s="846"/>
      <c r="UEG218" s="846"/>
      <c r="UEH218" s="846"/>
      <c r="UEI218" s="846"/>
      <c r="UEJ218" s="846"/>
      <c r="UEK218" s="846"/>
      <c r="UEL218" s="846"/>
      <c r="UEM218" s="846"/>
      <c r="UEN218" s="846"/>
      <c r="UEO218" s="846"/>
      <c r="UEP218" s="846"/>
      <c r="UEQ218" s="846"/>
      <c r="UER218" s="846"/>
      <c r="UES218" s="846"/>
      <c r="UET218" s="846"/>
      <c r="UEU218" s="846"/>
      <c r="UEV218" s="846"/>
      <c r="UEW218" s="846"/>
      <c r="UEX218" s="846"/>
      <c r="UEY218" s="846"/>
      <c r="UEZ218" s="846"/>
      <c r="UFA218" s="846"/>
      <c r="UFB218" s="846"/>
      <c r="UFC218" s="846"/>
      <c r="UFD218" s="846"/>
      <c r="UFE218" s="846"/>
      <c r="UFF218" s="846"/>
      <c r="UFG218" s="846"/>
      <c r="UFH218" s="846"/>
      <c r="UFI218" s="846"/>
      <c r="UFJ218" s="846"/>
      <c r="UFK218" s="846"/>
      <c r="UFL218" s="846"/>
      <c r="UFM218" s="846"/>
      <c r="UFN218" s="846"/>
      <c r="UFO218" s="846"/>
      <c r="UFP218" s="846"/>
      <c r="UFQ218" s="846"/>
      <c r="UFR218" s="849"/>
      <c r="UFS218" s="849"/>
      <c r="UFT218" s="849"/>
      <c r="UFU218" s="849"/>
      <c r="UFV218" s="849"/>
      <c r="UFW218" s="849"/>
      <c r="UFX218" s="849"/>
      <c r="UFY218" s="849"/>
      <c r="UFZ218" s="849"/>
      <c r="UGA218" s="849"/>
      <c r="UGB218" s="849"/>
      <c r="UGC218" s="849"/>
      <c r="UGD218" s="849"/>
      <c r="UGE218" s="849"/>
      <c r="UGF218" s="849"/>
      <c r="UGG218" s="849"/>
      <c r="UGH218" s="728"/>
      <c r="UGI218" s="728"/>
      <c r="UGJ218" s="728"/>
      <c r="UGK218" s="728"/>
      <c r="UGL218" s="728"/>
      <c r="UGM218" s="728"/>
      <c r="UGN218" s="728"/>
      <c r="UGO218" s="845"/>
      <c r="UGP218" s="845"/>
      <c r="UGQ218" s="845"/>
      <c r="UGR218" s="845"/>
      <c r="UGS218" s="845"/>
      <c r="UGT218" s="845"/>
      <c r="UGU218" s="845"/>
      <c r="UGV218" s="845"/>
      <c r="UGW218" s="845"/>
      <c r="UGX218" s="845"/>
      <c r="UGY218" s="845"/>
      <c r="UGZ218" s="845"/>
      <c r="UHA218" s="845"/>
      <c r="UHB218" s="845"/>
      <c r="UHC218" s="845"/>
      <c r="UHD218" s="845"/>
      <c r="UHE218" s="845"/>
      <c r="UHF218" s="845"/>
      <c r="UHG218" s="845"/>
      <c r="UHH218" s="845"/>
      <c r="UHI218" s="845"/>
      <c r="UHJ218" s="845"/>
      <c r="UHK218" s="845"/>
      <c r="UHL218" s="845"/>
      <c r="UHM218" s="845"/>
      <c r="UHN218" s="845"/>
      <c r="UHO218" s="845"/>
      <c r="UHP218" s="845"/>
      <c r="UHQ218" s="845"/>
      <c r="UHR218" s="845"/>
      <c r="UHS218" s="845"/>
      <c r="UHT218" s="845"/>
      <c r="UHU218" s="845"/>
      <c r="UHV218" s="845"/>
      <c r="UHW218" s="846"/>
      <c r="UHX218" s="846"/>
      <c r="UHY218" s="846"/>
      <c r="UHZ218" s="846"/>
      <c r="UIA218" s="846"/>
      <c r="UIB218" s="846"/>
      <c r="UIC218" s="846"/>
      <c r="UID218" s="846"/>
      <c r="UIE218" s="846"/>
      <c r="UIF218" s="846"/>
      <c r="UIG218" s="846"/>
      <c r="UIH218" s="846"/>
      <c r="UII218" s="846"/>
      <c r="UIJ218" s="846"/>
      <c r="UIK218" s="846"/>
      <c r="UIL218" s="846"/>
      <c r="UIM218" s="846"/>
      <c r="UIN218" s="846"/>
      <c r="UIO218" s="846"/>
      <c r="UIP218" s="846"/>
      <c r="UIQ218" s="846"/>
      <c r="UIR218" s="846"/>
      <c r="UIS218" s="846"/>
      <c r="UIT218" s="846"/>
      <c r="UIU218" s="846"/>
      <c r="UIV218" s="846"/>
      <c r="UIW218" s="846"/>
      <c r="UIX218" s="846"/>
      <c r="UIY218" s="846"/>
      <c r="UIZ218" s="846"/>
      <c r="UJA218" s="846"/>
      <c r="UJB218" s="846"/>
      <c r="UJC218" s="846"/>
      <c r="UJD218" s="846"/>
      <c r="UJE218" s="846"/>
      <c r="UJF218" s="846"/>
      <c r="UJG218" s="846"/>
      <c r="UJH218" s="846"/>
      <c r="UJI218" s="846"/>
      <c r="UJJ218" s="846"/>
      <c r="UJK218" s="846"/>
      <c r="UJL218" s="846"/>
      <c r="UJM218" s="846"/>
      <c r="UJN218" s="846"/>
      <c r="UJO218" s="846"/>
      <c r="UJP218" s="846"/>
      <c r="UJQ218" s="846"/>
      <c r="UJR218" s="846"/>
      <c r="UJS218" s="849"/>
      <c r="UJT218" s="849"/>
      <c r="UJU218" s="849"/>
      <c r="UJV218" s="849"/>
      <c r="UJW218" s="849"/>
      <c r="UJX218" s="849"/>
      <c r="UJY218" s="849"/>
      <c r="UJZ218" s="849"/>
      <c r="UKA218" s="849"/>
      <c r="UKB218" s="849"/>
      <c r="UKC218" s="849"/>
      <c r="UKD218" s="849"/>
      <c r="UKE218" s="849"/>
      <c r="UKF218" s="849"/>
      <c r="UKG218" s="849"/>
      <c r="UKH218" s="849"/>
      <c r="UKI218" s="728"/>
      <c r="UKJ218" s="728"/>
      <c r="UKK218" s="728"/>
      <c r="UKL218" s="728"/>
      <c r="UKM218" s="728"/>
      <c r="UKN218" s="728"/>
      <c r="UKO218" s="728"/>
      <c r="UKP218" s="845"/>
      <c r="UKQ218" s="845"/>
      <c r="UKR218" s="845"/>
      <c r="UKS218" s="845"/>
      <c r="UKT218" s="845"/>
      <c r="UKU218" s="845"/>
      <c r="UKV218" s="845"/>
      <c r="UKW218" s="845"/>
      <c r="UKX218" s="845"/>
      <c r="UKY218" s="845"/>
      <c r="UKZ218" s="845"/>
      <c r="ULA218" s="845"/>
      <c r="ULB218" s="845"/>
      <c r="ULC218" s="845"/>
      <c r="ULD218" s="845"/>
      <c r="ULE218" s="845"/>
      <c r="ULF218" s="845"/>
      <c r="ULG218" s="845"/>
      <c r="ULH218" s="845"/>
      <c r="ULI218" s="845"/>
      <c r="ULJ218" s="845"/>
      <c r="ULK218" s="845"/>
      <c r="ULL218" s="845"/>
      <c r="ULM218" s="845"/>
      <c r="ULN218" s="845"/>
      <c r="ULO218" s="845"/>
      <c r="ULP218" s="845"/>
      <c r="ULQ218" s="845"/>
      <c r="ULR218" s="845"/>
      <c r="ULS218" s="845"/>
      <c r="ULT218" s="845"/>
      <c r="ULU218" s="845"/>
      <c r="ULV218" s="845"/>
      <c r="ULW218" s="845"/>
      <c r="ULX218" s="846"/>
      <c r="ULY218" s="846"/>
      <c r="ULZ218" s="846"/>
      <c r="UMA218" s="846"/>
      <c r="UMB218" s="846"/>
      <c r="UMC218" s="846"/>
      <c r="UMD218" s="846"/>
      <c r="UME218" s="846"/>
      <c r="UMF218" s="846"/>
      <c r="UMG218" s="846"/>
      <c r="UMH218" s="846"/>
      <c r="UMI218" s="846"/>
      <c r="UMJ218" s="846"/>
      <c r="UMK218" s="846"/>
      <c r="UML218" s="846"/>
      <c r="UMM218" s="846"/>
      <c r="UMN218" s="846"/>
      <c r="UMO218" s="846"/>
      <c r="UMP218" s="846"/>
      <c r="UMQ218" s="846"/>
      <c r="UMR218" s="846"/>
      <c r="UMS218" s="846"/>
      <c r="UMT218" s="846"/>
      <c r="UMU218" s="846"/>
      <c r="UMV218" s="846"/>
      <c r="UMW218" s="846"/>
      <c r="UMX218" s="846"/>
      <c r="UMY218" s="846"/>
      <c r="UMZ218" s="846"/>
      <c r="UNA218" s="846"/>
      <c r="UNB218" s="846"/>
      <c r="UNC218" s="846"/>
      <c r="UND218" s="846"/>
      <c r="UNE218" s="846"/>
      <c r="UNF218" s="846"/>
      <c r="UNG218" s="846"/>
      <c r="UNH218" s="846"/>
      <c r="UNI218" s="846"/>
      <c r="UNJ218" s="846"/>
      <c r="UNK218" s="846"/>
      <c r="UNL218" s="846"/>
      <c r="UNM218" s="846"/>
      <c r="UNN218" s="846"/>
      <c r="UNO218" s="846"/>
      <c r="UNP218" s="846"/>
      <c r="UNQ218" s="846"/>
      <c r="UNR218" s="846"/>
      <c r="UNS218" s="846"/>
      <c r="UNT218" s="849"/>
      <c r="UNU218" s="849"/>
      <c r="UNV218" s="849"/>
      <c r="UNW218" s="849"/>
      <c r="UNX218" s="849"/>
      <c r="UNY218" s="849"/>
      <c r="UNZ218" s="849"/>
      <c r="UOA218" s="849"/>
      <c r="UOB218" s="849"/>
      <c r="UOC218" s="849"/>
      <c r="UOD218" s="849"/>
      <c r="UOE218" s="849"/>
      <c r="UOF218" s="849"/>
      <c r="UOG218" s="849"/>
      <c r="UOH218" s="849"/>
      <c r="UOI218" s="849"/>
      <c r="UOJ218" s="728"/>
      <c r="UOK218" s="728"/>
      <c r="UOL218" s="728"/>
      <c r="UOM218" s="728"/>
      <c r="UON218" s="728"/>
      <c r="UOO218" s="728"/>
      <c r="UOP218" s="728"/>
      <c r="UOQ218" s="845"/>
      <c r="UOR218" s="845"/>
      <c r="UOS218" s="845"/>
      <c r="UOT218" s="845"/>
      <c r="UOU218" s="845"/>
      <c r="UOV218" s="845"/>
      <c r="UOW218" s="845"/>
      <c r="UOX218" s="845"/>
      <c r="UOY218" s="845"/>
      <c r="UOZ218" s="845"/>
      <c r="UPA218" s="845"/>
      <c r="UPB218" s="845"/>
      <c r="UPC218" s="845"/>
      <c r="UPD218" s="845"/>
      <c r="UPE218" s="845"/>
      <c r="UPF218" s="845"/>
      <c r="UPG218" s="845"/>
      <c r="UPH218" s="845"/>
      <c r="UPI218" s="845"/>
      <c r="UPJ218" s="845"/>
      <c r="UPK218" s="845"/>
      <c r="UPL218" s="845"/>
      <c r="UPM218" s="845"/>
      <c r="UPN218" s="845"/>
      <c r="UPO218" s="845"/>
      <c r="UPP218" s="845"/>
      <c r="UPQ218" s="845"/>
      <c r="UPR218" s="845"/>
      <c r="UPS218" s="845"/>
      <c r="UPT218" s="845"/>
      <c r="UPU218" s="845"/>
      <c r="UPV218" s="845"/>
      <c r="UPW218" s="845"/>
      <c r="UPX218" s="845"/>
      <c r="UPY218" s="846"/>
      <c r="UPZ218" s="846"/>
      <c r="UQA218" s="846"/>
      <c r="UQB218" s="846"/>
      <c r="UQC218" s="846"/>
      <c r="UQD218" s="846"/>
      <c r="UQE218" s="846"/>
      <c r="UQF218" s="846"/>
      <c r="UQG218" s="846"/>
      <c r="UQH218" s="846"/>
      <c r="UQI218" s="846"/>
      <c r="UQJ218" s="846"/>
      <c r="UQK218" s="846"/>
      <c r="UQL218" s="846"/>
      <c r="UQM218" s="846"/>
      <c r="UQN218" s="846"/>
      <c r="UQO218" s="846"/>
      <c r="UQP218" s="846"/>
      <c r="UQQ218" s="846"/>
      <c r="UQR218" s="846"/>
      <c r="UQS218" s="846"/>
      <c r="UQT218" s="846"/>
      <c r="UQU218" s="846"/>
      <c r="UQV218" s="846"/>
      <c r="UQW218" s="846"/>
      <c r="UQX218" s="846"/>
      <c r="UQY218" s="846"/>
      <c r="UQZ218" s="846"/>
      <c r="URA218" s="846"/>
      <c r="URB218" s="846"/>
      <c r="URC218" s="846"/>
      <c r="URD218" s="846"/>
      <c r="URE218" s="846"/>
      <c r="URF218" s="846"/>
      <c r="URG218" s="846"/>
      <c r="URH218" s="846"/>
      <c r="URI218" s="846"/>
      <c r="URJ218" s="846"/>
      <c r="URK218" s="846"/>
      <c r="URL218" s="846"/>
      <c r="URM218" s="846"/>
      <c r="URN218" s="846"/>
      <c r="URO218" s="846"/>
      <c r="URP218" s="846"/>
      <c r="URQ218" s="846"/>
      <c r="URR218" s="846"/>
      <c r="URS218" s="846"/>
      <c r="URT218" s="846"/>
      <c r="URU218" s="849"/>
      <c r="URV218" s="849"/>
      <c r="URW218" s="849"/>
      <c r="URX218" s="849"/>
      <c r="URY218" s="849"/>
      <c r="URZ218" s="849"/>
      <c r="USA218" s="849"/>
      <c r="USB218" s="849"/>
      <c r="USC218" s="849"/>
      <c r="USD218" s="849"/>
      <c r="USE218" s="849"/>
      <c r="USF218" s="849"/>
      <c r="USG218" s="849"/>
      <c r="USH218" s="849"/>
      <c r="USI218" s="849"/>
      <c r="USJ218" s="849"/>
      <c r="USK218" s="728"/>
      <c r="USL218" s="728"/>
      <c r="USM218" s="728"/>
      <c r="USN218" s="728"/>
      <c r="USO218" s="728"/>
      <c r="USP218" s="728"/>
      <c r="USQ218" s="728"/>
      <c r="USR218" s="845"/>
      <c r="USS218" s="845"/>
      <c r="UST218" s="845"/>
      <c r="USU218" s="845"/>
      <c r="USV218" s="845"/>
      <c r="USW218" s="845"/>
      <c r="USX218" s="845"/>
      <c r="USY218" s="845"/>
      <c r="USZ218" s="845"/>
      <c r="UTA218" s="845"/>
      <c r="UTB218" s="845"/>
      <c r="UTC218" s="845"/>
      <c r="UTD218" s="845"/>
      <c r="UTE218" s="845"/>
      <c r="UTF218" s="845"/>
      <c r="UTG218" s="845"/>
      <c r="UTH218" s="845"/>
      <c r="UTI218" s="845"/>
      <c r="UTJ218" s="845"/>
      <c r="UTK218" s="845"/>
      <c r="UTL218" s="845"/>
      <c r="UTM218" s="845"/>
      <c r="UTN218" s="845"/>
      <c r="UTO218" s="845"/>
      <c r="UTP218" s="845"/>
      <c r="UTQ218" s="845"/>
      <c r="UTR218" s="845"/>
      <c r="UTS218" s="845"/>
      <c r="UTT218" s="845"/>
      <c r="UTU218" s="845"/>
      <c r="UTV218" s="845"/>
      <c r="UTW218" s="845"/>
      <c r="UTX218" s="845"/>
      <c r="UTY218" s="845"/>
      <c r="UTZ218" s="846"/>
      <c r="UUA218" s="846"/>
      <c r="UUB218" s="846"/>
      <c r="UUC218" s="846"/>
      <c r="UUD218" s="846"/>
      <c r="UUE218" s="846"/>
      <c r="UUF218" s="846"/>
      <c r="UUG218" s="846"/>
      <c r="UUH218" s="846"/>
      <c r="UUI218" s="846"/>
      <c r="UUJ218" s="846"/>
      <c r="UUK218" s="846"/>
      <c r="UUL218" s="846"/>
      <c r="UUM218" s="846"/>
      <c r="UUN218" s="846"/>
      <c r="UUO218" s="846"/>
      <c r="UUP218" s="846"/>
      <c r="UUQ218" s="846"/>
      <c r="UUR218" s="846"/>
      <c r="UUS218" s="846"/>
      <c r="UUT218" s="846"/>
      <c r="UUU218" s="846"/>
      <c r="UUV218" s="846"/>
      <c r="UUW218" s="846"/>
      <c r="UUX218" s="846"/>
      <c r="UUY218" s="846"/>
      <c r="UUZ218" s="846"/>
      <c r="UVA218" s="846"/>
      <c r="UVB218" s="846"/>
      <c r="UVC218" s="846"/>
      <c r="UVD218" s="846"/>
      <c r="UVE218" s="846"/>
      <c r="UVF218" s="846"/>
      <c r="UVG218" s="846"/>
      <c r="UVH218" s="846"/>
      <c r="UVI218" s="846"/>
      <c r="UVJ218" s="846"/>
      <c r="UVK218" s="846"/>
      <c r="UVL218" s="846"/>
      <c r="UVM218" s="846"/>
      <c r="UVN218" s="846"/>
      <c r="UVO218" s="846"/>
      <c r="UVP218" s="846"/>
      <c r="UVQ218" s="846"/>
      <c r="UVR218" s="846"/>
      <c r="UVS218" s="846"/>
      <c r="UVT218" s="846"/>
      <c r="UVU218" s="846"/>
      <c r="UVV218" s="849"/>
      <c r="UVW218" s="849"/>
      <c r="UVX218" s="849"/>
      <c r="UVY218" s="849"/>
      <c r="UVZ218" s="849"/>
      <c r="UWA218" s="849"/>
      <c r="UWB218" s="849"/>
      <c r="UWC218" s="849"/>
      <c r="UWD218" s="849"/>
      <c r="UWE218" s="849"/>
      <c r="UWF218" s="849"/>
      <c r="UWG218" s="849"/>
      <c r="UWH218" s="849"/>
      <c r="UWI218" s="849"/>
      <c r="UWJ218" s="849"/>
      <c r="UWK218" s="849"/>
      <c r="UWL218" s="728"/>
      <c r="UWM218" s="728"/>
      <c r="UWN218" s="728"/>
      <c r="UWO218" s="728"/>
      <c r="UWP218" s="728"/>
      <c r="UWQ218" s="728"/>
      <c r="UWR218" s="728"/>
      <c r="UWS218" s="845"/>
      <c r="UWT218" s="845"/>
      <c r="UWU218" s="845"/>
      <c r="UWV218" s="845"/>
      <c r="UWW218" s="845"/>
      <c r="UWX218" s="845"/>
      <c r="UWY218" s="845"/>
      <c r="UWZ218" s="845"/>
      <c r="UXA218" s="845"/>
      <c r="UXB218" s="845"/>
      <c r="UXC218" s="845"/>
      <c r="UXD218" s="845"/>
      <c r="UXE218" s="845"/>
      <c r="UXF218" s="845"/>
      <c r="UXG218" s="845"/>
      <c r="UXH218" s="845"/>
      <c r="UXI218" s="845"/>
      <c r="UXJ218" s="845"/>
      <c r="UXK218" s="845"/>
      <c r="UXL218" s="845"/>
      <c r="UXM218" s="845"/>
      <c r="UXN218" s="845"/>
      <c r="UXO218" s="845"/>
      <c r="UXP218" s="845"/>
      <c r="UXQ218" s="845"/>
      <c r="UXR218" s="845"/>
      <c r="UXS218" s="845"/>
      <c r="UXT218" s="845"/>
      <c r="UXU218" s="845"/>
      <c r="UXV218" s="845"/>
      <c r="UXW218" s="845"/>
      <c r="UXX218" s="845"/>
      <c r="UXY218" s="845"/>
      <c r="UXZ218" s="845"/>
      <c r="UYA218" s="846"/>
      <c r="UYB218" s="846"/>
      <c r="UYC218" s="846"/>
      <c r="UYD218" s="846"/>
      <c r="UYE218" s="846"/>
      <c r="UYF218" s="846"/>
      <c r="UYG218" s="846"/>
      <c r="UYH218" s="846"/>
      <c r="UYI218" s="846"/>
      <c r="UYJ218" s="846"/>
      <c r="UYK218" s="846"/>
      <c r="UYL218" s="846"/>
      <c r="UYM218" s="846"/>
      <c r="UYN218" s="846"/>
      <c r="UYO218" s="846"/>
      <c r="UYP218" s="846"/>
      <c r="UYQ218" s="846"/>
      <c r="UYR218" s="846"/>
      <c r="UYS218" s="846"/>
      <c r="UYT218" s="846"/>
      <c r="UYU218" s="846"/>
      <c r="UYV218" s="846"/>
      <c r="UYW218" s="846"/>
      <c r="UYX218" s="846"/>
      <c r="UYY218" s="846"/>
      <c r="UYZ218" s="846"/>
      <c r="UZA218" s="846"/>
      <c r="UZB218" s="846"/>
      <c r="UZC218" s="846"/>
      <c r="UZD218" s="846"/>
      <c r="UZE218" s="846"/>
      <c r="UZF218" s="846"/>
      <c r="UZG218" s="846"/>
      <c r="UZH218" s="846"/>
      <c r="UZI218" s="846"/>
      <c r="UZJ218" s="846"/>
      <c r="UZK218" s="846"/>
      <c r="UZL218" s="846"/>
      <c r="UZM218" s="846"/>
      <c r="UZN218" s="846"/>
      <c r="UZO218" s="846"/>
      <c r="UZP218" s="846"/>
      <c r="UZQ218" s="846"/>
      <c r="UZR218" s="846"/>
      <c r="UZS218" s="846"/>
      <c r="UZT218" s="846"/>
      <c r="UZU218" s="846"/>
      <c r="UZV218" s="846"/>
      <c r="UZW218" s="849"/>
      <c r="UZX218" s="849"/>
      <c r="UZY218" s="849"/>
      <c r="UZZ218" s="849"/>
      <c r="VAA218" s="849"/>
      <c r="VAB218" s="849"/>
      <c r="VAC218" s="849"/>
      <c r="VAD218" s="849"/>
      <c r="VAE218" s="849"/>
      <c r="VAF218" s="849"/>
      <c r="VAG218" s="849"/>
      <c r="VAH218" s="849"/>
      <c r="VAI218" s="849"/>
      <c r="VAJ218" s="849"/>
      <c r="VAK218" s="849"/>
      <c r="VAL218" s="849"/>
      <c r="VAM218" s="728"/>
      <c r="VAN218" s="728"/>
      <c r="VAO218" s="728"/>
      <c r="VAP218" s="728"/>
      <c r="VAQ218" s="728"/>
      <c r="VAR218" s="728"/>
      <c r="VAS218" s="728"/>
      <c r="VAT218" s="845"/>
      <c r="VAU218" s="845"/>
      <c r="VAV218" s="845"/>
      <c r="VAW218" s="845"/>
      <c r="VAX218" s="845"/>
      <c r="VAY218" s="845"/>
      <c r="VAZ218" s="845"/>
      <c r="VBA218" s="845"/>
      <c r="VBB218" s="845"/>
      <c r="VBC218" s="845"/>
      <c r="VBD218" s="845"/>
      <c r="VBE218" s="845"/>
      <c r="VBF218" s="845"/>
      <c r="VBG218" s="845"/>
      <c r="VBH218" s="845"/>
      <c r="VBI218" s="845"/>
      <c r="VBJ218" s="845"/>
      <c r="VBK218" s="845"/>
      <c r="VBL218" s="845"/>
      <c r="VBM218" s="845"/>
      <c r="VBN218" s="845"/>
      <c r="VBO218" s="845"/>
      <c r="VBP218" s="845"/>
      <c r="VBQ218" s="845"/>
      <c r="VBR218" s="845"/>
      <c r="VBS218" s="845"/>
      <c r="VBT218" s="845"/>
      <c r="VBU218" s="845"/>
      <c r="VBV218" s="845"/>
      <c r="VBW218" s="845"/>
      <c r="VBX218" s="845"/>
      <c r="VBY218" s="845"/>
      <c r="VBZ218" s="845"/>
      <c r="VCA218" s="845"/>
      <c r="VCB218" s="846"/>
      <c r="VCC218" s="846"/>
      <c r="VCD218" s="846"/>
      <c r="VCE218" s="846"/>
      <c r="VCF218" s="846"/>
      <c r="VCG218" s="846"/>
      <c r="VCH218" s="846"/>
      <c r="VCI218" s="846"/>
      <c r="VCJ218" s="846"/>
      <c r="VCK218" s="846"/>
      <c r="VCL218" s="846"/>
      <c r="VCM218" s="846"/>
      <c r="VCN218" s="846"/>
      <c r="VCO218" s="846"/>
      <c r="VCP218" s="846"/>
      <c r="VCQ218" s="846"/>
      <c r="VCR218" s="846"/>
      <c r="VCS218" s="846"/>
      <c r="VCT218" s="846"/>
      <c r="VCU218" s="846"/>
      <c r="VCV218" s="846"/>
      <c r="VCW218" s="846"/>
      <c r="VCX218" s="846"/>
      <c r="VCY218" s="846"/>
      <c r="VCZ218" s="846"/>
      <c r="VDA218" s="846"/>
      <c r="VDB218" s="846"/>
      <c r="VDC218" s="846"/>
      <c r="VDD218" s="846"/>
      <c r="VDE218" s="846"/>
      <c r="VDF218" s="846"/>
      <c r="VDG218" s="846"/>
      <c r="VDH218" s="846"/>
      <c r="VDI218" s="846"/>
      <c r="VDJ218" s="846"/>
      <c r="VDK218" s="846"/>
      <c r="VDL218" s="846"/>
      <c r="VDM218" s="846"/>
      <c r="VDN218" s="846"/>
      <c r="VDO218" s="846"/>
      <c r="VDP218" s="846"/>
      <c r="VDQ218" s="846"/>
      <c r="VDR218" s="846"/>
      <c r="VDS218" s="846"/>
      <c r="VDT218" s="846"/>
      <c r="VDU218" s="846"/>
      <c r="VDV218" s="846"/>
      <c r="VDW218" s="846"/>
      <c r="VDX218" s="849"/>
      <c r="VDY218" s="849"/>
      <c r="VDZ218" s="849"/>
      <c r="VEA218" s="849"/>
      <c r="VEB218" s="849"/>
      <c r="VEC218" s="849"/>
      <c r="VED218" s="849"/>
      <c r="VEE218" s="849"/>
      <c r="VEF218" s="849"/>
      <c r="VEG218" s="849"/>
      <c r="VEH218" s="849"/>
      <c r="VEI218" s="849"/>
      <c r="VEJ218" s="849"/>
      <c r="VEK218" s="849"/>
      <c r="VEL218" s="849"/>
      <c r="VEM218" s="849"/>
      <c r="VEN218" s="728"/>
      <c r="VEO218" s="728"/>
      <c r="VEP218" s="728"/>
      <c r="VEQ218" s="728"/>
      <c r="VER218" s="728"/>
      <c r="VES218" s="728"/>
      <c r="VET218" s="728"/>
      <c r="VEU218" s="845"/>
      <c r="VEV218" s="845"/>
      <c r="VEW218" s="845"/>
      <c r="VEX218" s="845"/>
      <c r="VEY218" s="845"/>
      <c r="VEZ218" s="845"/>
      <c r="VFA218" s="845"/>
      <c r="VFB218" s="845"/>
      <c r="VFC218" s="845"/>
      <c r="VFD218" s="845"/>
      <c r="VFE218" s="845"/>
      <c r="VFF218" s="845"/>
      <c r="VFG218" s="845"/>
      <c r="VFH218" s="845"/>
      <c r="VFI218" s="845"/>
      <c r="VFJ218" s="845"/>
      <c r="VFK218" s="845"/>
      <c r="VFL218" s="845"/>
      <c r="VFM218" s="845"/>
      <c r="VFN218" s="845"/>
      <c r="VFO218" s="845"/>
      <c r="VFP218" s="845"/>
      <c r="VFQ218" s="845"/>
      <c r="VFR218" s="845"/>
      <c r="VFS218" s="845"/>
      <c r="VFT218" s="845"/>
      <c r="VFU218" s="845"/>
      <c r="VFV218" s="845"/>
      <c r="VFW218" s="845"/>
      <c r="VFX218" s="845"/>
      <c r="VFY218" s="845"/>
      <c r="VFZ218" s="845"/>
      <c r="VGA218" s="845"/>
      <c r="VGB218" s="845"/>
      <c r="VGC218" s="846"/>
      <c r="VGD218" s="846"/>
      <c r="VGE218" s="846"/>
      <c r="VGF218" s="846"/>
      <c r="VGG218" s="846"/>
      <c r="VGH218" s="846"/>
      <c r="VGI218" s="846"/>
      <c r="VGJ218" s="846"/>
      <c r="VGK218" s="846"/>
      <c r="VGL218" s="846"/>
      <c r="VGM218" s="846"/>
      <c r="VGN218" s="846"/>
      <c r="VGO218" s="846"/>
      <c r="VGP218" s="846"/>
      <c r="VGQ218" s="846"/>
      <c r="VGR218" s="846"/>
      <c r="VGS218" s="846"/>
      <c r="VGT218" s="846"/>
      <c r="VGU218" s="846"/>
      <c r="VGV218" s="846"/>
      <c r="VGW218" s="846"/>
      <c r="VGX218" s="846"/>
      <c r="VGY218" s="846"/>
      <c r="VGZ218" s="846"/>
      <c r="VHA218" s="846"/>
      <c r="VHB218" s="846"/>
      <c r="VHC218" s="846"/>
      <c r="VHD218" s="846"/>
      <c r="VHE218" s="846"/>
      <c r="VHF218" s="846"/>
      <c r="VHG218" s="846"/>
      <c r="VHH218" s="846"/>
      <c r="VHI218" s="846"/>
      <c r="VHJ218" s="846"/>
      <c r="VHK218" s="846"/>
      <c r="VHL218" s="846"/>
      <c r="VHM218" s="846"/>
      <c r="VHN218" s="846"/>
      <c r="VHO218" s="846"/>
      <c r="VHP218" s="846"/>
      <c r="VHQ218" s="846"/>
      <c r="VHR218" s="846"/>
      <c r="VHS218" s="846"/>
      <c r="VHT218" s="846"/>
      <c r="VHU218" s="846"/>
      <c r="VHV218" s="846"/>
      <c r="VHW218" s="846"/>
      <c r="VHX218" s="846"/>
      <c r="VHY218" s="849"/>
      <c r="VHZ218" s="849"/>
      <c r="VIA218" s="849"/>
      <c r="VIB218" s="849"/>
      <c r="VIC218" s="849"/>
      <c r="VID218" s="849"/>
      <c r="VIE218" s="849"/>
      <c r="VIF218" s="849"/>
      <c r="VIG218" s="849"/>
      <c r="VIH218" s="849"/>
      <c r="VII218" s="849"/>
      <c r="VIJ218" s="849"/>
      <c r="VIK218" s="849"/>
      <c r="VIL218" s="849"/>
      <c r="VIM218" s="849"/>
      <c r="VIN218" s="849"/>
      <c r="VIO218" s="728"/>
      <c r="VIP218" s="728"/>
      <c r="VIQ218" s="728"/>
      <c r="VIR218" s="728"/>
      <c r="VIS218" s="728"/>
      <c r="VIT218" s="728"/>
      <c r="VIU218" s="728"/>
      <c r="VIV218" s="845"/>
      <c r="VIW218" s="845"/>
      <c r="VIX218" s="845"/>
      <c r="VIY218" s="845"/>
      <c r="VIZ218" s="845"/>
      <c r="VJA218" s="845"/>
      <c r="VJB218" s="845"/>
      <c r="VJC218" s="845"/>
      <c r="VJD218" s="845"/>
      <c r="VJE218" s="845"/>
      <c r="VJF218" s="845"/>
      <c r="VJG218" s="845"/>
      <c r="VJH218" s="845"/>
      <c r="VJI218" s="845"/>
      <c r="VJJ218" s="845"/>
      <c r="VJK218" s="845"/>
      <c r="VJL218" s="845"/>
      <c r="VJM218" s="845"/>
      <c r="VJN218" s="845"/>
      <c r="VJO218" s="845"/>
      <c r="VJP218" s="845"/>
      <c r="VJQ218" s="845"/>
      <c r="VJR218" s="845"/>
      <c r="VJS218" s="845"/>
      <c r="VJT218" s="845"/>
      <c r="VJU218" s="845"/>
      <c r="VJV218" s="845"/>
      <c r="VJW218" s="845"/>
      <c r="VJX218" s="845"/>
      <c r="VJY218" s="845"/>
      <c r="VJZ218" s="845"/>
      <c r="VKA218" s="845"/>
      <c r="VKB218" s="845"/>
      <c r="VKC218" s="845"/>
      <c r="VKD218" s="846"/>
      <c r="VKE218" s="846"/>
      <c r="VKF218" s="846"/>
      <c r="VKG218" s="846"/>
      <c r="VKH218" s="846"/>
      <c r="VKI218" s="846"/>
      <c r="VKJ218" s="846"/>
      <c r="VKK218" s="846"/>
      <c r="VKL218" s="846"/>
      <c r="VKM218" s="846"/>
      <c r="VKN218" s="846"/>
      <c r="VKO218" s="846"/>
      <c r="VKP218" s="846"/>
      <c r="VKQ218" s="846"/>
      <c r="VKR218" s="846"/>
      <c r="VKS218" s="846"/>
      <c r="VKT218" s="846"/>
      <c r="VKU218" s="846"/>
      <c r="VKV218" s="846"/>
      <c r="VKW218" s="846"/>
      <c r="VKX218" s="846"/>
      <c r="VKY218" s="846"/>
      <c r="VKZ218" s="846"/>
      <c r="VLA218" s="846"/>
      <c r="VLB218" s="846"/>
      <c r="VLC218" s="846"/>
      <c r="VLD218" s="846"/>
      <c r="VLE218" s="846"/>
      <c r="VLF218" s="846"/>
      <c r="VLG218" s="846"/>
      <c r="VLH218" s="846"/>
      <c r="VLI218" s="846"/>
      <c r="VLJ218" s="846"/>
      <c r="VLK218" s="846"/>
      <c r="VLL218" s="846"/>
      <c r="VLM218" s="846"/>
      <c r="VLN218" s="846"/>
      <c r="VLO218" s="846"/>
      <c r="VLP218" s="846"/>
      <c r="VLQ218" s="846"/>
      <c r="VLR218" s="846"/>
      <c r="VLS218" s="846"/>
      <c r="VLT218" s="846"/>
      <c r="VLU218" s="846"/>
      <c r="VLV218" s="846"/>
      <c r="VLW218" s="846"/>
      <c r="VLX218" s="846"/>
      <c r="VLY218" s="846"/>
      <c r="VLZ218" s="849"/>
      <c r="VMA218" s="849"/>
      <c r="VMB218" s="849"/>
      <c r="VMC218" s="849"/>
      <c r="VMD218" s="849"/>
      <c r="VME218" s="849"/>
      <c r="VMF218" s="849"/>
      <c r="VMG218" s="849"/>
      <c r="VMH218" s="849"/>
      <c r="VMI218" s="849"/>
      <c r="VMJ218" s="849"/>
      <c r="VMK218" s="849"/>
      <c r="VML218" s="849"/>
      <c r="VMM218" s="849"/>
      <c r="VMN218" s="849"/>
      <c r="VMO218" s="849"/>
      <c r="VMP218" s="728"/>
      <c r="VMQ218" s="728"/>
      <c r="VMR218" s="728"/>
      <c r="VMS218" s="728"/>
      <c r="VMT218" s="728"/>
      <c r="VMU218" s="728"/>
      <c r="VMV218" s="728"/>
      <c r="VMW218" s="845"/>
      <c r="VMX218" s="845"/>
      <c r="VMY218" s="845"/>
      <c r="VMZ218" s="845"/>
      <c r="VNA218" s="845"/>
      <c r="VNB218" s="845"/>
      <c r="VNC218" s="845"/>
      <c r="VND218" s="845"/>
      <c r="VNE218" s="845"/>
      <c r="VNF218" s="845"/>
      <c r="VNG218" s="845"/>
      <c r="VNH218" s="845"/>
      <c r="VNI218" s="845"/>
      <c r="VNJ218" s="845"/>
      <c r="VNK218" s="845"/>
      <c r="VNL218" s="845"/>
      <c r="VNM218" s="845"/>
      <c r="VNN218" s="845"/>
      <c r="VNO218" s="845"/>
      <c r="VNP218" s="845"/>
      <c r="VNQ218" s="845"/>
      <c r="VNR218" s="845"/>
      <c r="VNS218" s="845"/>
      <c r="VNT218" s="845"/>
      <c r="VNU218" s="845"/>
      <c r="VNV218" s="845"/>
      <c r="VNW218" s="845"/>
      <c r="VNX218" s="845"/>
      <c r="VNY218" s="845"/>
      <c r="VNZ218" s="845"/>
      <c r="VOA218" s="845"/>
      <c r="VOB218" s="845"/>
      <c r="VOC218" s="845"/>
      <c r="VOD218" s="845"/>
      <c r="VOE218" s="846"/>
      <c r="VOF218" s="846"/>
      <c r="VOG218" s="846"/>
      <c r="VOH218" s="846"/>
      <c r="VOI218" s="846"/>
      <c r="VOJ218" s="846"/>
      <c r="VOK218" s="846"/>
      <c r="VOL218" s="846"/>
      <c r="VOM218" s="846"/>
      <c r="VON218" s="846"/>
      <c r="VOO218" s="846"/>
      <c r="VOP218" s="846"/>
      <c r="VOQ218" s="846"/>
      <c r="VOR218" s="846"/>
      <c r="VOS218" s="846"/>
      <c r="VOT218" s="846"/>
      <c r="VOU218" s="846"/>
      <c r="VOV218" s="846"/>
      <c r="VOW218" s="846"/>
      <c r="VOX218" s="846"/>
      <c r="VOY218" s="846"/>
      <c r="VOZ218" s="846"/>
      <c r="VPA218" s="846"/>
      <c r="VPB218" s="846"/>
      <c r="VPC218" s="846"/>
      <c r="VPD218" s="846"/>
      <c r="VPE218" s="846"/>
      <c r="VPF218" s="846"/>
      <c r="VPG218" s="846"/>
      <c r="VPH218" s="846"/>
      <c r="VPI218" s="846"/>
      <c r="VPJ218" s="846"/>
      <c r="VPK218" s="846"/>
      <c r="VPL218" s="846"/>
      <c r="VPM218" s="846"/>
      <c r="VPN218" s="846"/>
      <c r="VPO218" s="846"/>
      <c r="VPP218" s="846"/>
      <c r="VPQ218" s="846"/>
      <c r="VPR218" s="846"/>
      <c r="VPS218" s="846"/>
      <c r="VPT218" s="846"/>
      <c r="VPU218" s="846"/>
      <c r="VPV218" s="846"/>
      <c r="VPW218" s="846"/>
      <c r="VPX218" s="846"/>
      <c r="VPY218" s="846"/>
      <c r="VPZ218" s="846"/>
      <c r="VQA218" s="849"/>
      <c r="VQB218" s="849"/>
      <c r="VQC218" s="849"/>
      <c r="VQD218" s="849"/>
      <c r="VQE218" s="849"/>
      <c r="VQF218" s="849"/>
      <c r="VQG218" s="849"/>
      <c r="VQH218" s="849"/>
      <c r="VQI218" s="849"/>
      <c r="VQJ218" s="849"/>
      <c r="VQK218" s="849"/>
      <c r="VQL218" s="849"/>
      <c r="VQM218" s="849"/>
      <c r="VQN218" s="849"/>
      <c r="VQO218" s="849"/>
      <c r="VQP218" s="849"/>
      <c r="VQQ218" s="728"/>
      <c r="VQR218" s="728"/>
      <c r="VQS218" s="728"/>
      <c r="VQT218" s="728"/>
      <c r="VQU218" s="728"/>
      <c r="VQV218" s="728"/>
      <c r="VQW218" s="728"/>
      <c r="VQX218" s="845"/>
      <c r="VQY218" s="845"/>
      <c r="VQZ218" s="845"/>
      <c r="VRA218" s="845"/>
      <c r="VRB218" s="845"/>
      <c r="VRC218" s="845"/>
      <c r="VRD218" s="845"/>
      <c r="VRE218" s="845"/>
      <c r="VRF218" s="845"/>
      <c r="VRG218" s="845"/>
      <c r="VRH218" s="845"/>
      <c r="VRI218" s="845"/>
      <c r="VRJ218" s="845"/>
      <c r="VRK218" s="845"/>
      <c r="VRL218" s="845"/>
      <c r="VRM218" s="845"/>
      <c r="VRN218" s="845"/>
      <c r="VRO218" s="845"/>
      <c r="VRP218" s="845"/>
      <c r="VRQ218" s="845"/>
      <c r="VRR218" s="845"/>
      <c r="VRS218" s="845"/>
      <c r="VRT218" s="845"/>
      <c r="VRU218" s="845"/>
      <c r="VRV218" s="845"/>
      <c r="VRW218" s="845"/>
      <c r="VRX218" s="845"/>
      <c r="VRY218" s="845"/>
      <c r="VRZ218" s="845"/>
      <c r="VSA218" s="845"/>
      <c r="VSB218" s="845"/>
      <c r="VSC218" s="845"/>
      <c r="VSD218" s="845"/>
      <c r="VSE218" s="845"/>
      <c r="VSF218" s="846"/>
      <c r="VSG218" s="846"/>
      <c r="VSH218" s="846"/>
      <c r="VSI218" s="846"/>
      <c r="VSJ218" s="846"/>
      <c r="VSK218" s="846"/>
      <c r="VSL218" s="846"/>
      <c r="VSM218" s="846"/>
      <c r="VSN218" s="846"/>
      <c r="VSO218" s="846"/>
      <c r="VSP218" s="846"/>
      <c r="VSQ218" s="846"/>
      <c r="VSR218" s="846"/>
      <c r="VSS218" s="846"/>
      <c r="VST218" s="846"/>
      <c r="VSU218" s="846"/>
      <c r="VSV218" s="846"/>
      <c r="VSW218" s="846"/>
      <c r="VSX218" s="846"/>
      <c r="VSY218" s="846"/>
      <c r="VSZ218" s="846"/>
      <c r="VTA218" s="846"/>
      <c r="VTB218" s="846"/>
      <c r="VTC218" s="846"/>
      <c r="VTD218" s="846"/>
      <c r="VTE218" s="846"/>
      <c r="VTF218" s="846"/>
      <c r="VTG218" s="846"/>
      <c r="VTH218" s="846"/>
      <c r="VTI218" s="846"/>
      <c r="VTJ218" s="846"/>
      <c r="VTK218" s="846"/>
      <c r="VTL218" s="846"/>
      <c r="VTM218" s="846"/>
      <c r="VTN218" s="846"/>
      <c r="VTO218" s="846"/>
      <c r="VTP218" s="846"/>
      <c r="VTQ218" s="846"/>
      <c r="VTR218" s="846"/>
      <c r="VTS218" s="846"/>
      <c r="VTT218" s="846"/>
      <c r="VTU218" s="846"/>
      <c r="VTV218" s="846"/>
      <c r="VTW218" s="846"/>
      <c r="VTX218" s="846"/>
      <c r="VTY218" s="846"/>
      <c r="VTZ218" s="846"/>
      <c r="VUA218" s="846"/>
      <c r="VUB218" s="849"/>
      <c r="VUC218" s="849"/>
      <c r="VUD218" s="849"/>
      <c r="VUE218" s="849"/>
      <c r="VUF218" s="849"/>
      <c r="VUG218" s="849"/>
      <c r="VUH218" s="849"/>
      <c r="VUI218" s="849"/>
      <c r="VUJ218" s="849"/>
      <c r="VUK218" s="849"/>
      <c r="VUL218" s="849"/>
      <c r="VUM218" s="849"/>
      <c r="VUN218" s="849"/>
      <c r="VUO218" s="849"/>
      <c r="VUP218" s="849"/>
      <c r="VUQ218" s="849"/>
      <c r="VUR218" s="728"/>
      <c r="VUS218" s="728"/>
      <c r="VUT218" s="728"/>
      <c r="VUU218" s="728"/>
      <c r="VUV218" s="728"/>
      <c r="VUW218" s="728"/>
      <c r="VUX218" s="728"/>
      <c r="VUY218" s="845"/>
      <c r="VUZ218" s="845"/>
      <c r="VVA218" s="845"/>
      <c r="VVB218" s="845"/>
      <c r="VVC218" s="845"/>
      <c r="VVD218" s="845"/>
      <c r="VVE218" s="845"/>
      <c r="VVF218" s="845"/>
      <c r="VVG218" s="845"/>
      <c r="VVH218" s="845"/>
      <c r="VVI218" s="845"/>
      <c r="VVJ218" s="845"/>
      <c r="VVK218" s="845"/>
      <c r="VVL218" s="845"/>
      <c r="VVM218" s="845"/>
      <c r="VVN218" s="845"/>
      <c r="VVO218" s="845"/>
      <c r="VVP218" s="845"/>
      <c r="VVQ218" s="845"/>
      <c r="VVR218" s="845"/>
      <c r="VVS218" s="845"/>
      <c r="VVT218" s="845"/>
      <c r="VVU218" s="845"/>
      <c r="VVV218" s="845"/>
      <c r="VVW218" s="845"/>
      <c r="VVX218" s="845"/>
      <c r="VVY218" s="845"/>
      <c r="VVZ218" s="845"/>
      <c r="VWA218" s="845"/>
      <c r="VWB218" s="845"/>
      <c r="VWC218" s="845"/>
      <c r="VWD218" s="845"/>
      <c r="VWE218" s="845"/>
      <c r="VWF218" s="845"/>
      <c r="VWG218" s="846"/>
      <c r="VWH218" s="846"/>
      <c r="VWI218" s="846"/>
      <c r="VWJ218" s="846"/>
      <c r="VWK218" s="846"/>
      <c r="VWL218" s="846"/>
      <c r="VWM218" s="846"/>
      <c r="VWN218" s="846"/>
      <c r="VWO218" s="846"/>
      <c r="VWP218" s="846"/>
      <c r="VWQ218" s="846"/>
      <c r="VWR218" s="846"/>
      <c r="VWS218" s="846"/>
      <c r="VWT218" s="846"/>
      <c r="VWU218" s="846"/>
      <c r="VWV218" s="846"/>
      <c r="VWW218" s="846"/>
      <c r="VWX218" s="846"/>
      <c r="VWY218" s="846"/>
      <c r="VWZ218" s="846"/>
      <c r="VXA218" s="846"/>
      <c r="VXB218" s="846"/>
      <c r="VXC218" s="846"/>
      <c r="VXD218" s="846"/>
      <c r="VXE218" s="846"/>
      <c r="VXF218" s="846"/>
      <c r="VXG218" s="846"/>
      <c r="VXH218" s="846"/>
      <c r="VXI218" s="846"/>
      <c r="VXJ218" s="846"/>
      <c r="VXK218" s="846"/>
      <c r="VXL218" s="846"/>
      <c r="VXM218" s="846"/>
      <c r="VXN218" s="846"/>
      <c r="VXO218" s="846"/>
      <c r="VXP218" s="846"/>
      <c r="VXQ218" s="846"/>
      <c r="VXR218" s="846"/>
      <c r="VXS218" s="846"/>
      <c r="VXT218" s="846"/>
      <c r="VXU218" s="846"/>
      <c r="VXV218" s="846"/>
      <c r="VXW218" s="846"/>
      <c r="VXX218" s="846"/>
      <c r="VXY218" s="846"/>
      <c r="VXZ218" s="846"/>
      <c r="VYA218" s="846"/>
      <c r="VYB218" s="846"/>
      <c r="VYC218" s="849"/>
      <c r="VYD218" s="849"/>
      <c r="VYE218" s="849"/>
      <c r="VYF218" s="849"/>
      <c r="VYG218" s="849"/>
      <c r="VYH218" s="849"/>
      <c r="VYI218" s="849"/>
      <c r="VYJ218" s="849"/>
      <c r="VYK218" s="849"/>
      <c r="VYL218" s="849"/>
      <c r="VYM218" s="849"/>
      <c r="VYN218" s="849"/>
      <c r="VYO218" s="849"/>
      <c r="VYP218" s="849"/>
      <c r="VYQ218" s="849"/>
      <c r="VYR218" s="849"/>
      <c r="VYS218" s="728"/>
      <c r="VYT218" s="728"/>
      <c r="VYU218" s="728"/>
      <c r="VYV218" s="728"/>
      <c r="VYW218" s="728"/>
      <c r="VYX218" s="728"/>
      <c r="VYY218" s="728"/>
      <c r="VYZ218" s="845"/>
      <c r="VZA218" s="845"/>
      <c r="VZB218" s="845"/>
      <c r="VZC218" s="845"/>
      <c r="VZD218" s="845"/>
      <c r="VZE218" s="845"/>
      <c r="VZF218" s="845"/>
      <c r="VZG218" s="845"/>
      <c r="VZH218" s="845"/>
      <c r="VZI218" s="845"/>
      <c r="VZJ218" s="845"/>
      <c r="VZK218" s="845"/>
      <c r="VZL218" s="845"/>
      <c r="VZM218" s="845"/>
      <c r="VZN218" s="845"/>
      <c r="VZO218" s="845"/>
      <c r="VZP218" s="845"/>
      <c r="VZQ218" s="845"/>
      <c r="VZR218" s="845"/>
      <c r="VZS218" s="845"/>
      <c r="VZT218" s="845"/>
      <c r="VZU218" s="845"/>
      <c r="VZV218" s="845"/>
      <c r="VZW218" s="845"/>
      <c r="VZX218" s="845"/>
      <c r="VZY218" s="845"/>
      <c r="VZZ218" s="845"/>
      <c r="WAA218" s="845"/>
      <c r="WAB218" s="845"/>
      <c r="WAC218" s="845"/>
      <c r="WAD218" s="845"/>
      <c r="WAE218" s="845"/>
      <c r="WAF218" s="845"/>
      <c r="WAG218" s="845"/>
      <c r="WAH218" s="846"/>
      <c r="WAI218" s="846"/>
      <c r="WAJ218" s="846"/>
      <c r="WAK218" s="846"/>
      <c r="WAL218" s="846"/>
      <c r="WAM218" s="846"/>
      <c r="WAN218" s="846"/>
      <c r="WAO218" s="846"/>
      <c r="WAP218" s="846"/>
      <c r="WAQ218" s="846"/>
      <c r="WAR218" s="846"/>
      <c r="WAS218" s="846"/>
      <c r="WAT218" s="846"/>
      <c r="WAU218" s="846"/>
      <c r="WAV218" s="846"/>
      <c r="WAW218" s="846"/>
      <c r="WAX218" s="846"/>
      <c r="WAY218" s="846"/>
      <c r="WAZ218" s="846"/>
      <c r="WBA218" s="846"/>
      <c r="WBB218" s="846"/>
      <c r="WBC218" s="846"/>
      <c r="WBD218" s="846"/>
      <c r="WBE218" s="846"/>
      <c r="WBF218" s="846"/>
      <c r="WBG218" s="846"/>
      <c r="WBH218" s="846"/>
      <c r="WBI218" s="846"/>
      <c r="WBJ218" s="846"/>
      <c r="WBK218" s="846"/>
      <c r="WBL218" s="846"/>
      <c r="WBM218" s="846"/>
      <c r="WBN218" s="846"/>
      <c r="WBO218" s="846"/>
      <c r="WBP218" s="846"/>
      <c r="WBQ218" s="846"/>
      <c r="WBR218" s="846"/>
      <c r="WBS218" s="846"/>
      <c r="WBT218" s="846"/>
      <c r="WBU218" s="846"/>
      <c r="WBV218" s="846"/>
      <c r="WBW218" s="846"/>
      <c r="WBX218" s="846"/>
      <c r="WBY218" s="846"/>
      <c r="WBZ218" s="846"/>
      <c r="WCA218" s="846"/>
      <c r="WCB218" s="846"/>
      <c r="WCC218" s="846"/>
      <c r="WCD218" s="849"/>
      <c r="WCE218" s="849"/>
      <c r="WCF218" s="849"/>
      <c r="WCG218" s="849"/>
      <c r="WCH218" s="849"/>
      <c r="WCI218" s="849"/>
      <c r="WCJ218" s="849"/>
      <c r="WCK218" s="849"/>
      <c r="WCL218" s="849"/>
      <c r="WCM218" s="849"/>
      <c r="WCN218" s="849"/>
      <c r="WCO218" s="849"/>
      <c r="WCP218" s="849"/>
      <c r="WCQ218" s="849"/>
      <c r="WCR218" s="849"/>
      <c r="WCS218" s="849"/>
      <c r="WCT218" s="728"/>
      <c r="WCU218" s="728"/>
      <c r="WCV218" s="728"/>
      <c r="WCW218" s="728"/>
      <c r="WCX218" s="728"/>
      <c r="WCY218" s="728"/>
      <c r="WCZ218" s="728"/>
      <c r="WDA218" s="845"/>
      <c r="WDB218" s="845"/>
      <c r="WDC218" s="845"/>
      <c r="WDD218" s="845"/>
      <c r="WDE218" s="845"/>
      <c r="WDF218" s="845"/>
      <c r="WDG218" s="845"/>
      <c r="WDH218" s="845"/>
      <c r="WDI218" s="845"/>
      <c r="WDJ218" s="845"/>
      <c r="WDK218" s="845"/>
      <c r="WDL218" s="845"/>
      <c r="WDM218" s="845"/>
      <c r="WDN218" s="845"/>
      <c r="WDO218" s="845"/>
      <c r="WDP218" s="845"/>
      <c r="WDQ218" s="845"/>
      <c r="WDR218" s="845"/>
      <c r="WDS218" s="845"/>
      <c r="WDT218" s="845"/>
      <c r="WDU218" s="845"/>
      <c r="WDV218" s="845"/>
      <c r="WDW218" s="845"/>
      <c r="WDX218" s="845"/>
      <c r="WDY218" s="845"/>
      <c r="WDZ218" s="845"/>
      <c r="WEA218" s="845"/>
      <c r="WEB218" s="845"/>
      <c r="WEC218" s="845"/>
      <c r="WED218" s="845"/>
      <c r="WEE218" s="845"/>
      <c r="WEF218" s="845"/>
      <c r="WEG218" s="845"/>
      <c r="WEH218" s="845"/>
      <c r="WEI218" s="846"/>
      <c r="WEJ218" s="846"/>
      <c r="WEK218" s="846"/>
      <c r="WEL218" s="846"/>
      <c r="WEM218" s="846"/>
      <c r="WEN218" s="846"/>
      <c r="WEO218" s="846"/>
      <c r="WEP218" s="846"/>
      <c r="WEQ218" s="846"/>
      <c r="WER218" s="846"/>
      <c r="WES218" s="846"/>
      <c r="WET218" s="846"/>
      <c r="WEU218" s="846"/>
      <c r="WEV218" s="846"/>
      <c r="WEW218" s="846"/>
      <c r="WEX218" s="846"/>
      <c r="WEY218" s="846"/>
      <c r="WEZ218" s="846"/>
      <c r="WFA218" s="846"/>
      <c r="WFB218" s="846"/>
      <c r="WFC218" s="846"/>
      <c r="WFD218" s="846"/>
      <c r="WFE218" s="846"/>
      <c r="WFF218" s="846"/>
      <c r="WFG218" s="846"/>
      <c r="WFH218" s="846"/>
      <c r="WFI218" s="846"/>
      <c r="WFJ218" s="846"/>
      <c r="WFK218" s="846"/>
      <c r="WFL218" s="846"/>
      <c r="WFM218" s="846"/>
      <c r="WFN218" s="846"/>
      <c r="WFO218" s="846"/>
      <c r="WFP218" s="846"/>
      <c r="WFQ218" s="846"/>
      <c r="WFR218" s="846"/>
      <c r="WFS218" s="846"/>
      <c r="WFT218" s="846"/>
      <c r="WFU218" s="846"/>
      <c r="WFV218" s="846"/>
      <c r="WFW218" s="846"/>
      <c r="WFX218" s="846"/>
      <c r="WFY218" s="846"/>
      <c r="WFZ218" s="846"/>
      <c r="WGA218" s="846"/>
      <c r="WGB218" s="846"/>
      <c r="WGC218" s="846"/>
      <c r="WGD218" s="846"/>
      <c r="WGE218" s="849"/>
      <c r="WGF218" s="849"/>
      <c r="WGG218" s="849"/>
      <c r="WGH218" s="849"/>
      <c r="WGI218" s="849"/>
      <c r="WGJ218" s="849"/>
      <c r="WGK218" s="849"/>
      <c r="WGL218" s="849"/>
      <c r="WGM218" s="849"/>
      <c r="WGN218" s="849"/>
      <c r="WGO218" s="849"/>
      <c r="WGP218" s="849"/>
      <c r="WGQ218" s="849"/>
      <c r="WGR218" s="849"/>
      <c r="WGS218" s="849"/>
      <c r="WGT218" s="849"/>
      <c r="WGU218" s="728"/>
      <c r="WGV218" s="728"/>
      <c r="WGW218" s="728"/>
      <c r="WGX218" s="728"/>
      <c r="WGY218" s="728"/>
      <c r="WGZ218" s="728"/>
      <c r="WHA218" s="728"/>
      <c r="WHB218" s="845"/>
      <c r="WHC218" s="845"/>
      <c r="WHD218" s="845"/>
      <c r="WHE218" s="845"/>
      <c r="WHF218" s="845"/>
      <c r="WHG218" s="845"/>
      <c r="WHH218" s="845"/>
      <c r="WHI218" s="845"/>
      <c r="WHJ218" s="845"/>
      <c r="WHK218" s="845"/>
      <c r="WHL218" s="845"/>
      <c r="WHM218" s="845"/>
      <c r="WHN218" s="845"/>
      <c r="WHO218" s="845"/>
      <c r="WHP218" s="845"/>
      <c r="WHQ218" s="845"/>
      <c r="WHR218" s="845"/>
      <c r="WHS218" s="845"/>
      <c r="WHT218" s="845"/>
      <c r="WHU218" s="845"/>
      <c r="WHV218" s="845"/>
      <c r="WHW218" s="845"/>
      <c r="WHX218" s="845"/>
      <c r="WHY218" s="845"/>
      <c r="WHZ218" s="845"/>
      <c r="WIA218" s="845"/>
      <c r="WIB218" s="845"/>
      <c r="WIC218" s="845"/>
      <c r="WID218" s="845"/>
      <c r="WIE218" s="845"/>
      <c r="WIF218" s="845"/>
      <c r="WIG218" s="845"/>
      <c r="WIH218" s="845"/>
      <c r="WII218" s="845"/>
      <c r="WIJ218" s="846"/>
      <c r="WIK218" s="846"/>
      <c r="WIL218" s="846"/>
      <c r="WIM218" s="846"/>
      <c r="WIN218" s="846"/>
      <c r="WIO218" s="846"/>
      <c r="WIP218" s="846"/>
      <c r="WIQ218" s="846"/>
      <c r="WIR218" s="846"/>
      <c r="WIS218" s="846"/>
      <c r="WIT218" s="846"/>
      <c r="WIU218" s="846"/>
      <c r="WIV218" s="846"/>
      <c r="WIW218" s="846"/>
      <c r="WIX218" s="846"/>
      <c r="WIY218" s="846"/>
      <c r="WIZ218" s="846"/>
      <c r="WJA218" s="846"/>
      <c r="WJB218" s="846"/>
      <c r="WJC218" s="846"/>
      <c r="WJD218" s="846"/>
      <c r="WJE218" s="846"/>
      <c r="WJF218" s="846"/>
      <c r="WJG218" s="846"/>
      <c r="WJH218" s="846"/>
      <c r="WJI218" s="846"/>
      <c r="WJJ218" s="846"/>
      <c r="WJK218" s="846"/>
      <c r="WJL218" s="846"/>
      <c r="WJM218" s="846"/>
      <c r="WJN218" s="846"/>
      <c r="WJO218" s="846"/>
      <c r="WJP218" s="846"/>
      <c r="WJQ218" s="846"/>
      <c r="WJR218" s="846"/>
      <c r="WJS218" s="846"/>
      <c r="WJT218" s="846"/>
      <c r="WJU218" s="846"/>
      <c r="WJV218" s="846"/>
      <c r="WJW218" s="846"/>
      <c r="WJX218" s="846"/>
      <c r="WJY218" s="846"/>
      <c r="WJZ218" s="846"/>
      <c r="WKA218" s="846"/>
      <c r="WKB218" s="846"/>
      <c r="WKC218" s="846"/>
      <c r="WKD218" s="846"/>
      <c r="WKE218" s="846"/>
      <c r="WKF218" s="849"/>
      <c r="WKG218" s="849"/>
      <c r="WKH218" s="849"/>
      <c r="WKI218" s="849"/>
      <c r="WKJ218" s="849"/>
      <c r="WKK218" s="849"/>
      <c r="WKL218" s="849"/>
      <c r="WKM218" s="849"/>
      <c r="WKN218" s="849"/>
      <c r="WKO218" s="849"/>
      <c r="WKP218" s="849"/>
      <c r="WKQ218" s="849"/>
      <c r="WKR218" s="849"/>
      <c r="WKS218" s="849"/>
      <c r="WKT218" s="849"/>
      <c r="WKU218" s="849"/>
      <c r="WKV218" s="728"/>
      <c r="WKW218" s="728"/>
      <c r="WKX218" s="728"/>
      <c r="WKY218" s="728"/>
      <c r="WKZ218" s="728"/>
      <c r="WLA218" s="728"/>
      <c r="WLB218" s="728"/>
      <c r="WLC218" s="845"/>
      <c r="WLD218" s="845"/>
      <c r="WLE218" s="845"/>
      <c r="WLF218" s="845"/>
      <c r="WLG218" s="845"/>
      <c r="WLH218" s="845"/>
      <c r="WLI218" s="845"/>
      <c r="WLJ218" s="845"/>
      <c r="WLK218" s="845"/>
      <c r="WLL218" s="845"/>
      <c r="WLM218" s="845"/>
      <c r="WLN218" s="845"/>
      <c r="WLO218" s="845"/>
      <c r="WLP218" s="845"/>
      <c r="WLQ218" s="845"/>
      <c r="WLR218" s="845"/>
      <c r="WLS218" s="845"/>
      <c r="WLT218" s="845"/>
      <c r="WLU218" s="845"/>
      <c r="WLV218" s="845"/>
      <c r="WLW218" s="845"/>
      <c r="WLX218" s="845"/>
      <c r="WLY218" s="845"/>
      <c r="WLZ218" s="845"/>
      <c r="WMA218" s="845"/>
      <c r="WMB218" s="845"/>
      <c r="WMC218" s="845"/>
      <c r="WMD218" s="845"/>
      <c r="WME218" s="845"/>
      <c r="WMF218" s="845"/>
      <c r="WMG218" s="845"/>
      <c r="WMH218" s="845"/>
      <c r="WMI218" s="845"/>
      <c r="WMJ218" s="845"/>
      <c r="WMK218" s="846"/>
      <c r="WML218" s="846"/>
      <c r="WMM218" s="846"/>
      <c r="WMN218" s="846"/>
      <c r="WMO218" s="846"/>
      <c r="WMP218" s="846"/>
      <c r="WMQ218" s="846"/>
      <c r="WMR218" s="846"/>
      <c r="WMS218" s="846"/>
      <c r="WMT218" s="846"/>
      <c r="WMU218" s="846"/>
      <c r="WMV218" s="846"/>
      <c r="WMW218" s="846"/>
      <c r="WMX218" s="846"/>
      <c r="WMY218" s="846"/>
      <c r="WMZ218" s="846"/>
      <c r="WNA218" s="846"/>
      <c r="WNB218" s="846"/>
      <c r="WNC218" s="846"/>
      <c r="WND218" s="846"/>
      <c r="WNE218" s="846"/>
      <c r="WNF218" s="846"/>
      <c r="WNG218" s="846"/>
      <c r="WNH218" s="846"/>
      <c r="WNI218" s="846"/>
      <c r="WNJ218" s="846"/>
      <c r="WNK218" s="846"/>
      <c r="WNL218" s="846"/>
      <c r="WNM218" s="846"/>
      <c r="WNN218" s="846"/>
      <c r="WNO218" s="846"/>
      <c r="WNP218" s="846"/>
      <c r="WNQ218" s="846"/>
      <c r="WNR218" s="846"/>
      <c r="WNS218" s="846"/>
      <c r="WNT218" s="846"/>
      <c r="WNU218" s="846"/>
      <c r="WNV218" s="846"/>
      <c r="WNW218" s="846"/>
      <c r="WNX218" s="846"/>
      <c r="WNY218" s="846"/>
      <c r="WNZ218" s="846"/>
      <c r="WOA218" s="846"/>
      <c r="WOB218" s="846"/>
      <c r="WOC218" s="846"/>
      <c r="WOD218" s="846"/>
      <c r="WOE218" s="846"/>
      <c r="WOF218" s="846"/>
      <c r="WOG218" s="849"/>
      <c r="WOH218" s="849"/>
      <c r="WOI218" s="849"/>
      <c r="WOJ218" s="849"/>
      <c r="WOK218" s="849"/>
      <c r="WOL218" s="849"/>
      <c r="WOM218" s="849"/>
      <c r="WON218" s="849"/>
      <c r="WOO218" s="849"/>
      <c r="WOP218" s="849"/>
      <c r="WOQ218" s="849"/>
      <c r="WOR218" s="849"/>
      <c r="WOS218" s="849"/>
      <c r="WOT218" s="849"/>
      <c r="WOU218" s="849"/>
      <c r="WOV218" s="849"/>
      <c r="WOW218" s="728"/>
      <c r="WOX218" s="728"/>
      <c r="WOY218" s="728"/>
      <c r="WOZ218" s="728"/>
      <c r="WPA218" s="728"/>
      <c r="WPB218" s="728"/>
      <c r="WPC218" s="728"/>
      <c r="WPD218" s="845"/>
      <c r="WPE218" s="845"/>
      <c r="WPF218" s="845"/>
      <c r="WPG218" s="845"/>
      <c r="WPH218" s="845"/>
      <c r="WPI218" s="845"/>
      <c r="WPJ218" s="845"/>
      <c r="WPK218" s="845"/>
      <c r="WPL218" s="845"/>
      <c r="WPM218" s="845"/>
      <c r="WPN218" s="845"/>
      <c r="WPO218" s="845"/>
      <c r="WPP218" s="845"/>
      <c r="WPQ218" s="845"/>
      <c r="WPR218" s="845"/>
      <c r="WPS218" s="845"/>
      <c r="WPT218" s="845"/>
      <c r="WPU218" s="845"/>
      <c r="WPV218" s="845"/>
      <c r="WPW218" s="845"/>
      <c r="WPX218" s="845"/>
      <c r="WPY218" s="845"/>
      <c r="WPZ218" s="845"/>
      <c r="WQA218" s="845"/>
      <c r="WQB218" s="845"/>
      <c r="WQC218" s="845"/>
      <c r="WQD218" s="845"/>
      <c r="WQE218" s="845"/>
      <c r="WQF218" s="845"/>
      <c r="WQG218" s="845"/>
      <c r="WQH218" s="845"/>
      <c r="WQI218" s="845"/>
      <c r="WQJ218" s="845"/>
      <c r="WQK218" s="845"/>
      <c r="WQL218" s="846"/>
      <c r="WQM218" s="846"/>
      <c r="WQN218" s="846"/>
      <c r="WQO218" s="846"/>
      <c r="WQP218" s="846"/>
      <c r="WQQ218" s="846"/>
      <c r="WQR218" s="846"/>
      <c r="WQS218" s="846"/>
      <c r="WQT218" s="846"/>
      <c r="WQU218" s="846"/>
      <c r="WQV218" s="846"/>
      <c r="WQW218" s="846"/>
      <c r="WQX218" s="846"/>
      <c r="WQY218" s="846"/>
      <c r="WQZ218" s="846"/>
      <c r="WRA218" s="846"/>
      <c r="WRB218" s="846"/>
      <c r="WRC218" s="846"/>
      <c r="WRD218" s="846"/>
      <c r="WRE218" s="846"/>
      <c r="WRF218" s="846"/>
      <c r="WRG218" s="846"/>
      <c r="WRH218" s="846"/>
      <c r="WRI218" s="846"/>
      <c r="WRJ218" s="846"/>
      <c r="WRK218" s="846"/>
      <c r="WRL218" s="846"/>
      <c r="WRM218" s="846"/>
      <c r="WRN218" s="846"/>
      <c r="WRO218" s="846"/>
      <c r="WRP218" s="846"/>
      <c r="WRQ218" s="846"/>
      <c r="WRR218" s="846"/>
      <c r="WRS218" s="846"/>
      <c r="WRT218" s="846"/>
      <c r="WRU218" s="846"/>
      <c r="WRV218" s="846"/>
      <c r="WRW218" s="846"/>
      <c r="WRX218" s="846"/>
      <c r="WRY218" s="846"/>
      <c r="WRZ218" s="846"/>
      <c r="WSA218" s="846"/>
      <c r="WSB218" s="846"/>
      <c r="WSC218" s="846"/>
      <c r="WSD218" s="846"/>
      <c r="WSE218" s="846"/>
      <c r="WSF218" s="846"/>
      <c r="WSG218" s="846"/>
      <c r="WSH218" s="849"/>
      <c r="WSI218" s="849"/>
      <c r="WSJ218" s="849"/>
      <c r="WSK218" s="849"/>
      <c r="WSL218" s="849"/>
      <c r="WSM218" s="849"/>
      <c r="WSN218" s="849"/>
      <c r="WSO218" s="849"/>
      <c r="WSP218" s="849"/>
      <c r="WSQ218" s="849"/>
      <c r="WSR218" s="849"/>
      <c r="WSS218" s="849"/>
      <c r="WST218" s="849"/>
      <c r="WSU218" s="849"/>
      <c r="WSV218" s="849"/>
      <c r="WSW218" s="849"/>
      <c r="WSX218" s="728"/>
      <c r="WSY218" s="728"/>
      <c r="WSZ218" s="728"/>
      <c r="WTA218" s="728"/>
      <c r="WTB218" s="728"/>
      <c r="WTC218" s="728"/>
      <c r="WTD218" s="728"/>
      <c r="WTE218" s="845"/>
      <c r="WTF218" s="845"/>
      <c r="WTG218" s="845"/>
      <c r="WTH218" s="845"/>
      <c r="WTI218" s="845"/>
      <c r="WTJ218" s="845"/>
      <c r="WTK218" s="845"/>
      <c r="WTL218" s="845"/>
      <c r="WTM218" s="845"/>
      <c r="WTN218" s="845"/>
      <c r="WTO218" s="845"/>
      <c r="WTP218" s="845"/>
      <c r="WTQ218" s="845"/>
      <c r="WTR218" s="845"/>
      <c r="WTS218" s="845"/>
      <c r="WTT218" s="845"/>
      <c r="WTU218" s="845"/>
      <c r="WTV218" s="845"/>
      <c r="WTW218" s="845"/>
      <c r="WTX218" s="845"/>
      <c r="WTY218" s="845"/>
      <c r="WTZ218" s="845"/>
      <c r="WUA218" s="845"/>
      <c r="WUB218" s="845"/>
      <c r="WUC218" s="845"/>
      <c r="WUD218" s="845"/>
      <c r="WUE218" s="845"/>
      <c r="WUF218" s="845"/>
      <c r="WUG218" s="845"/>
      <c r="WUH218" s="845"/>
      <c r="WUI218" s="845"/>
      <c r="WUJ218" s="845"/>
      <c r="WUK218" s="845"/>
      <c r="WUL218" s="845"/>
      <c r="WUM218" s="846"/>
      <c r="WUN218" s="846"/>
      <c r="WUO218" s="846"/>
      <c r="WUP218" s="846"/>
      <c r="WUQ218" s="846"/>
      <c r="WUR218" s="846"/>
      <c r="WUS218" s="846"/>
      <c r="WUT218" s="846"/>
      <c r="WUU218" s="846"/>
      <c r="WUV218" s="846"/>
      <c r="WUW218" s="846"/>
      <c r="WUX218" s="846"/>
      <c r="WUY218" s="846"/>
      <c r="WUZ218" s="846"/>
      <c r="WVA218" s="846"/>
      <c r="WVB218" s="846"/>
      <c r="WVC218" s="846"/>
      <c r="WVD218" s="846"/>
      <c r="WVE218" s="846"/>
      <c r="WVF218" s="846"/>
      <c r="WVG218" s="846"/>
      <c r="WVH218" s="846"/>
      <c r="WVI218" s="846"/>
      <c r="WVJ218" s="846"/>
      <c r="WVK218" s="846"/>
      <c r="WVL218" s="846"/>
      <c r="WVM218" s="846"/>
      <c r="WVN218" s="846"/>
      <c r="WVO218" s="846"/>
      <c r="WVP218" s="846"/>
      <c r="WVQ218" s="846"/>
      <c r="WVR218" s="846"/>
      <c r="WVS218" s="846"/>
      <c r="WVT218" s="846"/>
      <c r="WVU218" s="846"/>
      <c r="WVV218" s="846"/>
      <c r="WVW218" s="846"/>
      <c r="WVX218" s="846"/>
      <c r="WVY218" s="846"/>
      <c r="WVZ218" s="846"/>
      <c r="WWA218" s="846"/>
      <c r="WWB218" s="846"/>
      <c r="WWC218" s="846"/>
      <c r="WWD218" s="846"/>
      <c r="WWE218" s="846"/>
      <c r="WWF218" s="846"/>
      <c r="WWG218" s="846"/>
      <c r="WWH218" s="846"/>
      <c r="WWI218" s="849"/>
      <c r="WWJ218" s="849"/>
      <c r="WWK218" s="849"/>
      <c r="WWL218" s="849"/>
      <c r="WWM218" s="849"/>
      <c r="WWN218" s="849"/>
      <c r="WWO218" s="849"/>
      <c r="WWP218" s="849"/>
      <c r="WWQ218" s="849"/>
      <c r="WWR218" s="849"/>
      <c r="WWS218" s="849"/>
      <c r="WWT218" s="849"/>
      <c r="WWU218" s="849"/>
      <c r="WWV218" s="849"/>
      <c r="WWW218" s="849"/>
      <c r="WWX218" s="849"/>
      <c r="WWY218" s="728"/>
      <c r="WWZ218" s="728"/>
      <c r="WXA218" s="728"/>
      <c r="WXB218" s="728"/>
      <c r="WXC218" s="728"/>
      <c r="WXD218" s="728"/>
      <c r="WXE218" s="728"/>
      <c r="WXF218" s="845"/>
      <c r="WXG218" s="845"/>
      <c r="WXH218" s="845"/>
      <c r="WXI218" s="845"/>
      <c r="WXJ218" s="845"/>
      <c r="WXK218" s="845"/>
      <c r="WXL218" s="845"/>
      <c r="WXM218" s="845"/>
      <c r="WXN218" s="845"/>
      <c r="WXO218" s="845"/>
      <c r="WXP218" s="845"/>
      <c r="WXQ218" s="845"/>
      <c r="WXR218" s="845"/>
      <c r="WXS218" s="845"/>
      <c r="WXT218" s="845"/>
      <c r="WXU218" s="845"/>
      <c r="WXV218" s="845"/>
      <c r="WXW218" s="845"/>
      <c r="WXX218" s="845"/>
      <c r="WXY218" s="845"/>
      <c r="WXZ218" s="845"/>
      <c r="WYA218" s="845"/>
      <c r="WYB218" s="845"/>
      <c r="WYC218" s="845"/>
      <c r="WYD218" s="845"/>
      <c r="WYE218" s="845"/>
      <c r="WYF218" s="845"/>
      <c r="WYG218" s="845"/>
      <c r="WYH218" s="845"/>
      <c r="WYI218" s="845"/>
      <c r="WYJ218" s="845"/>
      <c r="WYK218" s="845"/>
      <c r="WYL218" s="845"/>
      <c r="WYM218" s="845"/>
      <c r="WYN218" s="846"/>
      <c r="WYO218" s="846"/>
      <c r="WYP218" s="846"/>
      <c r="WYQ218" s="846"/>
      <c r="WYR218" s="846"/>
      <c r="WYS218" s="846"/>
      <c r="WYT218" s="846"/>
      <c r="WYU218" s="846"/>
      <c r="WYV218" s="846"/>
      <c r="WYW218" s="846"/>
      <c r="WYX218" s="846"/>
      <c r="WYY218" s="846"/>
      <c r="WYZ218" s="846"/>
      <c r="WZA218" s="846"/>
      <c r="WZB218" s="846"/>
      <c r="WZC218" s="846"/>
      <c r="WZD218" s="846"/>
      <c r="WZE218" s="846"/>
      <c r="WZF218" s="846"/>
      <c r="WZG218" s="846"/>
      <c r="WZH218" s="846"/>
      <c r="WZI218" s="846"/>
      <c r="WZJ218" s="846"/>
      <c r="WZK218" s="846"/>
      <c r="WZL218" s="846"/>
      <c r="WZM218" s="846"/>
      <c r="WZN218" s="846"/>
      <c r="WZO218" s="846"/>
      <c r="WZP218" s="846"/>
      <c r="WZQ218" s="846"/>
      <c r="WZR218" s="846"/>
      <c r="WZS218" s="846"/>
      <c r="WZT218" s="846"/>
      <c r="WZU218" s="846"/>
      <c r="WZV218" s="846"/>
      <c r="WZW218" s="846"/>
      <c r="WZX218" s="846"/>
      <c r="WZY218" s="846"/>
      <c r="WZZ218" s="846"/>
      <c r="XAA218" s="846"/>
      <c r="XAB218" s="846"/>
      <c r="XAC218" s="846"/>
      <c r="XAD218" s="846"/>
      <c r="XAE218" s="846"/>
      <c r="XAF218" s="846"/>
      <c r="XAG218" s="846"/>
      <c r="XAH218" s="846"/>
      <c r="XAI218" s="846"/>
      <c r="XAJ218" s="849"/>
      <c r="XAK218" s="849"/>
      <c r="XAL218" s="849"/>
      <c r="XAM218" s="849"/>
      <c r="XAN218" s="849"/>
      <c r="XAO218" s="849"/>
      <c r="XAP218" s="849"/>
      <c r="XAQ218" s="849"/>
      <c r="XAR218" s="849"/>
      <c r="XAS218" s="849"/>
      <c r="XAT218" s="849"/>
      <c r="XAU218" s="849"/>
      <c r="XAV218" s="849"/>
      <c r="XAW218" s="849"/>
      <c r="XAX218" s="849"/>
      <c r="XAY218" s="849"/>
      <c r="XAZ218" s="728"/>
      <c r="XBA218" s="728"/>
      <c r="XBB218" s="728"/>
      <c r="XBC218" s="728"/>
      <c r="XBD218" s="728"/>
      <c r="XBE218" s="728"/>
      <c r="XBF218" s="728"/>
      <c r="XBG218" s="845"/>
      <c r="XBH218" s="845"/>
      <c r="XBI218" s="845"/>
      <c r="XBJ218" s="845"/>
      <c r="XBK218" s="845"/>
      <c r="XBL218" s="845"/>
      <c r="XBM218" s="845"/>
      <c r="XBN218" s="845"/>
      <c r="XBO218" s="845"/>
      <c r="XBP218" s="845"/>
      <c r="XBQ218" s="845"/>
      <c r="XBR218" s="845"/>
      <c r="XBS218" s="845"/>
      <c r="XBT218" s="845"/>
      <c r="XBU218" s="845"/>
      <c r="XBV218" s="845"/>
      <c r="XBW218" s="845"/>
      <c r="XBX218" s="845"/>
      <c r="XBY218" s="845"/>
      <c r="XBZ218" s="845"/>
      <c r="XCA218" s="845"/>
      <c r="XCB218" s="845"/>
      <c r="XCC218" s="845"/>
      <c r="XCD218" s="845"/>
      <c r="XCE218" s="845"/>
      <c r="XCF218" s="845"/>
      <c r="XCG218" s="845"/>
      <c r="XCH218" s="845"/>
      <c r="XCI218" s="845"/>
      <c r="XCJ218" s="845"/>
      <c r="XCK218" s="845"/>
      <c r="XCL218" s="845"/>
      <c r="XCM218" s="845"/>
      <c r="XCN218" s="845"/>
      <c r="XCO218" s="846"/>
      <c r="XCP218" s="846"/>
      <c r="XCQ218" s="846"/>
      <c r="XCR218" s="846"/>
      <c r="XCS218" s="846"/>
      <c r="XCT218" s="846"/>
      <c r="XCU218" s="846"/>
      <c r="XCV218" s="846"/>
      <c r="XCW218" s="846"/>
      <c r="XCX218" s="846"/>
      <c r="XCY218" s="846"/>
      <c r="XCZ218" s="846"/>
      <c r="XDA218" s="846"/>
      <c r="XDB218" s="846"/>
      <c r="XDC218" s="846"/>
      <c r="XDD218" s="846"/>
      <c r="XDE218" s="846"/>
      <c r="XDF218" s="846"/>
      <c r="XDG218" s="846"/>
      <c r="XDH218" s="846"/>
      <c r="XDI218" s="846"/>
      <c r="XDJ218" s="846"/>
      <c r="XDK218" s="846"/>
      <c r="XDL218" s="846"/>
      <c r="XDM218" s="846"/>
      <c r="XDN218" s="846"/>
      <c r="XDO218" s="846"/>
      <c r="XDP218" s="846"/>
      <c r="XDQ218" s="846"/>
      <c r="XDR218" s="846"/>
      <c r="XDS218" s="846"/>
      <c r="XDT218" s="846"/>
      <c r="XDU218" s="846"/>
      <c r="XDV218" s="846"/>
      <c r="XDW218" s="846"/>
      <c r="XDX218" s="846"/>
      <c r="XDY218" s="846"/>
      <c r="XDZ218" s="846"/>
      <c r="XEA218" s="846"/>
      <c r="XEB218" s="846"/>
      <c r="XEC218" s="846"/>
      <c r="XED218" s="846"/>
      <c r="XEE218" s="846"/>
      <c r="XEF218" s="846"/>
      <c r="XEG218" s="846"/>
      <c r="XEH218" s="846"/>
      <c r="XEI218" s="846"/>
      <c r="XEJ218" s="846"/>
      <c r="XEK218" s="849"/>
      <c r="XEL218" s="849"/>
      <c r="XEM218" s="849"/>
      <c r="XEN218" s="849"/>
      <c r="XEO218" s="849"/>
      <c r="XEP218" s="849"/>
      <c r="XEQ218" s="849"/>
      <c r="XER218" s="849"/>
      <c r="XES218" s="849"/>
      <c r="XET218" s="849"/>
      <c r="XEU218" s="849"/>
      <c r="XEV218" s="849"/>
      <c r="XEW218" s="849"/>
      <c r="XEX218" s="849"/>
      <c r="XEY218" s="849"/>
      <c r="XEZ218" s="849"/>
      <c r="XFA218" s="728"/>
      <c r="XFB218" s="728"/>
      <c r="XFC218" s="728"/>
      <c r="XFD218" s="728"/>
    </row>
    <row r="219" spans="1:16384" s="269" customFormat="1" ht="7.2" customHeight="1" x14ac:dyDescent="0.25">
      <c r="A219" s="437"/>
      <c r="B219" s="437"/>
      <c r="C219" s="437"/>
      <c r="D219" s="437"/>
      <c r="E219" s="437"/>
      <c r="F219" s="437"/>
      <c r="G219" s="437"/>
      <c r="H219" s="438"/>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8"/>
      <c r="AP219" s="435"/>
      <c r="AQ219" s="435"/>
      <c r="AR219" s="435"/>
      <c r="AS219" s="435"/>
      <c r="AT219" s="435"/>
      <c r="AU219" s="435"/>
      <c r="AV219" s="435"/>
      <c r="AW219" s="435"/>
      <c r="AX219" s="435"/>
      <c r="AY219" s="435"/>
      <c r="AZ219" s="435"/>
      <c r="BA219" s="435"/>
      <c r="BB219" s="435"/>
      <c r="BC219" s="435"/>
      <c r="BD219" s="435"/>
      <c r="BE219" s="435"/>
      <c r="BF219" s="435"/>
      <c r="BG219" s="435"/>
      <c r="BH219" s="435"/>
      <c r="BI219" s="435"/>
      <c r="BJ219" s="435"/>
      <c r="BK219" s="435"/>
      <c r="BL219" s="435"/>
      <c r="BM219" s="435"/>
      <c r="BN219" s="435"/>
      <c r="BO219" s="435"/>
      <c r="BP219" s="435"/>
      <c r="BQ219" s="435"/>
      <c r="BR219" s="435"/>
      <c r="BS219" s="435"/>
      <c r="BT219" s="435"/>
      <c r="BU219" s="435"/>
      <c r="BV219" s="435"/>
      <c r="BW219" s="435"/>
      <c r="BX219" s="435"/>
      <c r="BY219" s="435"/>
      <c r="BZ219" s="435"/>
      <c r="CA219" s="435"/>
      <c r="CB219" s="435"/>
      <c r="CC219" s="435"/>
      <c r="CD219" s="435"/>
      <c r="CE219" s="435"/>
      <c r="CF219" s="435"/>
      <c r="CG219" s="435"/>
      <c r="CH219" s="435"/>
      <c r="CI219" s="435"/>
      <c r="CJ219" s="435"/>
      <c r="CK219" s="435"/>
      <c r="CL219" s="436"/>
      <c r="CM219" s="436"/>
      <c r="CN219" s="436"/>
      <c r="CO219" s="436"/>
      <c r="CP219" s="436"/>
      <c r="CQ219" s="436"/>
      <c r="CR219" s="436"/>
      <c r="CS219" s="436"/>
      <c r="CT219" s="436"/>
      <c r="CU219" s="436"/>
      <c r="CV219" s="436"/>
      <c r="CW219" s="436"/>
      <c r="CX219" s="436"/>
      <c r="CY219" s="436"/>
      <c r="CZ219" s="436"/>
      <c r="DA219" s="436"/>
      <c r="DB219" s="437"/>
      <c r="DC219" s="437"/>
      <c r="DD219" s="437"/>
      <c r="DE219" s="437"/>
      <c r="DF219" s="437"/>
      <c r="DG219" s="437"/>
      <c r="DH219" s="437"/>
      <c r="DI219" s="438"/>
      <c r="DJ219" s="438"/>
      <c r="DK219" s="438"/>
      <c r="DL219" s="438"/>
      <c r="DM219" s="438"/>
      <c r="DN219" s="438"/>
      <c r="DO219" s="438"/>
      <c r="DP219" s="438"/>
      <c r="DQ219" s="438"/>
      <c r="DR219" s="438"/>
      <c r="DS219" s="438"/>
      <c r="DT219" s="438"/>
      <c r="DU219" s="438"/>
      <c r="DV219" s="438"/>
      <c r="DW219" s="438"/>
      <c r="DX219" s="438"/>
      <c r="DY219" s="438"/>
      <c r="DZ219" s="438"/>
      <c r="EA219" s="438"/>
      <c r="EB219" s="438"/>
      <c r="EC219" s="438"/>
      <c r="ED219" s="438"/>
      <c r="EE219" s="438"/>
      <c r="EF219" s="438"/>
      <c r="EG219" s="438"/>
      <c r="EH219" s="438"/>
      <c r="EI219" s="438"/>
      <c r="EJ219" s="438"/>
      <c r="EK219" s="438"/>
      <c r="EL219" s="438"/>
      <c r="EM219" s="438"/>
      <c r="EN219" s="438"/>
      <c r="EO219" s="438"/>
      <c r="EP219" s="438"/>
      <c r="EQ219" s="435"/>
      <c r="ER219" s="435"/>
      <c r="ES219" s="435"/>
      <c r="ET219" s="435"/>
      <c r="EU219" s="435"/>
      <c r="EV219" s="435"/>
      <c r="EW219" s="435"/>
      <c r="EX219" s="435"/>
      <c r="EY219" s="435"/>
      <c r="EZ219" s="435"/>
      <c r="FA219" s="435"/>
      <c r="FB219" s="435"/>
      <c r="FC219" s="435"/>
      <c r="FD219" s="435"/>
      <c r="FE219" s="435"/>
      <c r="FF219" s="435"/>
      <c r="FG219" s="435"/>
      <c r="FH219" s="435"/>
      <c r="FI219" s="435"/>
      <c r="FJ219" s="435"/>
      <c r="FK219" s="435"/>
      <c r="FL219" s="435"/>
      <c r="FM219" s="435"/>
      <c r="FN219" s="435"/>
      <c r="FO219" s="435"/>
      <c r="FP219" s="435"/>
      <c r="FQ219" s="435"/>
      <c r="FR219" s="435"/>
      <c r="FS219" s="435"/>
      <c r="FT219" s="435"/>
      <c r="FU219" s="435"/>
      <c r="FV219" s="435"/>
      <c r="FW219" s="435"/>
      <c r="FX219" s="435"/>
      <c r="FY219" s="435"/>
      <c r="FZ219" s="435"/>
      <c r="GA219" s="435"/>
      <c r="GB219" s="435"/>
      <c r="GC219" s="435"/>
      <c r="GD219" s="435"/>
      <c r="GE219" s="435"/>
      <c r="GF219" s="435"/>
      <c r="GG219" s="435"/>
      <c r="GH219" s="435"/>
      <c r="GI219" s="435"/>
      <c r="GJ219" s="435"/>
      <c r="GK219" s="435"/>
      <c r="GL219" s="435"/>
      <c r="GM219" s="436"/>
      <c r="GN219" s="436"/>
      <c r="GO219" s="436"/>
      <c r="GP219" s="436"/>
      <c r="GQ219" s="436"/>
      <c r="GR219" s="436"/>
      <c r="GS219" s="436"/>
      <c r="GT219" s="436"/>
      <c r="GU219" s="436"/>
      <c r="GV219" s="436"/>
      <c r="GW219" s="436"/>
      <c r="GX219" s="436"/>
      <c r="GY219" s="436"/>
      <c r="GZ219" s="436"/>
      <c r="HA219" s="436"/>
      <c r="HB219" s="436"/>
      <c r="HC219" s="437"/>
      <c r="HD219" s="437"/>
      <c r="HE219" s="437"/>
      <c r="HF219" s="437"/>
      <c r="HG219" s="437"/>
      <c r="HH219" s="437"/>
      <c r="HI219" s="437"/>
      <c r="HJ219" s="438"/>
      <c r="HK219" s="438"/>
      <c r="HL219" s="438"/>
      <c r="HM219" s="438"/>
      <c r="HN219" s="438"/>
      <c r="HO219" s="438"/>
      <c r="HP219" s="438"/>
      <c r="HQ219" s="438"/>
      <c r="HR219" s="438"/>
      <c r="HS219" s="438"/>
      <c r="HT219" s="438"/>
      <c r="HU219" s="438"/>
      <c r="HV219" s="438"/>
      <c r="HW219" s="438"/>
      <c r="HX219" s="438"/>
      <c r="HY219" s="438"/>
      <c r="HZ219" s="438"/>
      <c r="IA219" s="438"/>
      <c r="IB219" s="438"/>
      <c r="IC219" s="438"/>
      <c r="ID219" s="438"/>
      <c r="IE219" s="438"/>
      <c r="IF219" s="438"/>
      <c r="IG219" s="438"/>
      <c r="IH219" s="438"/>
      <c r="II219" s="438"/>
      <c r="IJ219" s="438"/>
      <c r="IK219" s="438"/>
      <c r="IL219" s="438"/>
      <c r="IM219" s="438"/>
      <c r="IN219" s="438"/>
      <c r="IO219" s="438"/>
      <c r="IP219" s="438"/>
      <c r="IQ219" s="438"/>
      <c r="IR219" s="435"/>
      <c r="IS219" s="435"/>
      <c r="IT219" s="435"/>
      <c r="IU219" s="435"/>
      <c r="IV219" s="435"/>
      <c r="IW219" s="435"/>
      <c r="IX219" s="435"/>
      <c r="IY219" s="435"/>
      <c r="IZ219" s="435"/>
      <c r="JA219" s="435"/>
      <c r="JB219" s="435"/>
      <c r="JC219" s="435"/>
      <c r="JD219" s="435"/>
      <c r="JE219" s="435"/>
      <c r="JF219" s="435"/>
      <c r="JG219" s="435"/>
      <c r="JH219" s="435"/>
      <c r="JI219" s="435"/>
      <c r="JJ219" s="435"/>
      <c r="JK219" s="435"/>
      <c r="JL219" s="435"/>
      <c r="JM219" s="435"/>
      <c r="JN219" s="435"/>
      <c r="JO219" s="435"/>
      <c r="JP219" s="435"/>
      <c r="JQ219" s="435"/>
      <c r="JR219" s="435"/>
      <c r="JS219" s="435"/>
      <c r="JT219" s="435"/>
      <c r="JU219" s="435"/>
      <c r="JV219" s="435"/>
      <c r="JW219" s="435"/>
      <c r="JX219" s="435"/>
      <c r="JY219" s="435"/>
      <c r="JZ219" s="435"/>
      <c r="KA219" s="435"/>
      <c r="KB219" s="435"/>
      <c r="KC219" s="435"/>
      <c r="KD219" s="435"/>
      <c r="KE219" s="435"/>
      <c r="KF219" s="435"/>
      <c r="KG219" s="435"/>
      <c r="KH219" s="435"/>
      <c r="KI219" s="435"/>
      <c r="KJ219" s="435"/>
      <c r="KK219" s="435"/>
      <c r="KL219" s="435"/>
      <c r="KM219" s="435"/>
      <c r="KN219" s="436"/>
      <c r="KO219" s="436"/>
      <c r="KP219" s="436"/>
      <c r="KQ219" s="436"/>
      <c r="KR219" s="436"/>
      <c r="KS219" s="436"/>
      <c r="KT219" s="436"/>
      <c r="KU219" s="436"/>
      <c r="KV219" s="436"/>
      <c r="KW219" s="436"/>
      <c r="KX219" s="436"/>
      <c r="KY219" s="436"/>
      <c r="KZ219" s="436"/>
      <c r="LA219" s="436"/>
      <c r="LB219" s="436"/>
      <c r="LC219" s="436"/>
      <c r="LD219" s="437"/>
      <c r="LE219" s="437"/>
      <c r="LF219" s="437"/>
      <c r="LG219" s="437"/>
      <c r="LH219" s="437"/>
      <c r="LI219" s="437"/>
      <c r="LJ219" s="437"/>
      <c r="LK219" s="438"/>
      <c r="LL219" s="438"/>
      <c r="LM219" s="438"/>
      <c r="LN219" s="438"/>
      <c r="LO219" s="438"/>
      <c r="LP219" s="438"/>
      <c r="LQ219" s="438"/>
      <c r="LR219" s="438"/>
      <c r="LS219" s="438"/>
      <c r="LT219" s="438"/>
      <c r="LU219" s="438"/>
      <c r="LV219" s="438"/>
      <c r="LW219" s="438"/>
      <c r="LX219" s="438"/>
      <c r="LY219" s="438"/>
      <c r="LZ219" s="438"/>
      <c r="MA219" s="438"/>
      <c r="MB219" s="438"/>
      <c r="MC219" s="438"/>
      <c r="MD219" s="438"/>
      <c r="ME219" s="438"/>
      <c r="MF219" s="438"/>
      <c r="MG219" s="438"/>
      <c r="MH219" s="438"/>
      <c r="MI219" s="438"/>
      <c r="MJ219" s="438"/>
      <c r="MK219" s="438"/>
      <c r="ML219" s="438"/>
      <c r="MM219" s="438"/>
      <c r="MN219" s="438"/>
      <c r="MO219" s="438"/>
      <c r="MP219" s="438"/>
      <c r="MQ219" s="438"/>
      <c r="MR219" s="438"/>
      <c r="MS219" s="435"/>
      <c r="MT219" s="435"/>
      <c r="MU219" s="435"/>
      <c r="MV219" s="435"/>
      <c r="MW219" s="435"/>
      <c r="MX219" s="435"/>
      <c r="MY219" s="435"/>
      <c r="MZ219" s="435"/>
      <c r="NA219" s="435"/>
      <c r="NB219" s="435"/>
      <c r="NC219" s="435"/>
      <c r="ND219" s="435"/>
      <c r="NE219" s="435"/>
      <c r="NF219" s="435"/>
      <c r="NG219" s="435"/>
      <c r="NH219" s="435"/>
      <c r="NI219" s="435"/>
      <c r="NJ219" s="435"/>
      <c r="NK219" s="435"/>
      <c r="NL219" s="435"/>
      <c r="NM219" s="435"/>
      <c r="NN219" s="435"/>
      <c r="NO219" s="435"/>
      <c r="NP219" s="435"/>
      <c r="NQ219" s="435"/>
      <c r="NR219" s="435"/>
      <c r="NS219" s="435"/>
      <c r="NT219" s="435"/>
      <c r="NU219" s="435"/>
      <c r="NV219" s="435"/>
      <c r="NW219" s="435"/>
      <c r="NX219" s="435"/>
      <c r="NY219" s="435"/>
      <c r="NZ219" s="435"/>
      <c r="OA219" s="435"/>
      <c r="OB219" s="435"/>
      <c r="OC219" s="435"/>
      <c r="OD219" s="435"/>
      <c r="OE219" s="435"/>
      <c r="OF219" s="435"/>
      <c r="OG219" s="435"/>
      <c r="OH219" s="435"/>
      <c r="OI219" s="435"/>
      <c r="OJ219" s="435"/>
      <c r="OK219" s="435"/>
      <c r="OL219" s="435"/>
      <c r="OM219" s="435"/>
      <c r="ON219" s="435"/>
      <c r="OO219" s="436"/>
      <c r="OP219" s="436"/>
      <c r="OQ219" s="436"/>
      <c r="OR219" s="436"/>
      <c r="OS219" s="436"/>
      <c r="OT219" s="436"/>
      <c r="OU219" s="436"/>
      <c r="OV219" s="436"/>
      <c r="OW219" s="436"/>
      <c r="OX219" s="436"/>
      <c r="OY219" s="436"/>
      <c r="OZ219" s="436"/>
      <c r="PA219" s="436"/>
      <c r="PB219" s="436"/>
      <c r="PC219" s="436"/>
      <c r="PD219" s="436"/>
      <c r="PE219" s="437"/>
      <c r="PF219" s="437"/>
      <c r="PG219" s="437"/>
      <c r="PH219" s="437"/>
      <c r="PI219" s="437"/>
      <c r="PJ219" s="437"/>
      <c r="PK219" s="437"/>
      <c r="PL219" s="438"/>
      <c r="PM219" s="438"/>
      <c r="PN219" s="438"/>
      <c r="PO219" s="438"/>
      <c r="PP219" s="438"/>
      <c r="PQ219" s="438"/>
      <c r="PR219" s="438"/>
      <c r="PS219" s="438"/>
      <c r="PT219" s="438"/>
      <c r="PU219" s="438"/>
      <c r="PV219" s="438"/>
      <c r="PW219" s="438"/>
      <c r="PX219" s="438"/>
      <c r="PY219" s="438"/>
      <c r="PZ219" s="438"/>
      <c r="QA219" s="438"/>
      <c r="QB219" s="438"/>
      <c r="QC219" s="438"/>
      <c r="QD219" s="438"/>
      <c r="QE219" s="438"/>
      <c r="QF219" s="438"/>
      <c r="QG219" s="438"/>
      <c r="QH219" s="438"/>
      <c r="QI219" s="438"/>
      <c r="QJ219" s="438"/>
      <c r="QK219" s="438"/>
      <c r="QL219" s="438"/>
      <c r="QM219" s="438"/>
      <c r="QN219" s="438"/>
      <c r="QO219" s="438"/>
      <c r="QP219" s="438"/>
      <c r="QQ219" s="438"/>
      <c r="QR219" s="438"/>
      <c r="QS219" s="438"/>
      <c r="QT219" s="435"/>
      <c r="QU219" s="435"/>
      <c r="QV219" s="435"/>
      <c r="QW219" s="435"/>
      <c r="QX219" s="435"/>
      <c r="QY219" s="435"/>
      <c r="QZ219" s="435"/>
      <c r="RA219" s="435"/>
      <c r="RB219" s="435"/>
      <c r="RC219" s="435"/>
      <c r="RD219" s="435"/>
      <c r="RE219" s="435"/>
      <c r="RF219" s="435"/>
      <c r="RG219" s="435"/>
      <c r="RH219" s="435"/>
      <c r="RI219" s="435"/>
      <c r="RJ219" s="435"/>
      <c r="RK219" s="435"/>
      <c r="RL219" s="435"/>
      <c r="RM219" s="435"/>
      <c r="RN219" s="435"/>
      <c r="RO219" s="435"/>
      <c r="RP219" s="435"/>
      <c r="RQ219" s="435"/>
      <c r="RR219" s="435"/>
      <c r="RS219" s="435"/>
      <c r="RT219" s="435"/>
      <c r="RU219" s="435"/>
      <c r="RV219" s="435"/>
      <c r="RW219" s="435"/>
      <c r="RX219" s="435"/>
      <c r="RY219" s="435"/>
      <c r="RZ219" s="435"/>
      <c r="SA219" s="435"/>
      <c r="SB219" s="435"/>
      <c r="SC219" s="435"/>
      <c r="SD219" s="435"/>
      <c r="SE219" s="435"/>
      <c r="SF219" s="435"/>
      <c r="SG219" s="435"/>
      <c r="SH219" s="435"/>
      <c r="SI219" s="435"/>
      <c r="SJ219" s="435"/>
      <c r="SK219" s="435"/>
      <c r="SL219" s="435"/>
      <c r="SM219" s="435"/>
      <c r="SN219" s="435"/>
      <c r="SO219" s="435"/>
      <c r="SP219" s="436"/>
      <c r="SQ219" s="436"/>
      <c r="SR219" s="436"/>
      <c r="SS219" s="436"/>
      <c r="ST219" s="436"/>
      <c r="SU219" s="436"/>
      <c r="SV219" s="436"/>
      <c r="SW219" s="436"/>
      <c r="SX219" s="436"/>
      <c r="SY219" s="436"/>
      <c r="SZ219" s="436"/>
      <c r="TA219" s="436"/>
      <c r="TB219" s="436"/>
      <c r="TC219" s="436"/>
      <c r="TD219" s="436"/>
      <c r="TE219" s="436"/>
      <c r="TF219" s="437"/>
      <c r="TG219" s="437"/>
      <c r="TH219" s="437"/>
      <c r="TI219" s="437"/>
      <c r="TJ219" s="437"/>
      <c r="TK219" s="437"/>
      <c r="TL219" s="437"/>
      <c r="TM219" s="438"/>
      <c r="TN219" s="438"/>
      <c r="TO219" s="438"/>
      <c r="TP219" s="438"/>
      <c r="TQ219" s="438"/>
      <c r="TR219" s="438"/>
      <c r="TS219" s="438"/>
      <c r="TT219" s="438"/>
      <c r="TU219" s="438"/>
      <c r="TV219" s="438"/>
      <c r="TW219" s="438"/>
      <c r="TX219" s="438"/>
      <c r="TY219" s="438"/>
      <c r="TZ219" s="438"/>
      <c r="UA219" s="438"/>
      <c r="UB219" s="438"/>
      <c r="UC219" s="438"/>
      <c r="UD219" s="438"/>
      <c r="UE219" s="438"/>
      <c r="UF219" s="438"/>
      <c r="UG219" s="438"/>
      <c r="UH219" s="438"/>
      <c r="UI219" s="438"/>
      <c r="UJ219" s="438"/>
      <c r="UK219" s="438"/>
      <c r="UL219" s="438"/>
      <c r="UM219" s="438"/>
      <c r="UN219" s="438"/>
      <c r="UO219" s="438"/>
      <c r="UP219" s="438"/>
      <c r="UQ219" s="438"/>
      <c r="UR219" s="438"/>
      <c r="US219" s="438"/>
      <c r="UT219" s="438"/>
      <c r="UU219" s="435"/>
      <c r="UV219" s="435"/>
      <c r="UW219" s="435"/>
      <c r="UX219" s="435"/>
      <c r="UY219" s="435"/>
      <c r="UZ219" s="435"/>
      <c r="VA219" s="435"/>
      <c r="VB219" s="435"/>
      <c r="VC219" s="435"/>
      <c r="VD219" s="435"/>
      <c r="VE219" s="435"/>
      <c r="VF219" s="435"/>
      <c r="VG219" s="435"/>
      <c r="VH219" s="435"/>
      <c r="VI219" s="435"/>
      <c r="VJ219" s="435"/>
      <c r="VK219" s="435"/>
      <c r="VL219" s="435"/>
      <c r="VM219" s="435"/>
      <c r="VN219" s="435"/>
      <c r="VO219" s="435"/>
      <c r="VP219" s="435"/>
      <c r="VQ219" s="435"/>
      <c r="VR219" s="435"/>
      <c r="VS219" s="435"/>
      <c r="VT219" s="435"/>
      <c r="VU219" s="435"/>
      <c r="VV219" s="435"/>
      <c r="VW219" s="435"/>
      <c r="VX219" s="435"/>
      <c r="VY219" s="435"/>
      <c r="VZ219" s="435"/>
      <c r="WA219" s="435"/>
      <c r="WB219" s="435"/>
      <c r="WC219" s="435"/>
      <c r="WD219" s="435"/>
      <c r="WE219" s="435"/>
      <c r="WF219" s="435"/>
      <c r="WG219" s="435"/>
      <c r="WH219" s="435"/>
      <c r="WI219" s="435"/>
      <c r="WJ219" s="435"/>
      <c r="WK219" s="435"/>
      <c r="WL219" s="435"/>
      <c r="WM219" s="435"/>
      <c r="WN219" s="435"/>
      <c r="WO219" s="435"/>
      <c r="WP219" s="435"/>
      <c r="WQ219" s="436"/>
      <c r="WR219" s="436"/>
      <c r="WS219" s="436"/>
      <c r="WT219" s="436"/>
      <c r="WU219" s="436"/>
      <c r="WV219" s="436"/>
      <c r="WW219" s="436"/>
      <c r="WX219" s="436"/>
      <c r="WY219" s="436"/>
      <c r="WZ219" s="436"/>
      <c r="XA219" s="436"/>
      <c r="XB219" s="436"/>
      <c r="XC219" s="436"/>
      <c r="XD219" s="436"/>
      <c r="XE219" s="436"/>
      <c r="XF219" s="436"/>
      <c r="XG219" s="437"/>
      <c r="XH219" s="437"/>
      <c r="XI219" s="437"/>
      <c r="XJ219" s="437"/>
      <c r="XK219" s="437"/>
      <c r="XL219" s="437"/>
      <c r="XM219" s="437"/>
      <c r="XN219" s="438"/>
      <c r="XO219" s="438"/>
      <c r="XP219" s="438"/>
      <c r="XQ219" s="438"/>
      <c r="XR219" s="438"/>
      <c r="XS219" s="438"/>
      <c r="XT219" s="438"/>
      <c r="XU219" s="438"/>
      <c r="XV219" s="438"/>
      <c r="XW219" s="438"/>
      <c r="XX219" s="438"/>
      <c r="XY219" s="438"/>
      <c r="XZ219" s="438"/>
      <c r="YA219" s="438"/>
      <c r="YB219" s="438"/>
      <c r="YC219" s="438"/>
      <c r="YD219" s="438"/>
      <c r="YE219" s="438"/>
      <c r="YF219" s="438"/>
      <c r="YG219" s="438"/>
      <c r="YH219" s="438"/>
      <c r="YI219" s="438"/>
      <c r="YJ219" s="438"/>
      <c r="YK219" s="438"/>
      <c r="YL219" s="438"/>
      <c r="YM219" s="438"/>
      <c r="YN219" s="438"/>
      <c r="YO219" s="438"/>
      <c r="YP219" s="438"/>
      <c r="YQ219" s="438"/>
      <c r="YR219" s="438"/>
      <c r="YS219" s="438"/>
      <c r="YT219" s="438"/>
      <c r="YU219" s="438"/>
      <c r="YV219" s="435"/>
      <c r="YW219" s="435"/>
      <c r="YX219" s="435"/>
      <c r="YY219" s="435"/>
      <c r="YZ219" s="435"/>
      <c r="ZA219" s="435"/>
      <c r="ZB219" s="435"/>
      <c r="ZC219" s="435"/>
      <c r="ZD219" s="435"/>
      <c r="ZE219" s="435"/>
      <c r="ZF219" s="435"/>
      <c r="ZG219" s="435"/>
      <c r="ZH219" s="435"/>
      <c r="ZI219" s="435"/>
      <c r="ZJ219" s="435"/>
      <c r="ZK219" s="435"/>
      <c r="ZL219" s="435"/>
      <c r="ZM219" s="435"/>
      <c r="ZN219" s="435"/>
      <c r="ZO219" s="435"/>
      <c r="ZP219" s="435"/>
      <c r="ZQ219" s="435"/>
      <c r="ZR219" s="435"/>
      <c r="ZS219" s="435"/>
      <c r="ZT219" s="435"/>
      <c r="ZU219" s="435"/>
      <c r="ZV219" s="435"/>
      <c r="ZW219" s="435"/>
      <c r="ZX219" s="435"/>
      <c r="ZY219" s="435"/>
      <c r="ZZ219" s="435"/>
      <c r="AAA219" s="435"/>
      <c r="AAB219" s="435"/>
      <c r="AAC219" s="435"/>
      <c r="AAD219" s="435"/>
      <c r="AAE219" s="435"/>
      <c r="AAF219" s="435"/>
      <c r="AAG219" s="435"/>
      <c r="AAH219" s="435"/>
      <c r="AAI219" s="435"/>
      <c r="AAJ219" s="435"/>
      <c r="AAK219" s="435"/>
      <c r="AAL219" s="435"/>
      <c r="AAM219" s="435"/>
      <c r="AAN219" s="435"/>
      <c r="AAO219" s="435"/>
      <c r="AAP219" s="435"/>
      <c r="AAQ219" s="435"/>
      <c r="AAR219" s="436"/>
      <c r="AAS219" s="436"/>
      <c r="AAT219" s="436"/>
      <c r="AAU219" s="436"/>
      <c r="AAV219" s="436"/>
      <c r="AAW219" s="436"/>
      <c r="AAX219" s="436"/>
      <c r="AAY219" s="436"/>
      <c r="AAZ219" s="436"/>
      <c r="ABA219" s="436"/>
      <c r="ABB219" s="436"/>
      <c r="ABC219" s="436"/>
      <c r="ABD219" s="436"/>
      <c r="ABE219" s="436"/>
      <c r="ABF219" s="436"/>
      <c r="ABG219" s="436"/>
      <c r="ABH219" s="437"/>
      <c r="ABI219" s="437"/>
      <c r="ABJ219" s="437"/>
      <c r="ABK219" s="437"/>
      <c r="ABL219" s="437"/>
      <c r="ABM219" s="437"/>
      <c r="ABN219" s="437"/>
      <c r="ABO219" s="438"/>
      <c r="ABP219" s="438"/>
      <c r="ABQ219" s="438"/>
      <c r="ABR219" s="438"/>
      <c r="ABS219" s="438"/>
      <c r="ABT219" s="438"/>
      <c r="ABU219" s="438"/>
      <c r="ABV219" s="438"/>
      <c r="ABW219" s="438"/>
      <c r="ABX219" s="438"/>
      <c r="ABY219" s="438"/>
      <c r="ABZ219" s="438"/>
      <c r="ACA219" s="438"/>
      <c r="ACB219" s="438"/>
      <c r="ACC219" s="438"/>
      <c r="ACD219" s="438"/>
      <c r="ACE219" s="438"/>
      <c r="ACF219" s="438"/>
      <c r="ACG219" s="438"/>
      <c r="ACH219" s="438"/>
      <c r="ACI219" s="438"/>
      <c r="ACJ219" s="438"/>
      <c r="ACK219" s="438"/>
      <c r="ACL219" s="438"/>
      <c r="ACM219" s="438"/>
      <c r="ACN219" s="438"/>
      <c r="ACO219" s="438"/>
      <c r="ACP219" s="438"/>
      <c r="ACQ219" s="438"/>
      <c r="ACR219" s="438"/>
      <c r="ACS219" s="438"/>
      <c r="ACT219" s="438"/>
      <c r="ACU219" s="438"/>
      <c r="ACV219" s="438"/>
      <c r="ACW219" s="435"/>
      <c r="ACX219" s="435"/>
      <c r="ACY219" s="435"/>
      <c r="ACZ219" s="435"/>
      <c r="ADA219" s="435"/>
      <c r="ADB219" s="435"/>
      <c r="ADC219" s="435"/>
      <c r="ADD219" s="435"/>
      <c r="ADE219" s="435"/>
      <c r="ADF219" s="435"/>
      <c r="ADG219" s="435"/>
      <c r="ADH219" s="435"/>
      <c r="ADI219" s="435"/>
      <c r="ADJ219" s="435"/>
      <c r="ADK219" s="435"/>
      <c r="ADL219" s="435"/>
      <c r="ADM219" s="435"/>
      <c r="ADN219" s="435"/>
      <c r="ADO219" s="435"/>
      <c r="ADP219" s="435"/>
      <c r="ADQ219" s="435"/>
      <c r="ADR219" s="435"/>
      <c r="ADS219" s="435"/>
      <c r="ADT219" s="435"/>
      <c r="ADU219" s="435"/>
      <c r="ADV219" s="435"/>
      <c r="ADW219" s="435"/>
      <c r="ADX219" s="435"/>
      <c r="ADY219" s="435"/>
      <c r="ADZ219" s="435"/>
      <c r="AEA219" s="435"/>
      <c r="AEB219" s="435"/>
      <c r="AEC219" s="435"/>
      <c r="AED219" s="435"/>
      <c r="AEE219" s="435"/>
      <c r="AEF219" s="435"/>
      <c r="AEG219" s="435"/>
      <c r="AEH219" s="435"/>
      <c r="AEI219" s="435"/>
      <c r="AEJ219" s="435"/>
      <c r="AEK219" s="435"/>
      <c r="AEL219" s="435"/>
      <c r="AEM219" s="435"/>
      <c r="AEN219" s="435"/>
      <c r="AEO219" s="435"/>
      <c r="AEP219" s="435"/>
      <c r="AEQ219" s="435"/>
      <c r="AER219" s="435"/>
      <c r="AES219" s="436"/>
      <c r="AET219" s="436"/>
      <c r="AEU219" s="436"/>
      <c r="AEV219" s="436"/>
      <c r="AEW219" s="436"/>
      <c r="AEX219" s="436"/>
      <c r="AEY219" s="436"/>
      <c r="AEZ219" s="436"/>
      <c r="AFA219" s="436"/>
      <c r="AFB219" s="436"/>
      <c r="AFC219" s="436"/>
      <c r="AFD219" s="436"/>
      <c r="AFE219" s="436"/>
      <c r="AFF219" s="436"/>
      <c r="AFG219" s="436"/>
      <c r="AFH219" s="436"/>
      <c r="AFI219" s="437"/>
      <c r="AFJ219" s="437"/>
      <c r="AFK219" s="437"/>
      <c r="AFL219" s="437"/>
      <c r="AFM219" s="437"/>
      <c r="AFN219" s="437"/>
      <c r="AFO219" s="437"/>
      <c r="AFP219" s="438"/>
      <c r="AFQ219" s="438"/>
      <c r="AFR219" s="438"/>
      <c r="AFS219" s="438"/>
      <c r="AFT219" s="438"/>
      <c r="AFU219" s="438"/>
      <c r="AFV219" s="438"/>
      <c r="AFW219" s="438"/>
      <c r="AFX219" s="438"/>
      <c r="AFY219" s="438"/>
      <c r="AFZ219" s="438"/>
      <c r="AGA219" s="438"/>
      <c r="AGB219" s="438"/>
      <c r="AGC219" s="438"/>
      <c r="AGD219" s="438"/>
      <c r="AGE219" s="438"/>
      <c r="AGF219" s="438"/>
      <c r="AGG219" s="438"/>
      <c r="AGH219" s="438"/>
      <c r="AGI219" s="438"/>
      <c r="AGJ219" s="438"/>
      <c r="AGK219" s="438"/>
      <c r="AGL219" s="438"/>
      <c r="AGM219" s="438"/>
      <c r="AGN219" s="438"/>
      <c r="AGO219" s="438"/>
      <c r="AGP219" s="438"/>
      <c r="AGQ219" s="438"/>
      <c r="AGR219" s="438"/>
      <c r="AGS219" s="438"/>
      <c r="AGT219" s="438"/>
      <c r="AGU219" s="438"/>
      <c r="AGV219" s="438"/>
      <c r="AGW219" s="438"/>
      <c r="AGX219" s="435"/>
      <c r="AGY219" s="435"/>
      <c r="AGZ219" s="435"/>
      <c r="AHA219" s="435"/>
      <c r="AHB219" s="435"/>
      <c r="AHC219" s="435"/>
      <c r="AHD219" s="435"/>
      <c r="AHE219" s="435"/>
      <c r="AHF219" s="435"/>
      <c r="AHG219" s="435"/>
      <c r="AHH219" s="435"/>
      <c r="AHI219" s="435"/>
      <c r="AHJ219" s="435"/>
      <c r="AHK219" s="435"/>
      <c r="AHL219" s="435"/>
      <c r="AHM219" s="435"/>
      <c r="AHN219" s="435"/>
      <c r="AHO219" s="435"/>
      <c r="AHP219" s="435"/>
      <c r="AHQ219" s="435"/>
      <c r="AHR219" s="435"/>
      <c r="AHS219" s="435"/>
      <c r="AHT219" s="435"/>
      <c r="AHU219" s="435"/>
      <c r="AHV219" s="435"/>
      <c r="AHW219" s="435"/>
      <c r="AHX219" s="435"/>
      <c r="AHY219" s="435"/>
      <c r="AHZ219" s="435"/>
      <c r="AIA219" s="435"/>
      <c r="AIB219" s="435"/>
      <c r="AIC219" s="435"/>
      <c r="AID219" s="435"/>
      <c r="AIE219" s="435"/>
      <c r="AIF219" s="435"/>
      <c r="AIG219" s="435"/>
      <c r="AIH219" s="435"/>
      <c r="AII219" s="435"/>
      <c r="AIJ219" s="435"/>
      <c r="AIK219" s="435"/>
      <c r="AIL219" s="435"/>
      <c r="AIM219" s="435"/>
      <c r="AIN219" s="435"/>
      <c r="AIO219" s="435"/>
      <c r="AIP219" s="435"/>
      <c r="AIQ219" s="435"/>
      <c r="AIR219" s="435"/>
      <c r="AIS219" s="435"/>
      <c r="AIT219" s="436"/>
      <c r="AIU219" s="436"/>
      <c r="AIV219" s="436"/>
      <c r="AIW219" s="436"/>
      <c r="AIX219" s="436"/>
      <c r="AIY219" s="436"/>
      <c r="AIZ219" s="436"/>
      <c r="AJA219" s="436"/>
      <c r="AJB219" s="436"/>
      <c r="AJC219" s="436"/>
      <c r="AJD219" s="436"/>
      <c r="AJE219" s="436"/>
      <c r="AJF219" s="436"/>
      <c r="AJG219" s="436"/>
      <c r="AJH219" s="436"/>
      <c r="AJI219" s="436"/>
      <c r="AJJ219" s="437"/>
      <c r="AJK219" s="437"/>
      <c r="AJL219" s="437"/>
      <c r="AJM219" s="437"/>
      <c r="AJN219" s="437"/>
      <c r="AJO219" s="437"/>
      <c r="AJP219" s="437"/>
      <c r="AJQ219" s="438"/>
      <c r="AJR219" s="438"/>
      <c r="AJS219" s="438"/>
      <c r="AJT219" s="438"/>
      <c r="AJU219" s="438"/>
      <c r="AJV219" s="438"/>
      <c r="AJW219" s="438"/>
      <c r="AJX219" s="438"/>
      <c r="AJY219" s="438"/>
      <c r="AJZ219" s="438"/>
      <c r="AKA219" s="438"/>
      <c r="AKB219" s="438"/>
      <c r="AKC219" s="438"/>
      <c r="AKD219" s="438"/>
      <c r="AKE219" s="438"/>
      <c r="AKF219" s="438"/>
      <c r="AKG219" s="438"/>
      <c r="AKH219" s="438"/>
      <c r="AKI219" s="438"/>
      <c r="AKJ219" s="438"/>
      <c r="AKK219" s="438"/>
      <c r="AKL219" s="438"/>
      <c r="AKM219" s="438"/>
      <c r="AKN219" s="438"/>
      <c r="AKO219" s="438"/>
      <c r="AKP219" s="438"/>
      <c r="AKQ219" s="438"/>
      <c r="AKR219" s="438"/>
      <c r="AKS219" s="438"/>
      <c r="AKT219" s="438"/>
      <c r="AKU219" s="438"/>
      <c r="AKV219" s="438"/>
      <c r="AKW219" s="438"/>
      <c r="AKX219" s="438"/>
      <c r="AKY219" s="435"/>
      <c r="AKZ219" s="435"/>
      <c r="ALA219" s="435"/>
      <c r="ALB219" s="435"/>
      <c r="ALC219" s="435"/>
      <c r="ALD219" s="435"/>
      <c r="ALE219" s="435"/>
      <c r="ALF219" s="435"/>
      <c r="ALG219" s="435"/>
      <c r="ALH219" s="435"/>
      <c r="ALI219" s="435"/>
      <c r="ALJ219" s="435"/>
      <c r="ALK219" s="435"/>
      <c r="ALL219" s="435"/>
      <c r="ALM219" s="435"/>
      <c r="ALN219" s="435"/>
      <c r="ALO219" s="435"/>
      <c r="ALP219" s="435"/>
      <c r="ALQ219" s="435"/>
      <c r="ALR219" s="435"/>
      <c r="ALS219" s="435"/>
      <c r="ALT219" s="435"/>
      <c r="ALU219" s="435"/>
      <c r="ALV219" s="435"/>
      <c r="ALW219" s="435"/>
      <c r="ALX219" s="435"/>
      <c r="ALY219" s="435"/>
      <c r="ALZ219" s="435"/>
      <c r="AMA219" s="435"/>
      <c r="AMB219" s="435"/>
      <c r="AMC219" s="435"/>
      <c r="AMD219" s="435"/>
      <c r="AME219" s="435"/>
      <c r="AMF219" s="435"/>
      <c r="AMG219" s="435"/>
      <c r="AMH219" s="435"/>
      <c r="AMI219" s="435"/>
      <c r="AMJ219" s="435"/>
      <c r="AMK219" s="435"/>
      <c r="AML219" s="435"/>
      <c r="AMM219" s="435"/>
      <c r="AMN219" s="435"/>
      <c r="AMO219" s="435"/>
      <c r="AMP219" s="435"/>
      <c r="AMQ219" s="435"/>
      <c r="AMR219" s="435"/>
      <c r="AMS219" s="435"/>
      <c r="AMT219" s="435"/>
      <c r="AMU219" s="436"/>
      <c r="AMV219" s="436"/>
      <c r="AMW219" s="436"/>
      <c r="AMX219" s="436"/>
      <c r="AMY219" s="436"/>
      <c r="AMZ219" s="436"/>
      <c r="ANA219" s="436"/>
      <c r="ANB219" s="436"/>
      <c r="ANC219" s="436"/>
      <c r="AND219" s="436"/>
      <c r="ANE219" s="436"/>
      <c r="ANF219" s="436"/>
      <c r="ANG219" s="436"/>
      <c r="ANH219" s="436"/>
      <c r="ANI219" s="436"/>
      <c r="ANJ219" s="436"/>
      <c r="ANK219" s="437"/>
      <c r="ANL219" s="437"/>
      <c r="ANM219" s="437"/>
      <c r="ANN219" s="437"/>
      <c r="ANO219" s="437"/>
      <c r="ANP219" s="437"/>
      <c r="ANQ219" s="437"/>
      <c r="ANR219" s="438"/>
      <c r="ANS219" s="438"/>
      <c r="ANT219" s="438"/>
      <c r="ANU219" s="438"/>
      <c r="ANV219" s="438"/>
      <c r="ANW219" s="438"/>
      <c r="ANX219" s="438"/>
      <c r="ANY219" s="438"/>
      <c r="ANZ219" s="438"/>
      <c r="AOA219" s="438"/>
      <c r="AOB219" s="438"/>
      <c r="AOC219" s="438"/>
      <c r="AOD219" s="438"/>
      <c r="AOE219" s="438"/>
      <c r="AOF219" s="438"/>
      <c r="AOG219" s="438"/>
      <c r="AOH219" s="438"/>
      <c r="AOI219" s="438"/>
      <c r="AOJ219" s="438"/>
      <c r="AOK219" s="438"/>
      <c r="AOL219" s="438"/>
      <c r="AOM219" s="438"/>
      <c r="AON219" s="438"/>
      <c r="AOO219" s="438"/>
      <c r="AOP219" s="438"/>
      <c r="AOQ219" s="438"/>
      <c r="AOR219" s="438"/>
      <c r="AOS219" s="438"/>
      <c r="AOT219" s="438"/>
      <c r="AOU219" s="438"/>
      <c r="AOV219" s="438"/>
      <c r="AOW219" s="438"/>
      <c r="AOX219" s="438"/>
      <c r="AOY219" s="438"/>
      <c r="AOZ219" s="435"/>
      <c r="APA219" s="435"/>
      <c r="APB219" s="435"/>
      <c r="APC219" s="435"/>
      <c r="APD219" s="435"/>
      <c r="APE219" s="435"/>
      <c r="APF219" s="435"/>
      <c r="APG219" s="435"/>
      <c r="APH219" s="435"/>
      <c r="API219" s="435"/>
      <c r="APJ219" s="435"/>
      <c r="APK219" s="435"/>
      <c r="APL219" s="435"/>
      <c r="APM219" s="435"/>
      <c r="APN219" s="435"/>
      <c r="APO219" s="435"/>
      <c r="APP219" s="435"/>
      <c r="APQ219" s="435"/>
      <c r="APR219" s="435"/>
      <c r="APS219" s="435"/>
      <c r="APT219" s="435"/>
      <c r="APU219" s="435"/>
      <c r="APV219" s="435"/>
      <c r="APW219" s="435"/>
      <c r="APX219" s="435"/>
      <c r="APY219" s="435"/>
      <c r="APZ219" s="435"/>
      <c r="AQA219" s="435"/>
      <c r="AQB219" s="435"/>
      <c r="AQC219" s="435"/>
      <c r="AQD219" s="435"/>
      <c r="AQE219" s="435"/>
      <c r="AQF219" s="435"/>
      <c r="AQG219" s="435"/>
      <c r="AQH219" s="435"/>
      <c r="AQI219" s="435"/>
      <c r="AQJ219" s="435"/>
      <c r="AQK219" s="435"/>
      <c r="AQL219" s="435"/>
      <c r="AQM219" s="435"/>
      <c r="AQN219" s="435"/>
      <c r="AQO219" s="435"/>
      <c r="AQP219" s="435"/>
      <c r="AQQ219" s="435"/>
      <c r="AQR219" s="435"/>
      <c r="AQS219" s="435"/>
      <c r="AQT219" s="435"/>
      <c r="AQU219" s="435"/>
      <c r="AQV219" s="436"/>
      <c r="AQW219" s="436"/>
      <c r="AQX219" s="436"/>
      <c r="AQY219" s="436"/>
      <c r="AQZ219" s="436"/>
      <c r="ARA219" s="436"/>
      <c r="ARB219" s="436"/>
      <c r="ARC219" s="436"/>
      <c r="ARD219" s="436"/>
      <c r="ARE219" s="436"/>
      <c r="ARF219" s="436"/>
      <c r="ARG219" s="436"/>
      <c r="ARH219" s="436"/>
      <c r="ARI219" s="436"/>
      <c r="ARJ219" s="436"/>
      <c r="ARK219" s="436"/>
      <c r="ARL219" s="437"/>
      <c r="ARM219" s="437"/>
      <c r="ARN219" s="437"/>
      <c r="ARO219" s="437"/>
      <c r="ARP219" s="437"/>
      <c r="ARQ219" s="437"/>
      <c r="ARR219" s="437"/>
      <c r="ARS219" s="438"/>
      <c r="ART219" s="438"/>
      <c r="ARU219" s="438"/>
      <c r="ARV219" s="438"/>
      <c r="ARW219" s="438"/>
      <c r="ARX219" s="438"/>
      <c r="ARY219" s="438"/>
      <c r="ARZ219" s="438"/>
      <c r="ASA219" s="438"/>
      <c r="ASB219" s="438"/>
      <c r="ASC219" s="438"/>
      <c r="ASD219" s="438"/>
      <c r="ASE219" s="438"/>
      <c r="ASF219" s="438"/>
      <c r="ASG219" s="438"/>
      <c r="ASH219" s="438"/>
      <c r="ASI219" s="438"/>
      <c r="ASJ219" s="438"/>
      <c r="ASK219" s="438"/>
      <c r="ASL219" s="438"/>
      <c r="ASM219" s="438"/>
      <c r="ASN219" s="438"/>
      <c r="ASO219" s="438"/>
      <c r="ASP219" s="438"/>
      <c r="ASQ219" s="438"/>
      <c r="ASR219" s="438"/>
      <c r="ASS219" s="438"/>
      <c r="AST219" s="438"/>
      <c r="ASU219" s="438"/>
      <c r="ASV219" s="438"/>
      <c r="ASW219" s="438"/>
      <c r="ASX219" s="438"/>
      <c r="ASY219" s="438"/>
      <c r="ASZ219" s="438"/>
      <c r="ATA219" s="435"/>
      <c r="ATB219" s="435"/>
      <c r="ATC219" s="435"/>
      <c r="ATD219" s="435"/>
      <c r="ATE219" s="435"/>
      <c r="ATF219" s="435"/>
      <c r="ATG219" s="435"/>
      <c r="ATH219" s="435"/>
      <c r="ATI219" s="435"/>
      <c r="ATJ219" s="435"/>
      <c r="ATK219" s="435"/>
      <c r="ATL219" s="435"/>
      <c r="ATM219" s="435"/>
      <c r="ATN219" s="435"/>
      <c r="ATO219" s="435"/>
      <c r="ATP219" s="435"/>
      <c r="ATQ219" s="435"/>
      <c r="ATR219" s="435"/>
      <c r="ATS219" s="435"/>
      <c r="ATT219" s="435"/>
      <c r="ATU219" s="435"/>
      <c r="ATV219" s="435"/>
      <c r="ATW219" s="435"/>
      <c r="ATX219" s="435"/>
      <c r="ATY219" s="435"/>
      <c r="ATZ219" s="435"/>
      <c r="AUA219" s="435"/>
      <c r="AUB219" s="435"/>
      <c r="AUC219" s="435"/>
      <c r="AUD219" s="435"/>
      <c r="AUE219" s="435"/>
      <c r="AUF219" s="435"/>
      <c r="AUG219" s="435"/>
      <c r="AUH219" s="435"/>
      <c r="AUI219" s="435"/>
      <c r="AUJ219" s="435"/>
      <c r="AUK219" s="435"/>
      <c r="AUL219" s="435"/>
      <c r="AUM219" s="435"/>
      <c r="AUN219" s="435"/>
      <c r="AUO219" s="435"/>
      <c r="AUP219" s="435"/>
      <c r="AUQ219" s="435"/>
      <c r="AUR219" s="435"/>
      <c r="AUS219" s="435"/>
      <c r="AUT219" s="435"/>
      <c r="AUU219" s="435"/>
      <c r="AUV219" s="435"/>
      <c r="AUW219" s="436"/>
      <c r="AUX219" s="436"/>
      <c r="AUY219" s="436"/>
      <c r="AUZ219" s="436"/>
      <c r="AVA219" s="436"/>
      <c r="AVB219" s="436"/>
      <c r="AVC219" s="436"/>
      <c r="AVD219" s="436"/>
      <c r="AVE219" s="436"/>
      <c r="AVF219" s="436"/>
      <c r="AVG219" s="436"/>
      <c r="AVH219" s="436"/>
      <c r="AVI219" s="436"/>
      <c r="AVJ219" s="436"/>
      <c r="AVK219" s="436"/>
      <c r="AVL219" s="436"/>
      <c r="AVM219" s="437"/>
      <c r="AVN219" s="437"/>
      <c r="AVO219" s="437"/>
      <c r="AVP219" s="437"/>
      <c r="AVQ219" s="437"/>
      <c r="AVR219" s="437"/>
      <c r="AVS219" s="437"/>
      <c r="AVT219" s="438"/>
      <c r="AVU219" s="438"/>
      <c r="AVV219" s="438"/>
      <c r="AVW219" s="438"/>
      <c r="AVX219" s="438"/>
      <c r="AVY219" s="438"/>
      <c r="AVZ219" s="438"/>
      <c r="AWA219" s="438"/>
      <c r="AWB219" s="438"/>
      <c r="AWC219" s="438"/>
      <c r="AWD219" s="438"/>
      <c r="AWE219" s="438"/>
      <c r="AWF219" s="438"/>
      <c r="AWG219" s="438"/>
      <c r="AWH219" s="438"/>
      <c r="AWI219" s="438"/>
      <c r="AWJ219" s="438"/>
      <c r="AWK219" s="438"/>
      <c r="AWL219" s="438"/>
      <c r="AWM219" s="438"/>
      <c r="AWN219" s="438"/>
      <c r="AWO219" s="438"/>
      <c r="AWP219" s="438"/>
      <c r="AWQ219" s="438"/>
      <c r="AWR219" s="438"/>
      <c r="AWS219" s="438"/>
      <c r="AWT219" s="438"/>
      <c r="AWU219" s="438"/>
      <c r="AWV219" s="438"/>
      <c r="AWW219" s="438"/>
      <c r="AWX219" s="438"/>
      <c r="AWY219" s="438"/>
      <c r="AWZ219" s="438"/>
      <c r="AXA219" s="438"/>
      <c r="AXB219" s="435"/>
      <c r="AXC219" s="435"/>
      <c r="AXD219" s="435"/>
      <c r="AXE219" s="435"/>
      <c r="AXF219" s="435"/>
      <c r="AXG219" s="435"/>
      <c r="AXH219" s="435"/>
      <c r="AXI219" s="435"/>
      <c r="AXJ219" s="435"/>
      <c r="AXK219" s="435"/>
      <c r="AXL219" s="435"/>
      <c r="AXM219" s="435"/>
      <c r="AXN219" s="435"/>
      <c r="AXO219" s="435"/>
      <c r="AXP219" s="435"/>
      <c r="AXQ219" s="435"/>
      <c r="AXR219" s="435"/>
      <c r="AXS219" s="435"/>
      <c r="AXT219" s="435"/>
      <c r="AXU219" s="435"/>
      <c r="AXV219" s="435"/>
      <c r="AXW219" s="435"/>
      <c r="AXX219" s="435"/>
      <c r="AXY219" s="435"/>
      <c r="AXZ219" s="435"/>
      <c r="AYA219" s="435"/>
      <c r="AYB219" s="435"/>
      <c r="AYC219" s="435"/>
      <c r="AYD219" s="435"/>
      <c r="AYE219" s="435"/>
      <c r="AYF219" s="435"/>
      <c r="AYG219" s="435"/>
      <c r="AYH219" s="435"/>
      <c r="AYI219" s="435"/>
      <c r="AYJ219" s="435"/>
      <c r="AYK219" s="435"/>
      <c r="AYL219" s="435"/>
      <c r="AYM219" s="435"/>
      <c r="AYN219" s="435"/>
      <c r="AYO219" s="435"/>
      <c r="AYP219" s="435"/>
      <c r="AYQ219" s="435"/>
      <c r="AYR219" s="435"/>
      <c r="AYS219" s="435"/>
      <c r="AYT219" s="435"/>
      <c r="AYU219" s="435"/>
      <c r="AYV219" s="435"/>
      <c r="AYW219" s="435"/>
      <c r="AYX219" s="436"/>
      <c r="AYY219" s="436"/>
      <c r="AYZ219" s="436"/>
      <c r="AZA219" s="436"/>
      <c r="AZB219" s="436"/>
      <c r="AZC219" s="436"/>
      <c r="AZD219" s="436"/>
      <c r="AZE219" s="436"/>
      <c r="AZF219" s="436"/>
      <c r="AZG219" s="436"/>
      <c r="AZH219" s="436"/>
      <c r="AZI219" s="436"/>
      <c r="AZJ219" s="436"/>
      <c r="AZK219" s="436"/>
      <c r="AZL219" s="436"/>
      <c r="AZM219" s="436"/>
      <c r="AZN219" s="437"/>
      <c r="AZO219" s="437"/>
      <c r="AZP219" s="437"/>
      <c r="AZQ219" s="437"/>
      <c r="AZR219" s="437"/>
      <c r="AZS219" s="437"/>
      <c r="AZT219" s="437"/>
      <c r="AZU219" s="438"/>
      <c r="AZV219" s="438"/>
      <c r="AZW219" s="438"/>
      <c r="AZX219" s="438"/>
      <c r="AZY219" s="438"/>
      <c r="AZZ219" s="438"/>
      <c r="BAA219" s="438"/>
      <c r="BAB219" s="438"/>
      <c r="BAC219" s="438"/>
      <c r="BAD219" s="438"/>
      <c r="BAE219" s="438"/>
      <c r="BAF219" s="438"/>
      <c r="BAG219" s="438"/>
      <c r="BAH219" s="438"/>
      <c r="BAI219" s="438"/>
      <c r="BAJ219" s="438"/>
      <c r="BAK219" s="438"/>
      <c r="BAL219" s="438"/>
      <c r="BAM219" s="438"/>
      <c r="BAN219" s="438"/>
      <c r="BAO219" s="438"/>
      <c r="BAP219" s="438"/>
      <c r="BAQ219" s="438"/>
      <c r="BAR219" s="438"/>
      <c r="BAS219" s="438"/>
      <c r="BAT219" s="438"/>
      <c r="BAU219" s="438"/>
      <c r="BAV219" s="438"/>
      <c r="BAW219" s="438"/>
      <c r="BAX219" s="438"/>
      <c r="BAY219" s="438"/>
      <c r="BAZ219" s="438"/>
      <c r="BBA219" s="438"/>
      <c r="BBB219" s="438"/>
      <c r="BBC219" s="435"/>
      <c r="BBD219" s="435"/>
      <c r="BBE219" s="435"/>
      <c r="BBF219" s="435"/>
      <c r="BBG219" s="435"/>
      <c r="BBH219" s="435"/>
      <c r="BBI219" s="435"/>
      <c r="BBJ219" s="435"/>
      <c r="BBK219" s="435"/>
      <c r="BBL219" s="435"/>
      <c r="BBM219" s="435"/>
      <c r="BBN219" s="435"/>
      <c r="BBO219" s="435"/>
      <c r="BBP219" s="435"/>
      <c r="BBQ219" s="435"/>
      <c r="BBR219" s="435"/>
      <c r="BBS219" s="435"/>
      <c r="BBT219" s="435"/>
      <c r="BBU219" s="435"/>
      <c r="BBV219" s="435"/>
      <c r="BBW219" s="435"/>
      <c r="BBX219" s="435"/>
      <c r="BBY219" s="435"/>
      <c r="BBZ219" s="435"/>
      <c r="BCA219" s="435"/>
      <c r="BCB219" s="435"/>
      <c r="BCC219" s="435"/>
      <c r="BCD219" s="435"/>
      <c r="BCE219" s="435"/>
      <c r="BCF219" s="435"/>
      <c r="BCG219" s="435"/>
      <c r="BCH219" s="435"/>
      <c r="BCI219" s="435"/>
      <c r="BCJ219" s="435"/>
      <c r="BCK219" s="435"/>
      <c r="BCL219" s="435"/>
      <c r="BCM219" s="435"/>
      <c r="BCN219" s="435"/>
      <c r="BCO219" s="435"/>
      <c r="BCP219" s="435"/>
      <c r="BCQ219" s="435"/>
      <c r="BCR219" s="435"/>
      <c r="BCS219" s="435"/>
      <c r="BCT219" s="435"/>
      <c r="BCU219" s="435"/>
      <c r="BCV219" s="435"/>
      <c r="BCW219" s="435"/>
      <c r="BCX219" s="435"/>
      <c r="BCY219" s="436"/>
      <c r="BCZ219" s="436"/>
      <c r="BDA219" s="436"/>
      <c r="BDB219" s="436"/>
      <c r="BDC219" s="436"/>
      <c r="BDD219" s="436"/>
      <c r="BDE219" s="436"/>
      <c r="BDF219" s="436"/>
      <c r="BDG219" s="436"/>
      <c r="BDH219" s="436"/>
      <c r="BDI219" s="436"/>
      <c r="BDJ219" s="436"/>
      <c r="BDK219" s="436"/>
      <c r="BDL219" s="436"/>
      <c r="BDM219" s="436"/>
      <c r="BDN219" s="436"/>
      <c r="BDO219" s="437"/>
      <c r="BDP219" s="437"/>
      <c r="BDQ219" s="437"/>
      <c r="BDR219" s="437"/>
      <c r="BDS219" s="437"/>
      <c r="BDT219" s="437"/>
      <c r="BDU219" s="437"/>
      <c r="BDV219" s="438"/>
      <c r="BDW219" s="438"/>
      <c r="BDX219" s="438"/>
      <c r="BDY219" s="438"/>
      <c r="BDZ219" s="438"/>
      <c r="BEA219" s="438"/>
      <c r="BEB219" s="438"/>
      <c r="BEC219" s="438"/>
      <c r="BED219" s="438"/>
      <c r="BEE219" s="438"/>
      <c r="BEF219" s="438"/>
      <c r="BEG219" s="438"/>
      <c r="BEH219" s="438"/>
      <c r="BEI219" s="438"/>
      <c r="BEJ219" s="438"/>
      <c r="BEK219" s="438"/>
      <c r="BEL219" s="438"/>
      <c r="BEM219" s="438"/>
      <c r="BEN219" s="438"/>
      <c r="BEO219" s="438"/>
      <c r="BEP219" s="438"/>
      <c r="BEQ219" s="438"/>
      <c r="BER219" s="438"/>
      <c r="BES219" s="438"/>
      <c r="BET219" s="438"/>
      <c r="BEU219" s="438"/>
      <c r="BEV219" s="438"/>
      <c r="BEW219" s="438"/>
      <c r="BEX219" s="438"/>
      <c r="BEY219" s="438"/>
      <c r="BEZ219" s="438"/>
      <c r="BFA219" s="438"/>
      <c r="BFB219" s="438"/>
      <c r="BFC219" s="438"/>
      <c r="BFD219" s="435"/>
      <c r="BFE219" s="435"/>
      <c r="BFF219" s="435"/>
      <c r="BFG219" s="435"/>
      <c r="BFH219" s="435"/>
      <c r="BFI219" s="435"/>
      <c r="BFJ219" s="435"/>
      <c r="BFK219" s="435"/>
      <c r="BFL219" s="435"/>
      <c r="BFM219" s="435"/>
      <c r="BFN219" s="435"/>
      <c r="BFO219" s="435"/>
      <c r="BFP219" s="435"/>
      <c r="BFQ219" s="435"/>
      <c r="BFR219" s="435"/>
      <c r="BFS219" s="435"/>
      <c r="BFT219" s="435"/>
      <c r="BFU219" s="435"/>
      <c r="BFV219" s="435"/>
      <c r="BFW219" s="435"/>
      <c r="BFX219" s="435"/>
      <c r="BFY219" s="435"/>
      <c r="BFZ219" s="435"/>
      <c r="BGA219" s="435"/>
      <c r="BGB219" s="435"/>
      <c r="BGC219" s="435"/>
      <c r="BGD219" s="435"/>
      <c r="BGE219" s="435"/>
      <c r="BGF219" s="435"/>
      <c r="BGG219" s="435"/>
      <c r="BGH219" s="435"/>
      <c r="BGI219" s="435"/>
      <c r="BGJ219" s="435"/>
      <c r="BGK219" s="435"/>
      <c r="BGL219" s="435"/>
      <c r="BGM219" s="435"/>
      <c r="BGN219" s="435"/>
      <c r="BGO219" s="435"/>
      <c r="BGP219" s="435"/>
      <c r="BGQ219" s="435"/>
      <c r="BGR219" s="435"/>
      <c r="BGS219" s="435"/>
      <c r="BGT219" s="435"/>
      <c r="BGU219" s="435"/>
      <c r="BGV219" s="435"/>
      <c r="BGW219" s="435"/>
      <c r="BGX219" s="435"/>
      <c r="BGY219" s="435"/>
      <c r="BGZ219" s="436"/>
      <c r="BHA219" s="436"/>
      <c r="BHB219" s="436"/>
      <c r="BHC219" s="436"/>
      <c r="BHD219" s="436"/>
      <c r="BHE219" s="436"/>
      <c r="BHF219" s="436"/>
      <c r="BHG219" s="436"/>
      <c r="BHH219" s="436"/>
      <c r="BHI219" s="436"/>
      <c r="BHJ219" s="436"/>
      <c r="BHK219" s="436"/>
      <c r="BHL219" s="436"/>
      <c r="BHM219" s="436"/>
      <c r="BHN219" s="436"/>
      <c r="BHO219" s="436"/>
      <c r="BHP219" s="437"/>
      <c r="BHQ219" s="437"/>
      <c r="BHR219" s="437"/>
      <c r="BHS219" s="437"/>
      <c r="BHT219" s="437"/>
      <c r="BHU219" s="437"/>
      <c r="BHV219" s="437"/>
      <c r="BHW219" s="438"/>
      <c r="BHX219" s="438"/>
      <c r="BHY219" s="438"/>
      <c r="BHZ219" s="438"/>
      <c r="BIA219" s="438"/>
      <c r="BIB219" s="438"/>
      <c r="BIC219" s="438"/>
      <c r="BID219" s="438"/>
      <c r="BIE219" s="438"/>
      <c r="BIF219" s="438"/>
      <c r="BIG219" s="438"/>
      <c r="BIH219" s="438"/>
      <c r="BII219" s="438"/>
      <c r="BIJ219" s="438"/>
      <c r="BIK219" s="438"/>
      <c r="BIL219" s="438"/>
      <c r="BIM219" s="438"/>
      <c r="BIN219" s="438"/>
      <c r="BIO219" s="438"/>
      <c r="BIP219" s="438"/>
      <c r="BIQ219" s="438"/>
      <c r="BIR219" s="438"/>
      <c r="BIS219" s="438"/>
      <c r="BIT219" s="438"/>
      <c r="BIU219" s="438"/>
      <c r="BIV219" s="438"/>
      <c r="BIW219" s="438"/>
      <c r="BIX219" s="438"/>
      <c r="BIY219" s="438"/>
      <c r="BIZ219" s="438"/>
      <c r="BJA219" s="438"/>
      <c r="BJB219" s="438"/>
      <c r="BJC219" s="438"/>
      <c r="BJD219" s="438"/>
      <c r="BJE219" s="435"/>
      <c r="BJF219" s="435"/>
      <c r="BJG219" s="435"/>
      <c r="BJH219" s="435"/>
      <c r="BJI219" s="435"/>
      <c r="BJJ219" s="435"/>
      <c r="BJK219" s="435"/>
      <c r="BJL219" s="435"/>
      <c r="BJM219" s="435"/>
      <c r="BJN219" s="435"/>
      <c r="BJO219" s="435"/>
      <c r="BJP219" s="435"/>
      <c r="BJQ219" s="435"/>
      <c r="BJR219" s="435"/>
      <c r="BJS219" s="435"/>
      <c r="BJT219" s="435"/>
      <c r="BJU219" s="435"/>
      <c r="BJV219" s="435"/>
      <c r="BJW219" s="435"/>
      <c r="BJX219" s="435"/>
      <c r="BJY219" s="435"/>
      <c r="BJZ219" s="435"/>
      <c r="BKA219" s="435"/>
      <c r="BKB219" s="435"/>
      <c r="BKC219" s="435"/>
      <c r="BKD219" s="435"/>
      <c r="BKE219" s="435"/>
      <c r="BKF219" s="435"/>
      <c r="BKG219" s="435"/>
      <c r="BKH219" s="435"/>
      <c r="BKI219" s="435"/>
      <c r="BKJ219" s="435"/>
      <c r="BKK219" s="435"/>
      <c r="BKL219" s="435"/>
      <c r="BKM219" s="435"/>
      <c r="BKN219" s="435"/>
      <c r="BKO219" s="435"/>
      <c r="BKP219" s="435"/>
      <c r="BKQ219" s="435"/>
      <c r="BKR219" s="435"/>
      <c r="BKS219" s="435"/>
      <c r="BKT219" s="435"/>
      <c r="BKU219" s="435"/>
      <c r="BKV219" s="435"/>
      <c r="BKW219" s="435"/>
      <c r="BKX219" s="435"/>
      <c r="BKY219" s="435"/>
      <c r="BKZ219" s="435"/>
      <c r="BLA219" s="436"/>
      <c r="BLB219" s="436"/>
      <c r="BLC219" s="436"/>
      <c r="BLD219" s="436"/>
      <c r="BLE219" s="436"/>
      <c r="BLF219" s="436"/>
      <c r="BLG219" s="436"/>
      <c r="BLH219" s="436"/>
      <c r="BLI219" s="436"/>
      <c r="BLJ219" s="436"/>
      <c r="BLK219" s="436"/>
      <c r="BLL219" s="436"/>
      <c r="BLM219" s="436"/>
      <c r="BLN219" s="436"/>
      <c r="BLO219" s="436"/>
      <c r="BLP219" s="436"/>
      <c r="BLQ219" s="437"/>
      <c r="BLR219" s="437"/>
      <c r="BLS219" s="437"/>
      <c r="BLT219" s="437"/>
      <c r="BLU219" s="437"/>
      <c r="BLV219" s="437"/>
      <c r="BLW219" s="437"/>
      <c r="BLX219" s="438"/>
      <c r="BLY219" s="438"/>
      <c r="BLZ219" s="438"/>
      <c r="BMA219" s="438"/>
      <c r="BMB219" s="438"/>
      <c r="BMC219" s="438"/>
      <c r="BMD219" s="438"/>
      <c r="BME219" s="438"/>
      <c r="BMF219" s="438"/>
      <c r="BMG219" s="438"/>
      <c r="BMH219" s="438"/>
      <c r="BMI219" s="438"/>
      <c r="BMJ219" s="438"/>
      <c r="BMK219" s="438"/>
      <c r="BML219" s="438"/>
      <c r="BMM219" s="438"/>
      <c r="BMN219" s="438"/>
      <c r="BMO219" s="438"/>
      <c r="BMP219" s="438"/>
      <c r="BMQ219" s="438"/>
      <c r="BMR219" s="438"/>
      <c r="BMS219" s="438"/>
      <c r="BMT219" s="438"/>
      <c r="BMU219" s="438"/>
      <c r="BMV219" s="438"/>
      <c r="BMW219" s="438"/>
      <c r="BMX219" s="438"/>
      <c r="BMY219" s="438"/>
      <c r="BMZ219" s="438"/>
      <c r="BNA219" s="438"/>
      <c r="BNB219" s="438"/>
      <c r="BNC219" s="438"/>
      <c r="BND219" s="438"/>
      <c r="BNE219" s="438"/>
      <c r="BNF219" s="435"/>
      <c r="BNG219" s="435"/>
      <c r="BNH219" s="435"/>
      <c r="BNI219" s="435"/>
      <c r="BNJ219" s="435"/>
      <c r="BNK219" s="435"/>
      <c r="BNL219" s="435"/>
      <c r="BNM219" s="435"/>
      <c r="BNN219" s="435"/>
      <c r="BNO219" s="435"/>
      <c r="BNP219" s="435"/>
      <c r="BNQ219" s="435"/>
      <c r="BNR219" s="435"/>
      <c r="BNS219" s="435"/>
      <c r="BNT219" s="435"/>
      <c r="BNU219" s="435"/>
      <c r="BNV219" s="435"/>
      <c r="BNW219" s="435"/>
      <c r="BNX219" s="435"/>
      <c r="BNY219" s="435"/>
      <c r="BNZ219" s="435"/>
      <c r="BOA219" s="435"/>
      <c r="BOB219" s="435"/>
      <c r="BOC219" s="435"/>
      <c r="BOD219" s="435"/>
      <c r="BOE219" s="435"/>
      <c r="BOF219" s="435"/>
      <c r="BOG219" s="435"/>
      <c r="BOH219" s="435"/>
      <c r="BOI219" s="435"/>
      <c r="BOJ219" s="435"/>
      <c r="BOK219" s="435"/>
      <c r="BOL219" s="435"/>
      <c r="BOM219" s="435"/>
      <c r="BON219" s="435"/>
      <c r="BOO219" s="435"/>
      <c r="BOP219" s="435"/>
      <c r="BOQ219" s="435"/>
      <c r="BOR219" s="435"/>
      <c r="BOS219" s="435"/>
      <c r="BOT219" s="435"/>
      <c r="BOU219" s="435"/>
      <c r="BOV219" s="435"/>
      <c r="BOW219" s="435"/>
      <c r="BOX219" s="435"/>
      <c r="BOY219" s="435"/>
      <c r="BOZ219" s="435"/>
      <c r="BPA219" s="435"/>
      <c r="BPB219" s="436"/>
      <c r="BPC219" s="436"/>
      <c r="BPD219" s="436"/>
      <c r="BPE219" s="436"/>
      <c r="BPF219" s="436"/>
      <c r="BPG219" s="436"/>
      <c r="BPH219" s="436"/>
      <c r="BPI219" s="436"/>
      <c r="BPJ219" s="436"/>
      <c r="BPK219" s="436"/>
      <c r="BPL219" s="436"/>
      <c r="BPM219" s="436"/>
      <c r="BPN219" s="436"/>
      <c r="BPO219" s="436"/>
      <c r="BPP219" s="436"/>
      <c r="BPQ219" s="436"/>
      <c r="BPR219" s="437"/>
      <c r="BPS219" s="437"/>
      <c r="BPT219" s="437"/>
      <c r="BPU219" s="437"/>
      <c r="BPV219" s="437"/>
      <c r="BPW219" s="437"/>
      <c r="BPX219" s="437"/>
      <c r="BPY219" s="438"/>
      <c r="BPZ219" s="438"/>
      <c r="BQA219" s="438"/>
      <c r="BQB219" s="438"/>
      <c r="BQC219" s="438"/>
      <c r="BQD219" s="438"/>
      <c r="BQE219" s="438"/>
      <c r="BQF219" s="438"/>
      <c r="BQG219" s="438"/>
      <c r="BQH219" s="438"/>
      <c r="BQI219" s="438"/>
      <c r="BQJ219" s="438"/>
      <c r="BQK219" s="438"/>
      <c r="BQL219" s="438"/>
      <c r="BQM219" s="438"/>
      <c r="BQN219" s="438"/>
      <c r="BQO219" s="438"/>
      <c r="BQP219" s="438"/>
      <c r="BQQ219" s="438"/>
      <c r="BQR219" s="438"/>
      <c r="BQS219" s="438"/>
      <c r="BQT219" s="438"/>
      <c r="BQU219" s="438"/>
      <c r="BQV219" s="438"/>
      <c r="BQW219" s="438"/>
      <c r="BQX219" s="438"/>
      <c r="BQY219" s="438"/>
      <c r="BQZ219" s="438"/>
      <c r="BRA219" s="438"/>
      <c r="BRB219" s="438"/>
      <c r="BRC219" s="438"/>
      <c r="BRD219" s="438"/>
      <c r="BRE219" s="438"/>
      <c r="BRF219" s="438"/>
      <c r="BRG219" s="435"/>
      <c r="BRH219" s="435"/>
      <c r="BRI219" s="435"/>
      <c r="BRJ219" s="435"/>
      <c r="BRK219" s="435"/>
      <c r="BRL219" s="435"/>
      <c r="BRM219" s="435"/>
      <c r="BRN219" s="435"/>
      <c r="BRO219" s="435"/>
      <c r="BRP219" s="435"/>
      <c r="BRQ219" s="435"/>
      <c r="BRR219" s="435"/>
      <c r="BRS219" s="435"/>
      <c r="BRT219" s="435"/>
      <c r="BRU219" s="435"/>
      <c r="BRV219" s="435"/>
      <c r="BRW219" s="435"/>
      <c r="BRX219" s="435"/>
      <c r="BRY219" s="435"/>
      <c r="BRZ219" s="435"/>
      <c r="BSA219" s="435"/>
      <c r="BSB219" s="435"/>
      <c r="BSC219" s="435"/>
      <c r="BSD219" s="435"/>
      <c r="BSE219" s="435"/>
      <c r="BSF219" s="435"/>
      <c r="BSG219" s="435"/>
      <c r="BSH219" s="435"/>
      <c r="BSI219" s="435"/>
      <c r="BSJ219" s="435"/>
      <c r="BSK219" s="435"/>
      <c r="BSL219" s="435"/>
      <c r="BSM219" s="435"/>
      <c r="BSN219" s="435"/>
      <c r="BSO219" s="435"/>
      <c r="BSP219" s="435"/>
      <c r="BSQ219" s="435"/>
      <c r="BSR219" s="435"/>
      <c r="BSS219" s="435"/>
      <c r="BST219" s="435"/>
      <c r="BSU219" s="435"/>
      <c r="BSV219" s="435"/>
      <c r="BSW219" s="435"/>
      <c r="BSX219" s="435"/>
      <c r="BSY219" s="435"/>
      <c r="BSZ219" s="435"/>
      <c r="BTA219" s="435"/>
      <c r="BTB219" s="435"/>
      <c r="BTC219" s="436"/>
      <c r="BTD219" s="436"/>
      <c r="BTE219" s="436"/>
      <c r="BTF219" s="436"/>
      <c r="BTG219" s="436"/>
      <c r="BTH219" s="436"/>
      <c r="BTI219" s="436"/>
      <c r="BTJ219" s="436"/>
      <c r="BTK219" s="436"/>
      <c r="BTL219" s="436"/>
      <c r="BTM219" s="436"/>
      <c r="BTN219" s="436"/>
      <c r="BTO219" s="436"/>
      <c r="BTP219" s="436"/>
      <c r="BTQ219" s="436"/>
      <c r="BTR219" s="436"/>
      <c r="BTS219" s="437"/>
      <c r="BTT219" s="437"/>
      <c r="BTU219" s="437"/>
      <c r="BTV219" s="437"/>
      <c r="BTW219" s="437"/>
      <c r="BTX219" s="437"/>
      <c r="BTY219" s="437"/>
      <c r="BTZ219" s="438"/>
      <c r="BUA219" s="438"/>
      <c r="BUB219" s="438"/>
      <c r="BUC219" s="438"/>
      <c r="BUD219" s="438"/>
      <c r="BUE219" s="438"/>
      <c r="BUF219" s="438"/>
      <c r="BUG219" s="438"/>
      <c r="BUH219" s="438"/>
      <c r="BUI219" s="438"/>
      <c r="BUJ219" s="438"/>
      <c r="BUK219" s="438"/>
      <c r="BUL219" s="438"/>
      <c r="BUM219" s="438"/>
      <c r="BUN219" s="438"/>
      <c r="BUO219" s="438"/>
      <c r="BUP219" s="438"/>
      <c r="BUQ219" s="438"/>
      <c r="BUR219" s="438"/>
      <c r="BUS219" s="438"/>
      <c r="BUT219" s="438"/>
      <c r="BUU219" s="438"/>
      <c r="BUV219" s="438"/>
      <c r="BUW219" s="438"/>
      <c r="BUX219" s="438"/>
      <c r="BUY219" s="438"/>
      <c r="BUZ219" s="438"/>
      <c r="BVA219" s="438"/>
      <c r="BVB219" s="438"/>
      <c r="BVC219" s="438"/>
      <c r="BVD219" s="438"/>
      <c r="BVE219" s="438"/>
      <c r="BVF219" s="438"/>
      <c r="BVG219" s="438"/>
      <c r="BVH219" s="435"/>
      <c r="BVI219" s="435"/>
      <c r="BVJ219" s="435"/>
      <c r="BVK219" s="435"/>
      <c r="BVL219" s="435"/>
      <c r="BVM219" s="435"/>
      <c r="BVN219" s="435"/>
      <c r="BVO219" s="435"/>
      <c r="BVP219" s="435"/>
      <c r="BVQ219" s="435"/>
      <c r="BVR219" s="435"/>
      <c r="BVS219" s="435"/>
      <c r="BVT219" s="435"/>
      <c r="BVU219" s="435"/>
      <c r="BVV219" s="435"/>
      <c r="BVW219" s="435"/>
      <c r="BVX219" s="435"/>
      <c r="BVY219" s="435"/>
      <c r="BVZ219" s="435"/>
      <c r="BWA219" s="435"/>
      <c r="BWB219" s="435"/>
      <c r="BWC219" s="435"/>
      <c r="BWD219" s="435"/>
      <c r="BWE219" s="435"/>
      <c r="BWF219" s="435"/>
      <c r="BWG219" s="435"/>
      <c r="BWH219" s="435"/>
      <c r="BWI219" s="435"/>
      <c r="BWJ219" s="435"/>
      <c r="BWK219" s="435"/>
      <c r="BWL219" s="435"/>
      <c r="BWM219" s="435"/>
      <c r="BWN219" s="435"/>
      <c r="BWO219" s="435"/>
      <c r="BWP219" s="435"/>
      <c r="BWQ219" s="435"/>
      <c r="BWR219" s="435"/>
      <c r="BWS219" s="435"/>
      <c r="BWT219" s="435"/>
      <c r="BWU219" s="435"/>
      <c r="BWV219" s="435"/>
      <c r="BWW219" s="435"/>
      <c r="BWX219" s="435"/>
      <c r="BWY219" s="435"/>
      <c r="BWZ219" s="435"/>
      <c r="BXA219" s="435"/>
      <c r="BXB219" s="435"/>
      <c r="BXC219" s="435"/>
      <c r="BXD219" s="436"/>
      <c r="BXE219" s="436"/>
      <c r="BXF219" s="436"/>
      <c r="BXG219" s="436"/>
      <c r="BXH219" s="436"/>
      <c r="BXI219" s="436"/>
      <c r="BXJ219" s="436"/>
      <c r="BXK219" s="436"/>
      <c r="BXL219" s="436"/>
      <c r="BXM219" s="436"/>
      <c r="BXN219" s="436"/>
      <c r="BXO219" s="436"/>
      <c r="BXP219" s="436"/>
      <c r="BXQ219" s="436"/>
      <c r="BXR219" s="436"/>
      <c r="BXS219" s="436"/>
      <c r="BXT219" s="437"/>
      <c r="BXU219" s="437"/>
      <c r="BXV219" s="437"/>
      <c r="BXW219" s="437"/>
      <c r="BXX219" s="437"/>
      <c r="BXY219" s="437"/>
      <c r="BXZ219" s="437"/>
      <c r="BYA219" s="438"/>
      <c r="BYB219" s="438"/>
      <c r="BYC219" s="438"/>
      <c r="BYD219" s="438"/>
      <c r="BYE219" s="438"/>
      <c r="BYF219" s="438"/>
      <c r="BYG219" s="438"/>
      <c r="BYH219" s="438"/>
      <c r="BYI219" s="438"/>
      <c r="BYJ219" s="438"/>
      <c r="BYK219" s="438"/>
      <c r="BYL219" s="438"/>
      <c r="BYM219" s="438"/>
      <c r="BYN219" s="438"/>
      <c r="BYO219" s="438"/>
      <c r="BYP219" s="438"/>
      <c r="BYQ219" s="438"/>
      <c r="BYR219" s="438"/>
      <c r="BYS219" s="438"/>
      <c r="BYT219" s="438"/>
      <c r="BYU219" s="438"/>
      <c r="BYV219" s="438"/>
      <c r="BYW219" s="438"/>
      <c r="BYX219" s="438"/>
      <c r="BYY219" s="438"/>
      <c r="BYZ219" s="438"/>
      <c r="BZA219" s="438"/>
      <c r="BZB219" s="438"/>
      <c r="BZC219" s="438"/>
      <c r="BZD219" s="438"/>
      <c r="BZE219" s="438"/>
      <c r="BZF219" s="438"/>
      <c r="BZG219" s="438"/>
      <c r="BZH219" s="438"/>
      <c r="BZI219" s="435"/>
      <c r="BZJ219" s="435"/>
      <c r="BZK219" s="435"/>
      <c r="BZL219" s="435"/>
      <c r="BZM219" s="435"/>
      <c r="BZN219" s="435"/>
      <c r="BZO219" s="435"/>
      <c r="BZP219" s="435"/>
      <c r="BZQ219" s="435"/>
      <c r="BZR219" s="435"/>
      <c r="BZS219" s="435"/>
      <c r="BZT219" s="435"/>
      <c r="BZU219" s="435"/>
      <c r="BZV219" s="435"/>
      <c r="BZW219" s="435"/>
      <c r="BZX219" s="435"/>
      <c r="BZY219" s="435"/>
      <c r="BZZ219" s="435"/>
      <c r="CAA219" s="435"/>
      <c r="CAB219" s="435"/>
      <c r="CAC219" s="435"/>
      <c r="CAD219" s="435"/>
      <c r="CAE219" s="435"/>
      <c r="CAF219" s="435"/>
      <c r="CAG219" s="435"/>
      <c r="CAH219" s="435"/>
      <c r="CAI219" s="435"/>
      <c r="CAJ219" s="435"/>
      <c r="CAK219" s="435"/>
      <c r="CAL219" s="435"/>
      <c r="CAM219" s="435"/>
      <c r="CAN219" s="435"/>
      <c r="CAO219" s="435"/>
      <c r="CAP219" s="435"/>
      <c r="CAQ219" s="435"/>
      <c r="CAR219" s="435"/>
      <c r="CAS219" s="435"/>
      <c r="CAT219" s="435"/>
      <c r="CAU219" s="435"/>
      <c r="CAV219" s="435"/>
      <c r="CAW219" s="435"/>
      <c r="CAX219" s="435"/>
      <c r="CAY219" s="435"/>
      <c r="CAZ219" s="435"/>
      <c r="CBA219" s="435"/>
      <c r="CBB219" s="435"/>
      <c r="CBC219" s="435"/>
      <c r="CBD219" s="435"/>
      <c r="CBE219" s="436"/>
      <c r="CBF219" s="436"/>
      <c r="CBG219" s="436"/>
      <c r="CBH219" s="436"/>
      <c r="CBI219" s="436"/>
      <c r="CBJ219" s="436"/>
      <c r="CBK219" s="436"/>
      <c r="CBL219" s="436"/>
      <c r="CBM219" s="436"/>
      <c r="CBN219" s="436"/>
      <c r="CBO219" s="436"/>
      <c r="CBP219" s="436"/>
      <c r="CBQ219" s="436"/>
      <c r="CBR219" s="436"/>
      <c r="CBS219" s="436"/>
      <c r="CBT219" s="436"/>
      <c r="CBU219" s="437"/>
      <c r="CBV219" s="437"/>
      <c r="CBW219" s="437"/>
      <c r="CBX219" s="437"/>
      <c r="CBY219" s="437"/>
      <c r="CBZ219" s="437"/>
      <c r="CCA219" s="437"/>
      <c r="CCB219" s="438"/>
      <c r="CCC219" s="438"/>
      <c r="CCD219" s="438"/>
      <c r="CCE219" s="438"/>
      <c r="CCF219" s="438"/>
      <c r="CCG219" s="438"/>
      <c r="CCH219" s="438"/>
      <c r="CCI219" s="438"/>
      <c r="CCJ219" s="438"/>
      <c r="CCK219" s="438"/>
      <c r="CCL219" s="438"/>
      <c r="CCM219" s="438"/>
      <c r="CCN219" s="438"/>
      <c r="CCO219" s="438"/>
      <c r="CCP219" s="438"/>
      <c r="CCQ219" s="438"/>
      <c r="CCR219" s="438"/>
      <c r="CCS219" s="438"/>
      <c r="CCT219" s="438"/>
      <c r="CCU219" s="438"/>
      <c r="CCV219" s="438"/>
      <c r="CCW219" s="438"/>
      <c r="CCX219" s="438"/>
      <c r="CCY219" s="438"/>
      <c r="CCZ219" s="438"/>
      <c r="CDA219" s="438"/>
      <c r="CDB219" s="438"/>
      <c r="CDC219" s="438"/>
      <c r="CDD219" s="438"/>
      <c r="CDE219" s="438"/>
      <c r="CDF219" s="438"/>
      <c r="CDG219" s="438"/>
      <c r="CDH219" s="438"/>
      <c r="CDI219" s="438"/>
      <c r="CDJ219" s="435"/>
      <c r="CDK219" s="435"/>
      <c r="CDL219" s="435"/>
      <c r="CDM219" s="435"/>
      <c r="CDN219" s="435"/>
      <c r="CDO219" s="435"/>
      <c r="CDP219" s="435"/>
      <c r="CDQ219" s="435"/>
      <c r="CDR219" s="435"/>
      <c r="CDS219" s="435"/>
      <c r="CDT219" s="435"/>
      <c r="CDU219" s="435"/>
      <c r="CDV219" s="435"/>
      <c r="CDW219" s="435"/>
      <c r="CDX219" s="435"/>
      <c r="CDY219" s="435"/>
      <c r="CDZ219" s="435"/>
      <c r="CEA219" s="435"/>
      <c r="CEB219" s="435"/>
      <c r="CEC219" s="435"/>
      <c r="CED219" s="435"/>
      <c r="CEE219" s="435"/>
      <c r="CEF219" s="435"/>
      <c r="CEG219" s="435"/>
      <c r="CEH219" s="435"/>
      <c r="CEI219" s="435"/>
      <c r="CEJ219" s="435"/>
      <c r="CEK219" s="435"/>
      <c r="CEL219" s="435"/>
      <c r="CEM219" s="435"/>
      <c r="CEN219" s="435"/>
      <c r="CEO219" s="435"/>
      <c r="CEP219" s="435"/>
      <c r="CEQ219" s="435"/>
      <c r="CER219" s="435"/>
      <c r="CES219" s="435"/>
      <c r="CET219" s="435"/>
      <c r="CEU219" s="435"/>
      <c r="CEV219" s="435"/>
      <c r="CEW219" s="435"/>
      <c r="CEX219" s="435"/>
      <c r="CEY219" s="435"/>
      <c r="CEZ219" s="435"/>
      <c r="CFA219" s="435"/>
      <c r="CFB219" s="435"/>
      <c r="CFC219" s="435"/>
      <c r="CFD219" s="435"/>
      <c r="CFE219" s="435"/>
      <c r="CFF219" s="436"/>
      <c r="CFG219" s="436"/>
      <c r="CFH219" s="436"/>
      <c r="CFI219" s="436"/>
      <c r="CFJ219" s="436"/>
      <c r="CFK219" s="436"/>
      <c r="CFL219" s="436"/>
      <c r="CFM219" s="436"/>
      <c r="CFN219" s="436"/>
      <c r="CFO219" s="436"/>
      <c r="CFP219" s="436"/>
      <c r="CFQ219" s="436"/>
      <c r="CFR219" s="436"/>
      <c r="CFS219" s="436"/>
      <c r="CFT219" s="436"/>
      <c r="CFU219" s="436"/>
      <c r="CFV219" s="437"/>
      <c r="CFW219" s="437"/>
      <c r="CFX219" s="437"/>
      <c r="CFY219" s="437"/>
      <c r="CFZ219" s="437"/>
      <c r="CGA219" s="437"/>
      <c r="CGB219" s="437"/>
      <c r="CGC219" s="438"/>
      <c r="CGD219" s="438"/>
      <c r="CGE219" s="438"/>
      <c r="CGF219" s="438"/>
      <c r="CGG219" s="438"/>
      <c r="CGH219" s="438"/>
      <c r="CGI219" s="438"/>
      <c r="CGJ219" s="438"/>
      <c r="CGK219" s="438"/>
      <c r="CGL219" s="438"/>
      <c r="CGM219" s="438"/>
      <c r="CGN219" s="438"/>
      <c r="CGO219" s="438"/>
      <c r="CGP219" s="438"/>
      <c r="CGQ219" s="438"/>
      <c r="CGR219" s="438"/>
      <c r="CGS219" s="438"/>
      <c r="CGT219" s="438"/>
      <c r="CGU219" s="438"/>
      <c r="CGV219" s="438"/>
      <c r="CGW219" s="438"/>
      <c r="CGX219" s="438"/>
      <c r="CGY219" s="438"/>
      <c r="CGZ219" s="438"/>
      <c r="CHA219" s="438"/>
      <c r="CHB219" s="438"/>
      <c r="CHC219" s="438"/>
      <c r="CHD219" s="438"/>
      <c r="CHE219" s="438"/>
      <c r="CHF219" s="438"/>
      <c r="CHG219" s="438"/>
      <c r="CHH219" s="438"/>
      <c r="CHI219" s="438"/>
      <c r="CHJ219" s="438"/>
      <c r="CHK219" s="435"/>
      <c r="CHL219" s="435"/>
      <c r="CHM219" s="435"/>
      <c r="CHN219" s="435"/>
      <c r="CHO219" s="435"/>
      <c r="CHP219" s="435"/>
      <c r="CHQ219" s="435"/>
      <c r="CHR219" s="435"/>
      <c r="CHS219" s="435"/>
      <c r="CHT219" s="435"/>
      <c r="CHU219" s="435"/>
      <c r="CHV219" s="435"/>
      <c r="CHW219" s="435"/>
      <c r="CHX219" s="435"/>
      <c r="CHY219" s="435"/>
      <c r="CHZ219" s="435"/>
      <c r="CIA219" s="435"/>
      <c r="CIB219" s="435"/>
      <c r="CIC219" s="435"/>
      <c r="CID219" s="435"/>
      <c r="CIE219" s="435"/>
      <c r="CIF219" s="435"/>
      <c r="CIG219" s="435"/>
      <c r="CIH219" s="435"/>
      <c r="CII219" s="435"/>
      <c r="CIJ219" s="435"/>
      <c r="CIK219" s="435"/>
      <c r="CIL219" s="435"/>
      <c r="CIM219" s="435"/>
      <c r="CIN219" s="435"/>
      <c r="CIO219" s="435"/>
      <c r="CIP219" s="435"/>
      <c r="CIQ219" s="435"/>
      <c r="CIR219" s="435"/>
      <c r="CIS219" s="435"/>
      <c r="CIT219" s="435"/>
      <c r="CIU219" s="435"/>
      <c r="CIV219" s="435"/>
      <c r="CIW219" s="435"/>
      <c r="CIX219" s="435"/>
      <c r="CIY219" s="435"/>
      <c r="CIZ219" s="435"/>
      <c r="CJA219" s="435"/>
      <c r="CJB219" s="435"/>
      <c r="CJC219" s="435"/>
      <c r="CJD219" s="435"/>
      <c r="CJE219" s="435"/>
      <c r="CJF219" s="435"/>
      <c r="CJG219" s="436"/>
      <c r="CJH219" s="436"/>
      <c r="CJI219" s="436"/>
      <c r="CJJ219" s="436"/>
      <c r="CJK219" s="436"/>
      <c r="CJL219" s="436"/>
      <c r="CJM219" s="436"/>
      <c r="CJN219" s="436"/>
      <c r="CJO219" s="436"/>
      <c r="CJP219" s="436"/>
      <c r="CJQ219" s="436"/>
      <c r="CJR219" s="436"/>
      <c r="CJS219" s="436"/>
      <c r="CJT219" s="436"/>
      <c r="CJU219" s="436"/>
      <c r="CJV219" s="436"/>
      <c r="CJW219" s="437"/>
      <c r="CJX219" s="437"/>
      <c r="CJY219" s="437"/>
      <c r="CJZ219" s="437"/>
      <c r="CKA219" s="437"/>
      <c r="CKB219" s="437"/>
      <c r="CKC219" s="437"/>
      <c r="CKD219" s="438"/>
      <c r="CKE219" s="438"/>
      <c r="CKF219" s="438"/>
      <c r="CKG219" s="438"/>
      <c r="CKH219" s="438"/>
      <c r="CKI219" s="438"/>
      <c r="CKJ219" s="438"/>
      <c r="CKK219" s="438"/>
      <c r="CKL219" s="438"/>
      <c r="CKM219" s="438"/>
      <c r="CKN219" s="438"/>
      <c r="CKO219" s="438"/>
      <c r="CKP219" s="438"/>
      <c r="CKQ219" s="438"/>
      <c r="CKR219" s="438"/>
      <c r="CKS219" s="438"/>
      <c r="CKT219" s="438"/>
      <c r="CKU219" s="438"/>
      <c r="CKV219" s="438"/>
      <c r="CKW219" s="438"/>
      <c r="CKX219" s="438"/>
      <c r="CKY219" s="438"/>
      <c r="CKZ219" s="438"/>
      <c r="CLA219" s="438"/>
      <c r="CLB219" s="438"/>
      <c r="CLC219" s="438"/>
      <c r="CLD219" s="438"/>
      <c r="CLE219" s="438"/>
      <c r="CLF219" s="438"/>
      <c r="CLG219" s="438"/>
      <c r="CLH219" s="438"/>
      <c r="CLI219" s="438"/>
      <c r="CLJ219" s="438"/>
      <c r="CLK219" s="438"/>
      <c r="CLL219" s="435"/>
      <c r="CLM219" s="435"/>
      <c r="CLN219" s="435"/>
      <c r="CLO219" s="435"/>
      <c r="CLP219" s="435"/>
      <c r="CLQ219" s="435"/>
      <c r="CLR219" s="435"/>
      <c r="CLS219" s="435"/>
      <c r="CLT219" s="435"/>
      <c r="CLU219" s="435"/>
      <c r="CLV219" s="435"/>
      <c r="CLW219" s="435"/>
      <c r="CLX219" s="435"/>
      <c r="CLY219" s="435"/>
      <c r="CLZ219" s="435"/>
      <c r="CMA219" s="435"/>
      <c r="CMB219" s="435"/>
      <c r="CMC219" s="435"/>
      <c r="CMD219" s="435"/>
      <c r="CME219" s="435"/>
      <c r="CMF219" s="435"/>
      <c r="CMG219" s="435"/>
      <c r="CMH219" s="435"/>
      <c r="CMI219" s="435"/>
      <c r="CMJ219" s="435"/>
      <c r="CMK219" s="435"/>
      <c r="CML219" s="435"/>
      <c r="CMM219" s="435"/>
      <c r="CMN219" s="435"/>
      <c r="CMO219" s="435"/>
      <c r="CMP219" s="435"/>
      <c r="CMQ219" s="435"/>
      <c r="CMR219" s="435"/>
      <c r="CMS219" s="435"/>
      <c r="CMT219" s="435"/>
      <c r="CMU219" s="435"/>
      <c r="CMV219" s="435"/>
      <c r="CMW219" s="435"/>
      <c r="CMX219" s="435"/>
      <c r="CMY219" s="435"/>
      <c r="CMZ219" s="435"/>
      <c r="CNA219" s="435"/>
      <c r="CNB219" s="435"/>
      <c r="CNC219" s="435"/>
      <c r="CND219" s="435"/>
      <c r="CNE219" s="435"/>
      <c r="CNF219" s="435"/>
      <c r="CNG219" s="435"/>
      <c r="CNH219" s="436"/>
      <c r="CNI219" s="436"/>
      <c r="CNJ219" s="436"/>
      <c r="CNK219" s="436"/>
      <c r="CNL219" s="436"/>
      <c r="CNM219" s="436"/>
      <c r="CNN219" s="436"/>
      <c r="CNO219" s="436"/>
      <c r="CNP219" s="436"/>
      <c r="CNQ219" s="436"/>
      <c r="CNR219" s="436"/>
      <c r="CNS219" s="436"/>
      <c r="CNT219" s="436"/>
      <c r="CNU219" s="436"/>
      <c r="CNV219" s="436"/>
      <c r="CNW219" s="436"/>
      <c r="CNX219" s="437"/>
      <c r="CNY219" s="437"/>
      <c r="CNZ219" s="437"/>
      <c r="COA219" s="437"/>
      <c r="COB219" s="437"/>
      <c r="COC219" s="437"/>
      <c r="COD219" s="437"/>
      <c r="COE219" s="438"/>
      <c r="COF219" s="438"/>
      <c r="COG219" s="438"/>
      <c r="COH219" s="438"/>
      <c r="COI219" s="438"/>
      <c r="COJ219" s="438"/>
      <c r="COK219" s="438"/>
      <c r="COL219" s="438"/>
      <c r="COM219" s="438"/>
      <c r="CON219" s="438"/>
      <c r="COO219" s="438"/>
      <c r="COP219" s="438"/>
      <c r="COQ219" s="438"/>
      <c r="COR219" s="438"/>
      <c r="COS219" s="438"/>
      <c r="COT219" s="438"/>
      <c r="COU219" s="438"/>
      <c r="COV219" s="438"/>
      <c r="COW219" s="438"/>
      <c r="COX219" s="438"/>
      <c r="COY219" s="438"/>
      <c r="COZ219" s="438"/>
      <c r="CPA219" s="438"/>
      <c r="CPB219" s="438"/>
      <c r="CPC219" s="438"/>
      <c r="CPD219" s="438"/>
      <c r="CPE219" s="438"/>
      <c r="CPF219" s="438"/>
      <c r="CPG219" s="438"/>
      <c r="CPH219" s="438"/>
      <c r="CPI219" s="438"/>
      <c r="CPJ219" s="438"/>
      <c r="CPK219" s="438"/>
      <c r="CPL219" s="438"/>
      <c r="CPM219" s="435"/>
      <c r="CPN219" s="435"/>
      <c r="CPO219" s="435"/>
      <c r="CPP219" s="435"/>
      <c r="CPQ219" s="435"/>
      <c r="CPR219" s="435"/>
      <c r="CPS219" s="435"/>
      <c r="CPT219" s="435"/>
      <c r="CPU219" s="435"/>
      <c r="CPV219" s="435"/>
      <c r="CPW219" s="435"/>
      <c r="CPX219" s="435"/>
      <c r="CPY219" s="435"/>
      <c r="CPZ219" s="435"/>
      <c r="CQA219" s="435"/>
      <c r="CQB219" s="435"/>
      <c r="CQC219" s="435"/>
      <c r="CQD219" s="435"/>
      <c r="CQE219" s="435"/>
      <c r="CQF219" s="435"/>
      <c r="CQG219" s="435"/>
      <c r="CQH219" s="435"/>
      <c r="CQI219" s="435"/>
      <c r="CQJ219" s="435"/>
      <c r="CQK219" s="435"/>
      <c r="CQL219" s="435"/>
      <c r="CQM219" s="435"/>
      <c r="CQN219" s="435"/>
      <c r="CQO219" s="435"/>
      <c r="CQP219" s="435"/>
      <c r="CQQ219" s="435"/>
      <c r="CQR219" s="435"/>
      <c r="CQS219" s="435"/>
      <c r="CQT219" s="435"/>
      <c r="CQU219" s="435"/>
      <c r="CQV219" s="435"/>
      <c r="CQW219" s="435"/>
      <c r="CQX219" s="435"/>
      <c r="CQY219" s="435"/>
      <c r="CQZ219" s="435"/>
      <c r="CRA219" s="435"/>
      <c r="CRB219" s="435"/>
      <c r="CRC219" s="435"/>
      <c r="CRD219" s="435"/>
      <c r="CRE219" s="435"/>
      <c r="CRF219" s="435"/>
      <c r="CRG219" s="435"/>
      <c r="CRH219" s="435"/>
      <c r="CRI219" s="436"/>
      <c r="CRJ219" s="436"/>
      <c r="CRK219" s="436"/>
      <c r="CRL219" s="436"/>
      <c r="CRM219" s="436"/>
      <c r="CRN219" s="436"/>
      <c r="CRO219" s="436"/>
      <c r="CRP219" s="436"/>
      <c r="CRQ219" s="436"/>
      <c r="CRR219" s="436"/>
      <c r="CRS219" s="436"/>
      <c r="CRT219" s="436"/>
      <c r="CRU219" s="436"/>
      <c r="CRV219" s="436"/>
      <c r="CRW219" s="436"/>
      <c r="CRX219" s="436"/>
      <c r="CRY219" s="437"/>
      <c r="CRZ219" s="437"/>
      <c r="CSA219" s="437"/>
      <c r="CSB219" s="437"/>
      <c r="CSC219" s="437"/>
      <c r="CSD219" s="437"/>
      <c r="CSE219" s="437"/>
      <c r="CSF219" s="438"/>
      <c r="CSG219" s="438"/>
      <c r="CSH219" s="438"/>
      <c r="CSI219" s="438"/>
      <c r="CSJ219" s="438"/>
      <c r="CSK219" s="438"/>
      <c r="CSL219" s="438"/>
      <c r="CSM219" s="438"/>
      <c r="CSN219" s="438"/>
      <c r="CSO219" s="438"/>
      <c r="CSP219" s="438"/>
      <c r="CSQ219" s="438"/>
      <c r="CSR219" s="438"/>
      <c r="CSS219" s="438"/>
      <c r="CST219" s="438"/>
      <c r="CSU219" s="438"/>
      <c r="CSV219" s="438"/>
      <c r="CSW219" s="438"/>
      <c r="CSX219" s="438"/>
      <c r="CSY219" s="438"/>
      <c r="CSZ219" s="438"/>
      <c r="CTA219" s="438"/>
      <c r="CTB219" s="438"/>
      <c r="CTC219" s="438"/>
      <c r="CTD219" s="438"/>
      <c r="CTE219" s="438"/>
      <c r="CTF219" s="438"/>
      <c r="CTG219" s="438"/>
      <c r="CTH219" s="438"/>
      <c r="CTI219" s="438"/>
      <c r="CTJ219" s="438"/>
      <c r="CTK219" s="438"/>
      <c r="CTL219" s="438"/>
      <c r="CTM219" s="438"/>
      <c r="CTN219" s="435"/>
      <c r="CTO219" s="435"/>
      <c r="CTP219" s="435"/>
      <c r="CTQ219" s="435"/>
      <c r="CTR219" s="435"/>
      <c r="CTS219" s="435"/>
      <c r="CTT219" s="435"/>
      <c r="CTU219" s="435"/>
      <c r="CTV219" s="435"/>
      <c r="CTW219" s="435"/>
      <c r="CTX219" s="435"/>
      <c r="CTY219" s="435"/>
      <c r="CTZ219" s="435"/>
      <c r="CUA219" s="435"/>
      <c r="CUB219" s="435"/>
      <c r="CUC219" s="435"/>
      <c r="CUD219" s="435"/>
      <c r="CUE219" s="435"/>
      <c r="CUF219" s="435"/>
      <c r="CUG219" s="435"/>
      <c r="CUH219" s="435"/>
      <c r="CUI219" s="435"/>
      <c r="CUJ219" s="435"/>
      <c r="CUK219" s="435"/>
      <c r="CUL219" s="435"/>
      <c r="CUM219" s="435"/>
      <c r="CUN219" s="435"/>
      <c r="CUO219" s="435"/>
      <c r="CUP219" s="435"/>
      <c r="CUQ219" s="435"/>
      <c r="CUR219" s="435"/>
      <c r="CUS219" s="435"/>
      <c r="CUT219" s="435"/>
      <c r="CUU219" s="435"/>
      <c r="CUV219" s="435"/>
      <c r="CUW219" s="435"/>
      <c r="CUX219" s="435"/>
      <c r="CUY219" s="435"/>
      <c r="CUZ219" s="435"/>
      <c r="CVA219" s="435"/>
      <c r="CVB219" s="435"/>
      <c r="CVC219" s="435"/>
      <c r="CVD219" s="435"/>
      <c r="CVE219" s="435"/>
      <c r="CVF219" s="435"/>
      <c r="CVG219" s="435"/>
      <c r="CVH219" s="435"/>
      <c r="CVI219" s="435"/>
      <c r="CVJ219" s="436"/>
      <c r="CVK219" s="436"/>
      <c r="CVL219" s="436"/>
      <c r="CVM219" s="436"/>
      <c r="CVN219" s="436"/>
      <c r="CVO219" s="436"/>
      <c r="CVP219" s="436"/>
      <c r="CVQ219" s="436"/>
      <c r="CVR219" s="436"/>
      <c r="CVS219" s="436"/>
      <c r="CVT219" s="436"/>
      <c r="CVU219" s="436"/>
      <c r="CVV219" s="436"/>
      <c r="CVW219" s="436"/>
      <c r="CVX219" s="436"/>
      <c r="CVY219" s="436"/>
      <c r="CVZ219" s="437"/>
      <c r="CWA219" s="437"/>
      <c r="CWB219" s="437"/>
      <c r="CWC219" s="437"/>
      <c r="CWD219" s="437"/>
      <c r="CWE219" s="437"/>
      <c r="CWF219" s="437"/>
      <c r="CWG219" s="438"/>
      <c r="CWH219" s="438"/>
      <c r="CWI219" s="438"/>
      <c r="CWJ219" s="438"/>
      <c r="CWK219" s="438"/>
      <c r="CWL219" s="438"/>
      <c r="CWM219" s="438"/>
      <c r="CWN219" s="438"/>
      <c r="CWO219" s="438"/>
      <c r="CWP219" s="438"/>
      <c r="CWQ219" s="438"/>
      <c r="CWR219" s="438"/>
      <c r="CWS219" s="438"/>
      <c r="CWT219" s="438"/>
      <c r="CWU219" s="438"/>
      <c r="CWV219" s="438"/>
      <c r="CWW219" s="438"/>
      <c r="CWX219" s="438"/>
      <c r="CWY219" s="438"/>
      <c r="CWZ219" s="438"/>
      <c r="CXA219" s="438"/>
      <c r="CXB219" s="438"/>
      <c r="CXC219" s="438"/>
      <c r="CXD219" s="438"/>
      <c r="CXE219" s="438"/>
      <c r="CXF219" s="438"/>
      <c r="CXG219" s="438"/>
      <c r="CXH219" s="438"/>
      <c r="CXI219" s="438"/>
      <c r="CXJ219" s="438"/>
      <c r="CXK219" s="438"/>
      <c r="CXL219" s="438"/>
      <c r="CXM219" s="438"/>
      <c r="CXN219" s="438"/>
      <c r="CXO219" s="435"/>
      <c r="CXP219" s="435"/>
      <c r="CXQ219" s="435"/>
      <c r="CXR219" s="435"/>
      <c r="CXS219" s="435"/>
      <c r="CXT219" s="435"/>
      <c r="CXU219" s="435"/>
      <c r="CXV219" s="435"/>
      <c r="CXW219" s="435"/>
      <c r="CXX219" s="435"/>
      <c r="CXY219" s="435"/>
      <c r="CXZ219" s="435"/>
      <c r="CYA219" s="435"/>
      <c r="CYB219" s="435"/>
      <c r="CYC219" s="435"/>
      <c r="CYD219" s="435"/>
      <c r="CYE219" s="435"/>
      <c r="CYF219" s="435"/>
      <c r="CYG219" s="435"/>
      <c r="CYH219" s="435"/>
      <c r="CYI219" s="435"/>
      <c r="CYJ219" s="435"/>
      <c r="CYK219" s="435"/>
      <c r="CYL219" s="435"/>
      <c r="CYM219" s="435"/>
      <c r="CYN219" s="435"/>
      <c r="CYO219" s="435"/>
      <c r="CYP219" s="435"/>
      <c r="CYQ219" s="435"/>
      <c r="CYR219" s="435"/>
      <c r="CYS219" s="435"/>
      <c r="CYT219" s="435"/>
      <c r="CYU219" s="435"/>
      <c r="CYV219" s="435"/>
      <c r="CYW219" s="435"/>
      <c r="CYX219" s="435"/>
      <c r="CYY219" s="435"/>
      <c r="CYZ219" s="435"/>
      <c r="CZA219" s="435"/>
      <c r="CZB219" s="435"/>
      <c r="CZC219" s="435"/>
      <c r="CZD219" s="435"/>
      <c r="CZE219" s="435"/>
      <c r="CZF219" s="435"/>
      <c r="CZG219" s="435"/>
      <c r="CZH219" s="435"/>
      <c r="CZI219" s="435"/>
      <c r="CZJ219" s="435"/>
      <c r="CZK219" s="436"/>
      <c r="CZL219" s="436"/>
      <c r="CZM219" s="436"/>
      <c r="CZN219" s="436"/>
      <c r="CZO219" s="436"/>
      <c r="CZP219" s="436"/>
      <c r="CZQ219" s="436"/>
      <c r="CZR219" s="436"/>
      <c r="CZS219" s="436"/>
      <c r="CZT219" s="436"/>
      <c r="CZU219" s="436"/>
      <c r="CZV219" s="436"/>
      <c r="CZW219" s="436"/>
      <c r="CZX219" s="436"/>
      <c r="CZY219" s="436"/>
      <c r="CZZ219" s="436"/>
      <c r="DAA219" s="437"/>
      <c r="DAB219" s="437"/>
      <c r="DAC219" s="437"/>
      <c r="DAD219" s="437"/>
      <c r="DAE219" s="437"/>
      <c r="DAF219" s="437"/>
      <c r="DAG219" s="437"/>
      <c r="DAH219" s="438"/>
      <c r="DAI219" s="438"/>
      <c r="DAJ219" s="438"/>
      <c r="DAK219" s="438"/>
      <c r="DAL219" s="438"/>
      <c r="DAM219" s="438"/>
      <c r="DAN219" s="438"/>
      <c r="DAO219" s="438"/>
      <c r="DAP219" s="438"/>
      <c r="DAQ219" s="438"/>
      <c r="DAR219" s="438"/>
      <c r="DAS219" s="438"/>
      <c r="DAT219" s="438"/>
      <c r="DAU219" s="438"/>
      <c r="DAV219" s="438"/>
      <c r="DAW219" s="438"/>
      <c r="DAX219" s="438"/>
      <c r="DAY219" s="438"/>
      <c r="DAZ219" s="438"/>
      <c r="DBA219" s="438"/>
      <c r="DBB219" s="438"/>
      <c r="DBC219" s="438"/>
      <c r="DBD219" s="438"/>
      <c r="DBE219" s="438"/>
      <c r="DBF219" s="438"/>
      <c r="DBG219" s="438"/>
      <c r="DBH219" s="438"/>
      <c r="DBI219" s="438"/>
      <c r="DBJ219" s="438"/>
      <c r="DBK219" s="438"/>
      <c r="DBL219" s="438"/>
      <c r="DBM219" s="438"/>
      <c r="DBN219" s="438"/>
      <c r="DBO219" s="438"/>
      <c r="DBP219" s="435"/>
      <c r="DBQ219" s="435"/>
      <c r="DBR219" s="435"/>
      <c r="DBS219" s="435"/>
      <c r="DBT219" s="435"/>
      <c r="DBU219" s="435"/>
      <c r="DBV219" s="435"/>
      <c r="DBW219" s="435"/>
      <c r="DBX219" s="435"/>
      <c r="DBY219" s="435"/>
      <c r="DBZ219" s="435"/>
      <c r="DCA219" s="435"/>
      <c r="DCB219" s="435"/>
      <c r="DCC219" s="435"/>
      <c r="DCD219" s="435"/>
      <c r="DCE219" s="435"/>
      <c r="DCF219" s="435"/>
      <c r="DCG219" s="435"/>
      <c r="DCH219" s="435"/>
      <c r="DCI219" s="435"/>
      <c r="DCJ219" s="435"/>
      <c r="DCK219" s="435"/>
      <c r="DCL219" s="435"/>
      <c r="DCM219" s="435"/>
      <c r="DCN219" s="435"/>
      <c r="DCO219" s="435"/>
      <c r="DCP219" s="435"/>
      <c r="DCQ219" s="435"/>
      <c r="DCR219" s="435"/>
      <c r="DCS219" s="435"/>
      <c r="DCT219" s="435"/>
      <c r="DCU219" s="435"/>
      <c r="DCV219" s="435"/>
      <c r="DCW219" s="435"/>
      <c r="DCX219" s="435"/>
      <c r="DCY219" s="435"/>
      <c r="DCZ219" s="435"/>
      <c r="DDA219" s="435"/>
      <c r="DDB219" s="435"/>
      <c r="DDC219" s="435"/>
      <c r="DDD219" s="435"/>
      <c r="DDE219" s="435"/>
      <c r="DDF219" s="435"/>
      <c r="DDG219" s="435"/>
      <c r="DDH219" s="435"/>
      <c r="DDI219" s="435"/>
      <c r="DDJ219" s="435"/>
      <c r="DDK219" s="435"/>
      <c r="DDL219" s="436"/>
      <c r="DDM219" s="436"/>
      <c r="DDN219" s="436"/>
      <c r="DDO219" s="436"/>
      <c r="DDP219" s="436"/>
      <c r="DDQ219" s="436"/>
      <c r="DDR219" s="436"/>
      <c r="DDS219" s="436"/>
      <c r="DDT219" s="436"/>
      <c r="DDU219" s="436"/>
      <c r="DDV219" s="436"/>
      <c r="DDW219" s="436"/>
      <c r="DDX219" s="436"/>
      <c r="DDY219" s="436"/>
      <c r="DDZ219" s="436"/>
      <c r="DEA219" s="436"/>
      <c r="DEB219" s="437"/>
      <c r="DEC219" s="437"/>
      <c r="DED219" s="437"/>
      <c r="DEE219" s="437"/>
      <c r="DEF219" s="437"/>
      <c r="DEG219" s="437"/>
      <c r="DEH219" s="437"/>
      <c r="DEI219" s="438"/>
      <c r="DEJ219" s="438"/>
      <c r="DEK219" s="438"/>
      <c r="DEL219" s="438"/>
      <c r="DEM219" s="438"/>
      <c r="DEN219" s="438"/>
      <c r="DEO219" s="438"/>
      <c r="DEP219" s="438"/>
      <c r="DEQ219" s="438"/>
      <c r="DER219" s="438"/>
      <c r="DES219" s="438"/>
      <c r="DET219" s="438"/>
      <c r="DEU219" s="438"/>
      <c r="DEV219" s="438"/>
      <c r="DEW219" s="438"/>
      <c r="DEX219" s="438"/>
      <c r="DEY219" s="438"/>
      <c r="DEZ219" s="438"/>
      <c r="DFA219" s="438"/>
      <c r="DFB219" s="438"/>
      <c r="DFC219" s="438"/>
      <c r="DFD219" s="438"/>
      <c r="DFE219" s="438"/>
      <c r="DFF219" s="438"/>
      <c r="DFG219" s="438"/>
      <c r="DFH219" s="438"/>
      <c r="DFI219" s="438"/>
      <c r="DFJ219" s="438"/>
      <c r="DFK219" s="438"/>
      <c r="DFL219" s="438"/>
      <c r="DFM219" s="438"/>
      <c r="DFN219" s="438"/>
      <c r="DFO219" s="438"/>
      <c r="DFP219" s="438"/>
      <c r="DFQ219" s="435"/>
      <c r="DFR219" s="435"/>
      <c r="DFS219" s="435"/>
      <c r="DFT219" s="435"/>
      <c r="DFU219" s="435"/>
      <c r="DFV219" s="435"/>
      <c r="DFW219" s="435"/>
      <c r="DFX219" s="435"/>
      <c r="DFY219" s="435"/>
      <c r="DFZ219" s="435"/>
      <c r="DGA219" s="435"/>
      <c r="DGB219" s="435"/>
      <c r="DGC219" s="435"/>
      <c r="DGD219" s="435"/>
      <c r="DGE219" s="435"/>
      <c r="DGF219" s="435"/>
      <c r="DGG219" s="435"/>
      <c r="DGH219" s="435"/>
      <c r="DGI219" s="435"/>
      <c r="DGJ219" s="435"/>
      <c r="DGK219" s="435"/>
      <c r="DGL219" s="435"/>
      <c r="DGM219" s="435"/>
      <c r="DGN219" s="435"/>
      <c r="DGO219" s="435"/>
      <c r="DGP219" s="435"/>
      <c r="DGQ219" s="435"/>
      <c r="DGR219" s="435"/>
      <c r="DGS219" s="435"/>
      <c r="DGT219" s="435"/>
      <c r="DGU219" s="435"/>
      <c r="DGV219" s="435"/>
      <c r="DGW219" s="435"/>
      <c r="DGX219" s="435"/>
      <c r="DGY219" s="435"/>
      <c r="DGZ219" s="435"/>
      <c r="DHA219" s="435"/>
      <c r="DHB219" s="435"/>
      <c r="DHC219" s="435"/>
      <c r="DHD219" s="435"/>
      <c r="DHE219" s="435"/>
      <c r="DHF219" s="435"/>
      <c r="DHG219" s="435"/>
      <c r="DHH219" s="435"/>
      <c r="DHI219" s="435"/>
      <c r="DHJ219" s="435"/>
      <c r="DHK219" s="435"/>
      <c r="DHL219" s="435"/>
      <c r="DHM219" s="436"/>
      <c r="DHN219" s="436"/>
      <c r="DHO219" s="436"/>
      <c r="DHP219" s="436"/>
      <c r="DHQ219" s="436"/>
      <c r="DHR219" s="436"/>
      <c r="DHS219" s="436"/>
      <c r="DHT219" s="436"/>
      <c r="DHU219" s="436"/>
      <c r="DHV219" s="436"/>
      <c r="DHW219" s="436"/>
      <c r="DHX219" s="436"/>
      <c r="DHY219" s="436"/>
      <c r="DHZ219" s="436"/>
      <c r="DIA219" s="436"/>
      <c r="DIB219" s="436"/>
      <c r="DIC219" s="437"/>
      <c r="DID219" s="437"/>
      <c r="DIE219" s="437"/>
      <c r="DIF219" s="437"/>
      <c r="DIG219" s="437"/>
      <c r="DIH219" s="437"/>
      <c r="DII219" s="437"/>
      <c r="DIJ219" s="438"/>
      <c r="DIK219" s="438"/>
      <c r="DIL219" s="438"/>
      <c r="DIM219" s="438"/>
      <c r="DIN219" s="438"/>
      <c r="DIO219" s="438"/>
      <c r="DIP219" s="438"/>
      <c r="DIQ219" s="438"/>
      <c r="DIR219" s="438"/>
      <c r="DIS219" s="438"/>
      <c r="DIT219" s="438"/>
      <c r="DIU219" s="438"/>
      <c r="DIV219" s="438"/>
      <c r="DIW219" s="438"/>
      <c r="DIX219" s="438"/>
      <c r="DIY219" s="438"/>
      <c r="DIZ219" s="438"/>
      <c r="DJA219" s="438"/>
      <c r="DJB219" s="438"/>
      <c r="DJC219" s="438"/>
      <c r="DJD219" s="438"/>
      <c r="DJE219" s="438"/>
      <c r="DJF219" s="438"/>
      <c r="DJG219" s="438"/>
      <c r="DJH219" s="438"/>
      <c r="DJI219" s="438"/>
      <c r="DJJ219" s="438"/>
      <c r="DJK219" s="438"/>
      <c r="DJL219" s="438"/>
      <c r="DJM219" s="438"/>
      <c r="DJN219" s="438"/>
      <c r="DJO219" s="438"/>
      <c r="DJP219" s="438"/>
      <c r="DJQ219" s="438"/>
      <c r="DJR219" s="435"/>
      <c r="DJS219" s="435"/>
      <c r="DJT219" s="435"/>
      <c r="DJU219" s="435"/>
      <c r="DJV219" s="435"/>
      <c r="DJW219" s="435"/>
      <c r="DJX219" s="435"/>
      <c r="DJY219" s="435"/>
      <c r="DJZ219" s="435"/>
      <c r="DKA219" s="435"/>
      <c r="DKB219" s="435"/>
      <c r="DKC219" s="435"/>
      <c r="DKD219" s="435"/>
      <c r="DKE219" s="435"/>
      <c r="DKF219" s="435"/>
      <c r="DKG219" s="435"/>
      <c r="DKH219" s="435"/>
      <c r="DKI219" s="435"/>
      <c r="DKJ219" s="435"/>
      <c r="DKK219" s="435"/>
      <c r="DKL219" s="435"/>
      <c r="DKM219" s="435"/>
      <c r="DKN219" s="435"/>
      <c r="DKO219" s="435"/>
      <c r="DKP219" s="435"/>
      <c r="DKQ219" s="435"/>
      <c r="DKR219" s="435"/>
      <c r="DKS219" s="435"/>
      <c r="DKT219" s="435"/>
      <c r="DKU219" s="435"/>
      <c r="DKV219" s="435"/>
      <c r="DKW219" s="435"/>
      <c r="DKX219" s="435"/>
      <c r="DKY219" s="435"/>
      <c r="DKZ219" s="435"/>
      <c r="DLA219" s="435"/>
      <c r="DLB219" s="435"/>
      <c r="DLC219" s="435"/>
      <c r="DLD219" s="435"/>
      <c r="DLE219" s="435"/>
      <c r="DLF219" s="435"/>
      <c r="DLG219" s="435"/>
      <c r="DLH219" s="435"/>
      <c r="DLI219" s="435"/>
      <c r="DLJ219" s="435"/>
      <c r="DLK219" s="435"/>
      <c r="DLL219" s="435"/>
      <c r="DLM219" s="435"/>
      <c r="DLN219" s="436"/>
      <c r="DLO219" s="436"/>
      <c r="DLP219" s="436"/>
      <c r="DLQ219" s="436"/>
      <c r="DLR219" s="436"/>
      <c r="DLS219" s="436"/>
      <c r="DLT219" s="436"/>
      <c r="DLU219" s="436"/>
      <c r="DLV219" s="436"/>
      <c r="DLW219" s="436"/>
      <c r="DLX219" s="436"/>
      <c r="DLY219" s="436"/>
      <c r="DLZ219" s="436"/>
      <c r="DMA219" s="436"/>
      <c r="DMB219" s="436"/>
      <c r="DMC219" s="436"/>
      <c r="DMD219" s="437"/>
      <c r="DME219" s="437"/>
      <c r="DMF219" s="437"/>
      <c r="DMG219" s="437"/>
      <c r="DMH219" s="437"/>
      <c r="DMI219" s="437"/>
      <c r="DMJ219" s="437"/>
      <c r="DMK219" s="438"/>
      <c r="DML219" s="438"/>
      <c r="DMM219" s="438"/>
      <c r="DMN219" s="438"/>
      <c r="DMO219" s="438"/>
      <c r="DMP219" s="438"/>
      <c r="DMQ219" s="438"/>
      <c r="DMR219" s="438"/>
      <c r="DMS219" s="438"/>
      <c r="DMT219" s="438"/>
      <c r="DMU219" s="438"/>
      <c r="DMV219" s="438"/>
      <c r="DMW219" s="438"/>
      <c r="DMX219" s="438"/>
      <c r="DMY219" s="438"/>
      <c r="DMZ219" s="438"/>
      <c r="DNA219" s="438"/>
      <c r="DNB219" s="438"/>
      <c r="DNC219" s="438"/>
      <c r="DND219" s="438"/>
      <c r="DNE219" s="438"/>
      <c r="DNF219" s="438"/>
      <c r="DNG219" s="438"/>
      <c r="DNH219" s="438"/>
      <c r="DNI219" s="438"/>
      <c r="DNJ219" s="438"/>
      <c r="DNK219" s="438"/>
      <c r="DNL219" s="438"/>
      <c r="DNM219" s="438"/>
      <c r="DNN219" s="438"/>
      <c r="DNO219" s="438"/>
      <c r="DNP219" s="438"/>
      <c r="DNQ219" s="438"/>
      <c r="DNR219" s="438"/>
      <c r="DNS219" s="435"/>
      <c r="DNT219" s="435"/>
      <c r="DNU219" s="435"/>
      <c r="DNV219" s="435"/>
      <c r="DNW219" s="435"/>
      <c r="DNX219" s="435"/>
      <c r="DNY219" s="435"/>
      <c r="DNZ219" s="435"/>
      <c r="DOA219" s="435"/>
      <c r="DOB219" s="435"/>
      <c r="DOC219" s="435"/>
      <c r="DOD219" s="435"/>
      <c r="DOE219" s="435"/>
      <c r="DOF219" s="435"/>
      <c r="DOG219" s="435"/>
      <c r="DOH219" s="435"/>
      <c r="DOI219" s="435"/>
      <c r="DOJ219" s="435"/>
      <c r="DOK219" s="435"/>
      <c r="DOL219" s="435"/>
      <c r="DOM219" s="435"/>
      <c r="DON219" s="435"/>
      <c r="DOO219" s="435"/>
      <c r="DOP219" s="435"/>
      <c r="DOQ219" s="435"/>
      <c r="DOR219" s="435"/>
      <c r="DOS219" s="435"/>
      <c r="DOT219" s="435"/>
      <c r="DOU219" s="435"/>
      <c r="DOV219" s="435"/>
      <c r="DOW219" s="435"/>
      <c r="DOX219" s="435"/>
      <c r="DOY219" s="435"/>
      <c r="DOZ219" s="435"/>
      <c r="DPA219" s="435"/>
      <c r="DPB219" s="435"/>
      <c r="DPC219" s="435"/>
      <c r="DPD219" s="435"/>
      <c r="DPE219" s="435"/>
      <c r="DPF219" s="435"/>
      <c r="DPG219" s="435"/>
      <c r="DPH219" s="435"/>
      <c r="DPI219" s="435"/>
      <c r="DPJ219" s="435"/>
      <c r="DPK219" s="435"/>
      <c r="DPL219" s="435"/>
      <c r="DPM219" s="435"/>
      <c r="DPN219" s="435"/>
      <c r="DPO219" s="436"/>
      <c r="DPP219" s="436"/>
      <c r="DPQ219" s="436"/>
      <c r="DPR219" s="436"/>
      <c r="DPS219" s="436"/>
      <c r="DPT219" s="436"/>
      <c r="DPU219" s="436"/>
      <c r="DPV219" s="436"/>
      <c r="DPW219" s="436"/>
      <c r="DPX219" s="436"/>
      <c r="DPY219" s="436"/>
      <c r="DPZ219" s="436"/>
      <c r="DQA219" s="436"/>
      <c r="DQB219" s="436"/>
      <c r="DQC219" s="436"/>
      <c r="DQD219" s="436"/>
      <c r="DQE219" s="437"/>
      <c r="DQF219" s="437"/>
      <c r="DQG219" s="437"/>
      <c r="DQH219" s="437"/>
      <c r="DQI219" s="437"/>
      <c r="DQJ219" s="437"/>
      <c r="DQK219" s="437"/>
      <c r="DQL219" s="438"/>
      <c r="DQM219" s="438"/>
      <c r="DQN219" s="438"/>
      <c r="DQO219" s="438"/>
      <c r="DQP219" s="438"/>
      <c r="DQQ219" s="438"/>
      <c r="DQR219" s="438"/>
      <c r="DQS219" s="438"/>
      <c r="DQT219" s="438"/>
      <c r="DQU219" s="438"/>
      <c r="DQV219" s="438"/>
      <c r="DQW219" s="438"/>
      <c r="DQX219" s="438"/>
      <c r="DQY219" s="438"/>
      <c r="DQZ219" s="438"/>
      <c r="DRA219" s="438"/>
      <c r="DRB219" s="438"/>
      <c r="DRC219" s="438"/>
      <c r="DRD219" s="438"/>
      <c r="DRE219" s="438"/>
      <c r="DRF219" s="438"/>
      <c r="DRG219" s="438"/>
      <c r="DRH219" s="438"/>
      <c r="DRI219" s="438"/>
      <c r="DRJ219" s="438"/>
      <c r="DRK219" s="438"/>
      <c r="DRL219" s="438"/>
      <c r="DRM219" s="438"/>
      <c r="DRN219" s="438"/>
      <c r="DRO219" s="438"/>
      <c r="DRP219" s="438"/>
      <c r="DRQ219" s="438"/>
      <c r="DRR219" s="438"/>
      <c r="DRS219" s="438"/>
      <c r="DRT219" s="435"/>
      <c r="DRU219" s="435"/>
      <c r="DRV219" s="435"/>
      <c r="DRW219" s="435"/>
      <c r="DRX219" s="435"/>
      <c r="DRY219" s="435"/>
      <c r="DRZ219" s="435"/>
      <c r="DSA219" s="435"/>
      <c r="DSB219" s="435"/>
      <c r="DSC219" s="435"/>
      <c r="DSD219" s="435"/>
      <c r="DSE219" s="435"/>
      <c r="DSF219" s="435"/>
      <c r="DSG219" s="435"/>
      <c r="DSH219" s="435"/>
      <c r="DSI219" s="435"/>
      <c r="DSJ219" s="435"/>
      <c r="DSK219" s="435"/>
      <c r="DSL219" s="435"/>
      <c r="DSM219" s="435"/>
      <c r="DSN219" s="435"/>
      <c r="DSO219" s="435"/>
      <c r="DSP219" s="435"/>
      <c r="DSQ219" s="435"/>
      <c r="DSR219" s="435"/>
      <c r="DSS219" s="435"/>
      <c r="DST219" s="435"/>
      <c r="DSU219" s="435"/>
      <c r="DSV219" s="435"/>
      <c r="DSW219" s="435"/>
      <c r="DSX219" s="435"/>
      <c r="DSY219" s="435"/>
      <c r="DSZ219" s="435"/>
      <c r="DTA219" s="435"/>
      <c r="DTB219" s="435"/>
      <c r="DTC219" s="435"/>
      <c r="DTD219" s="435"/>
      <c r="DTE219" s="435"/>
      <c r="DTF219" s="435"/>
      <c r="DTG219" s="435"/>
      <c r="DTH219" s="435"/>
      <c r="DTI219" s="435"/>
      <c r="DTJ219" s="435"/>
      <c r="DTK219" s="435"/>
      <c r="DTL219" s="435"/>
      <c r="DTM219" s="435"/>
      <c r="DTN219" s="435"/>
      <c r="DTO219" s="435"/>
      <c r="DTP219" s="436"/>
      <c r="DTQ219" s="436"/>
      <c r="DTR219" s="436"/>
      <c r="DTS219" s="436"/>
      <c r="DTT219" s="436"/>
      <c r="DTU219" s="436"/>
      <c r="DTV219" s="436"/>
      <c r="DTW219" s="436"/>
      <c r="DTX219" s="436"/>
      <c r="DTY219" s="436"/>
      <c r="DTZ219" s="436"/>
      <c r="DUA219" s="436"/>
      <c r="DUB219" s="436"/>
      <c r="DUC219" s="436"/>
      <c r="DUD219" s="436"/>
      <c r="DUE219" s="436"/>
      <c r="DUF219" s="437"/>
      <c r="DUG219" s="437"/>
      <c r="DUH219" s="437"/>
      <c r="DUI219" s="437"/>
      <c r="DUJ219" s="437"/>
      <c r="DUK219" s="437"/>
      <c r="DUL219" s="437"/>
      <c r="DUM219" s="438"/>
      <c r="DUN219" s="438"/>
      <c r="DUO219" s="438"/>
      <c r="DUP219" s="438"/>
      <c r="DUQ219" s="438"/>
      <c r="DUR219" s="438"/>
      <c r="DUS219" s="438"/>
      <c r="DUT219" s="438"/>
      <c r="DUU219" s="438"/>
      <c r="DUV219" s="438"/>
      <c r="DUW219" s="438"/>
      <c r="DUX219" s="438"/>
      <c r="DUY219" s="438"/>
      <c r="DUZ219" s="438"/>
      <c r="DVA219" s="438"/>
      <c r="DVB219" s="438"/>
      <c r="DVC219" s="438"/>
      <c r="DVD219" s="438"/>
      <c r="DVE219" s="438"/>
      <c r="DVF219" s="438"/>
      <c r="DVG219" s="438"/>
      <c r="DVH219" s="438"/>
      <c r="DVI219" s="438"/>
      <c r="DVJ219" s="438"/>
      <c r="DVK219" s="438"/>
      <c r="DVL219" s="438"/>
      <c r="DVM219" s="438"/>
      <c r="DVN219" s="438"/>
      <c r="DVO219" s="438"/>
      <c r="DVP219" s="438"/>
      <c r="DVQ219" s="438"/>
      <c r="DVR219" s="438"/>
      <c r="DVS219" s="438"/>
      <c r="DVT219" s="438"/>
      <c r="DVU219" s="435"/>
      <c r="DVV219" s="435"/>
      <c r="DVW219" s="435"/>
      <c r="DVX219" s="435"/>
      <c r="DVY219" s="435"/>
      <c r="DVZ219" s="435"/>
      <c r="DWA219" s="435"/>
      <c r="DWB219" s="435"/>
      <c r="DWC219" s="435"/>
      <c r="DWD219" s="435"/>
      <c r="DWE219" s="435"/>
      <c r="DWF219" s="435"/>
      <c r="DWG219" s="435"/>
      <c r="DWH219" s="435"/>
      <c r="DWI219" s="435"/>
      <c r="DWJ219" s="435"/>
      <c r="DWK219" s="435"/>
      <c r="DWL219" s="435"/>
      <c r="DWM219" s="435"/>
      <c r="DWN219" s="435"/>
      <c r="DWO219" s="435"/>
      <c r="DWP219" s="435"/>
      <c r="DWQ219" s="435"/>
      <c r="DWR219" s="435"/>
      <c r="DWS219" s="435"/>
      <c r="DWT219" s="435"/>
      <c r="DWU219" s="435"/>
      <c r="DWV219" s="435"/>
      <c r="DWW219" s="435"/>
      <c r="DWX219" s="435"/>
      <c r="DWY219" s="435"/>
      <c r="DWZ219" s="435"/>
      <c r="DXA219" s="435"/>
      <c r="DXB219" s="435"/>
      <c r="DXC219" s="435"/>
      <c r="DXD219" s="435"/>
      <c r="DXE219" s="435"/>
      <c r="DXF219" s="435"/>
      <c r="DXG219" s="435"/>
      <c r="DXH219" s="435"/>
      <c r="DXI219" s="435"/>
      <c r="DXJ219" s="435"/>
      <c r="DXK219" s="435"/>
      <c r="DXL219" s="435"/>
      <c r="DXM219" s="435"/>
      <c r="DXN219" s="435"/>
      <c r="DXO219" s="435"/>
      <c r="DXP219" s="435"/>
      <c r="DXQ219" s="436"/>
      <c r="DXR219" s="436"/>
      <c r="DXS219" s="436"/>
      <c r="DXT219" s="436"/>
      <c r="DXU219" s="436"/>
      <c r="DXV219" s="436"/>
      <c r="DXW219" s="436"/>
      <c r="DXX219" s="436"/>
      <c r="DXY219" s="436"/>
      <c r="DXZ219" s="436"/>
      <c r="DYA219" s="436"/>
      <c r="DYB219" s="436"/>
      <c r="DYC219" s="436"/>
      <c r="DYD219" s="436"/>
      <c r="DYE219" s="436"/>
      <c r="DYF219" s="436"/>
      <c r="DYG219" s="437"/>
      <c r="DYH219" s="437"/>
      <c r="DYI219" s="437"/>
      <c r="DYJ219" s="437"/>
      <c r="DYK219" s="437"/>
      <c r="DYL219" s="437"/>
      <c r="DYM219" s="437"/>
      <c r="DYN219" s="438"/>
      <c r="DYO219" s="438"/>
      <c r="DYP219" s="438"/>
      <c r="DYQ219" s="438"/>
      <c r="DYR219" s="438"/>
      <c r="DYS219" s="438"/>
      <c r="DYT219" s="438"/>
      <c r="DYU219" s="438"/>
      <c r="DYV219" s="438"/>
      <c r="DYW219" s="438"/>
      <c r="DYX219" s="438"/>
      <c r="DYY219" s="438"/>
      <c r="DYZ219" s="438"/>
      <c r="DZA219" s="438"/>
      <c r="DZB219" s="438"/>
      <c r="DZC219" s="438"/>
      <c r="DZD219" s="438"/>
      <c r="DZE219" s="438"/>
      <c r="DZF219" s="438"/>
      <c r="DZG219" s="438"/>
      <c r="DZH219" s="438"/>
      <c r="DZI219" s="438"/>
      <c r="DZJ219" s="438"/>
      <c r="DZK219" s="438"/>
      <c r="DZL219" s="438"/>
      <c r="DZM219" s="438"/>
      <c r="DZN219" s="438"/>
      <c r="DZO219" s="438"/>
      <c r="DZP219" s="438"/>
      <c r="DZQ219" s="438"/>
      <c r="DZR219" s="438"/>
      <c r="DZS219" s="438"/>
      <c r="DZT219" s="438"/>
      <c r="DZU219" s="438"/>
      <c r="DZV219" s="435"/>
      <c r="DZW219" s="435"/>
      <c r="DZX219" s="435"/>
      <c r="DZY219" s="435"/>
      <c r="DZZ219" s="435"/>
      <c r="EAA219" s="435"/>
      <c r="EAB219" s="435"/>
      <c r="EAC219" s="435"/>
      <c r="EAD219" s="435"/>
      <c r="EAE219" s="435"/>
      <c r="EAF219" s="435"/>
      <c r="EAG219" s="435"/>
      <c r="EAH219" s="435"/>
      <c r="EAI219" s="435"/>
      <c r="EAJ219" s="435"/>
      <c r="EAK219" s="435"/>
      <c r="EAL219" s="435"/>
      <c r="EAM219" s="435"/>
      <c r="EAN219" s="435"/>
      <c r="EAO219" s="435"/>
      <c r="EAP219" s="435"/>
      <c r="EAQ219" s="435"/>
      <c r="EAR219" s="435"/>
      <c r="EAS219" s="435"/>
      <c r="EAT219" s="435"/>
      <c r="EAU219" s="435"/>
      <c r="EAV219" s="435"/>
      <c r="EAW219" s="435"/>
      <c r="EAX219" s="435"/>
      <c r="EAY219" s="435"/>
      <c r="EAZ219" s="435"/>
      <c r="EBA219" s="435"/>
      <c r="EBB219" s="435"/>
      <c r="EBC219" s="435"/>
      <c r="EBD219" s="435"/>
      <c r="EBE219" s="435"/>
      <c r="EBF219" s="435"/>
      <c r="EBG219" s="435"/>
      <c r="EBH219" s="435"/>
      <c r="EBI219" s="435"/>
      <c r="EBJ219" s="435"/>
      <c r="EBK219" s="435"/>
      <c r="EBL219" s="435"/>
      <c r="EBM219" s="435"/>
      <c r="EBN219" s="435"/>
      <c r="EBO219" s="435"/>
      <c r="EBP219" s="435"/>
      <c r="EBQ219" s="435"/>
      <c r="EBR219" s="436"/>
      <c r="EBS219" s="436"/>
      <c r="EBT219" s="436"/>
      <c r="EBU219" s="436"/>
      <c r="EBV219" s="436"/>
      <c r="EBW219" s="436"/>
      <c r="EBX219" s="436"/>
      <c r="EBY219" s="436"/>
      <c r="EBZ219" s="436"/>
      <c r="ECA219" s="436"/>
      <c r="ECB219" s="436"/>
      <c r="ECC219" s="436"/>
      <c r="ECD219" s="436"/>
      <c r="ECE219" s="436"/>
      <c r="ECF219" s="436"/>
      <c r="ECG219" s="436"/>
      <c r="ECH219" s="437"/>
      <c r="ECI219" s="437"/>
      <c r="ECJ219" s="437"/>
      <c r="ECK219" s="437"/>
      <c r="ECL219" s="437"/>
      <c r="ECM219" s="437"/>
      <c r="ECN219" s="437"/>
      <c r="ECO219" s="438"/>
      <c r="ECP219" s="438"/>
      <c r="ECQ219" s="438"/>
      <c r="ECR219" s="438"/>
      <c r="ECS219" s="438"/>
      <c r="ECT219" s="438"/>
      <c r="ECU219" s="438"/>
      <c r="ECV219" s="438"/>
      <c r="ECW219" s="438"/>
      <c r="ECX219" s="438"/>
      <c r="ECY219" s="438"/>
      <c r="ECZ219" s="438"/>
      <c r="EDA219" s="438"/>
      <c r="EDB219" s="438"/>
      <c r="EDC219" s="438"/>
      <c r="EDD219" s="438"/>
      <c r="EDE219" s="438"/>
      <c r="EDF219" s="438"/>
      <c r="EDG219" s="438"/>
      <c r="EDH219" s="438"/>
      <c r="EDI219" s="438"/>
      <c r="EDJ219" s="438"/>
      <c r="EDK219" s="438"/>
      <c r="EDL219" s="438"/>
      <c r="EDM219" s="438"/>
      <c r="EDN219" s="438"/>
      <c r="EDO219" s="438"/>
      <c r="EDP219" s="438"/>
      <c r="EDQ219" s="438"/>
      <c r="EDR219" s="438"/>
      <c r="EDS219" s="438"/>
      <c r="EDT219" s="438"/>
      <c r="EDU219" s="438"/>
      <c r="EDV219" s="438"/>
      <c r="EDW219" s="435"/>
      <c r="EDX219" s="435"/>
      <c r="EDY219" s="435"/>
      <c r="EDZ219" s="435"/>
      <c r="EEA219" s="435"/>
      <c r="EEB219" s="435"/>
      <c r="EEC219" s="435"/>
      <c r="EED219" s="435"/>
      <c r="EEE219" s="435"/>
      <c r="EEF219" s="435"/>
      <c r="EEG219" s="435"/>
      <c r="EEH219" s="435"/>
      <c r="EEI219" s="435"/>
      <c r="EEJ219" s="435"/>
      <c r="EEK219" s="435"/>
      <c r="EEL219" s="435"/>
      <c r="EEM219" s="435"/>
      <c r="EEN219" s="435"/>
      <c r="EEO219" s="435"/>
      <c r="EEP219" s="435"/>
      <c r="EEQ219" s="435"/>
      <c r="EER219" s="435"/>
      <c r="EES219" s="435"/>
      <c r="EET219" s="435"/>
      <c r="EEU219" s="435"/>
      <c r="EEV219" s="435"/>
      <c r="EEW219" s="435"/>
      <c r="EEX219" s="435"/>
      <c r="EEY219" s="435"/>
      <c r="EEZ219" s="435"/>
      <c r="EFA219" s="435"/>
      <c r="EFB219" s="435"/>
      <c r="EFC219" s="435"/>
      <c r="EFD219" s="435"/>
      <c r="EFE219" s="435"/>
      <c r="EFF219" s="435"/>
      <c r="EFG219" s="435"/>
      <c r="EFH219" s="435"/>
      <c r="EFI219" s="435"/>
      <c r="EFJ219" s="435"/>
      <c r="EFK219" s="435"/>
      <c r="EFL219" s="435"/>
      <c r="EFM219" s="435"/>
      <c r="EFN219" s="435"/>
      <c r="EFO219" s="435"/>
      <c r="EFP219" s="435"/>
      <c r="EFQ219" s="435"/>
      <c r="EFR219" s="435"/>
      <c r="EFS219" s="436"/>
      <c r="EFT219" s="436"/>
      <c r="EFU219" s="436"/>
      <c r="EFV219" s="436"/>
      <c r="EFW219" s="436"/>
      <c r="EFX219" s="436"/>
      <c r="EFY219" s="436"/>
      <c r="EFZ219" s="436"/>
      <c r="EGA219" s="436"/>
      <c r="EGB219" s="436"/>
      <c r="EGC219" s="436"/>
      <c r="EGD219" s="436"/>
      <c r="EGE219" s="436"/>
      <c r="EGF219" s="436"/>
      <c r="EGG219" s="436"/>
      <c r="EGH219" s="436"/>
      <c r="EGI219" s="437"/>
      <c r="EGJ219" s="437"/>
      <c r="EGK219" s="437"/>
      <c r="EGL219" s="437"/>
      <c r="EGM219" s="437"/>
      <c r="EGN219" s="437"/>
      <c r="EGO219" s="437"/>
      <c r="EGP219" s="438"/>
      <c r="EGQ219" s="438"/>
      <c r="EGR219" s="438"/>
      <c r="EGS219" s="438"/>
      <c r="EGT219" s="438"/>
      <c r="EGU219" s="438"/>
      <c r="EGV219" s="438"/>
      <c r="EGW219" s="438"/>
      <c r="EGX219" s="438"/>
      <c r="EGY219" s="438"/>
      <c r="EGZ219" s="438"/>
      <c r="EHA219" s="438"/>
      <c r="EHB219" s="438"/>
      <c r="EHC219" s="438"/>
      <c r="EHD219" s="438"/>
      <c r="EHE219" s="438"/>
      <c r="EHF219" s="438"/>
      <c r="EHG219" s="438"/>
      <c r="EHH219" s="438"/>
      <c r="EHI219" s="438"/>
      <c r="EHJ219" s="438"/>
      <c r="EHK219" s="438"/>
      <c r="EHL219" s="438"/>
      <c r="EHM219" s="438"/>
      <c r="EHN219" s="438"/>
      <c r="EHO219" s="438"/>
      <c r="EHP219" s="438"/>
      <c r="EHQ219" s="438"/>
      <c r="EHR219" s="438"/>
      <c r="EHS219" s="438"/>
      <c r="EHT219" s="438"/>
      <c r="EHU219" s="438"/>
      <c r="EHV219" s="438"/>
      <c r="EHW219" s="438"/>
      <c r="EHX219" s="435"/>
      <c r="EHY219" s="435"/>
      <c r="EHZ219" s="435"/>
      <c r="EIA219" s="435"/>
      <c r="EIB219" s="435"/>
      <c r="EIC219" s="435"/>
      <c r="EID219" s="435"/>
      <c r="EIE219" s="435"/>
      <c r="EIF219" s="435"/>
      <c r="EIG219" s="435"/>
      <c r="EIH219" s="435"/>
      <c r="EII219" s="435"/>
      <c r="EIJ219" s="435"/>
      <c r="EIK219" s="435"/>
      <c r="EIL219" s="435"/>
      <c r="EIM219" s="435"/>
      <c r="EIN219" s="435"/>
      <c r="EIO219" s="435"/>
      <c r="EIP219" s="435"/>
      <c r="EIQ219" s="435"/>
      <c r="EIR219" s="435"/>
      <c r="EIS219" s="435"/>
      <c r="EIT219" s="435"/>
      <c r="EIU219" s="435"/>
      <c r="EIV219" s="435"/>
      <c r="EIW219" s="435"/>
      <c r="EIX219" s="435"/>
      <c r="EIY219" s="435"/>
      <c r="EIZ219" s="435"/>
      <c r="EJA219" s="435"/>
      <c r="EJB219" s="435"/>
      <c r="EJC219" s="435"/>
      <c r="EJD219" s="435"/>
      <c r="EJE219" s="435"/>
      <c r="EJF219" s="435"/>
      <c r="EJG219" s="435"/>
      <c r="EJH219" s="435"/>
      <c r="EJI219" s="435"/>
      <c r="EJJ219" s="435"/>
      <c r="EJK219" s="435"/>
      <c r="EJL219" s="435"/>
      <c r="EJM219" s="435"/>
      <c r="EJN219" s="435"/>
      <c r="EJO219" s="435"/>
      <c r="EJP219" s="435"/>
      <c r="EJQ219" s="435"/>
      <c r="EJR219" s="435"/>
      <c r="EJS219" s="435"/>
      <c r="EJT219" s="436"/>
      <c r="EJU219" s="436"/>
      <c r="EJV219" s="436"/>
      <c r="EJW219" s="436"/>
      <c r="EJX219" s="436"/>
      <c r="EJY219" s="436"/>
      <c r="EJZ219" s="436"/>
      <c r="EKA219" s="436"/>
      <c r="EKB219" s="436"/>
      <c r="EKC219" s="436"/>
      <c r="EKD219" s="436"/>
      <c r="EKE219" s="436"/>
      <c r="EKF219" s="436"/>
      <c r="EKG219" s="436"/>
      <c r="EKH219" s="436"/>
      <c r="EKI219" s="436"/>
      <c r="EKJ219" s="437"/>
      <c r="EKK219" s="437"/>
      <c r="EKL219" s="437"/>
      <c r="EKM219" s="437"/>
      <c r="EKN219" s="437"/>
      <c r="EKO219" s="437"/>
      <c r="EKP219" s="437"/>
      <c r="EKQ219" s="438"/>
      <c r="EKR219" s="438"/>
      <c r="EKS219" s="438"/>
      <c r="EKT219" s="438"/>
      <c r="EKU219" s="438"/>
      <c r="EKV219" s="438"/>
      <c r="EKW219" s="438"/>
      <c r="EKX219" s="438"/>
      <c r="EKY219" s="438"/>
      <c r="EKZ219" s="438"/>
      <c r="ELA219" s="438"/>
      <c r="ELB219" s="438"/>
      <c r="ELC219" s="438"/>
      <c r="ELD219" s="438"/>
      <c r="ELE219" s="438"/>
      <c r="ELF219" s="438"/>
      <c r="ELG219" s="438"/>
      <c r="ELH219" s="438"/>
      <c r="ELI219" s="438"/>
      <c r="ELJ219" s="438"/>
      <c r="ELK219" s="438"/>
      <c r="ELL219" s="438"/>
      <c r="ELM219" s="438"/>
      <c r="ELN219" s="438"/>
      <c r="ELO219" s="438"/>
      <c r="ELP219" s="438"/>
      <c r="ELQ219" s="438"/>
      <c r="ELR219" s="438"/>
      <c r="ELS219" s="438"/>
      <c r="ELT219" s="438"/>
      <c r="ELU219" s="438"/>
      <c r="ELV219" s="438"/>
      <c r="ELW219" s="438"/>
      <c r="ELX219" s="438"/>
      <c r="ELY219" s="435"/>
      <c r="ELZ219" s="435"/>
      <c r="EMA219" s="435"/>
      <c r="EMB219" s="435"/>
      <c r="EMC219" s="435"/>
      <c r="EMD219" s="435"/>
      <c r="EME219" s="435"/>
      <c r="EMF219" s="435"/>
      <c r="EMG219" s="435"/>
      <c r="EMH219" s="435"/>
      <c r="EMI219" s="435"/>
      <c r="EMJ219" s="435"/>
      <c r="EMK219" s="435"/>
      <c r="EML219" s="435"/>
      <c r="EMM219" s="435"/>
      <c r="EMN219" s="435"/>
      <c r="EMO219" s="435"/>
      <c r="EMP219" s="435"/>
      <c r="EMQ219" s="435"/>
      <c r="EMR219" s="435"/>
      <c r="EMS219" s="435"/>
      <c r="EMT219" s="435"/>
      <c r="EMU219" s="435"/>
      <c r="EMV219" s="435"/>
      <c r="EMW219" s="435"/>
      <c r="EMX219" s="435"/>
      <c r="EMY219" s="435"/>
      <c r="EMZ219" s="435"/>
      <c r="ENA219" s="435"/>
      <c r="ENB219" s="435"/>
      <c r="ENC219" s="435"/>
      <c r="END219" s="435"/>
      <c r="ENE219" s="435"/>
      <c r="ENF219" s="435"/>
      <c r="ENG219" s="435"/>
      <c r="ENH219" s="435"/>
      <c r="ENI219" s="435"/>
      <c r="ENJ219" s="435"/>
      <c r="ENK219" s="435"/>
      <c r="ENL219" s="435"/>
      <c r="ENM219" s="435"/>
      <c r="ENN219" s="435"/>
      <c r="ENO219" s="435"/>
      <c r="ENP219" s="435"/>
      <c r="ENQ219" s="435"/>
      <c r="ENR219" s="435"/>
      <c r="ENS219" s="435"/>
      <c r="ENT219" s="435"/>
      <c r="ENU219" s="436"/>
      <c r="ENV219" s="436"/>
      <c r="ENW219" s="436"/>
      <c r="ENX219" s="436"/>
      <c r="ENY219" s="436"/>
      <c r="ENZ219" s="436"/>
      <c r="EOA219" s="436"/>
      <c r="EOB219" s="436"/>
      <c r="EOC219" s="436"/>
      <c r="EOD219" s="436"/>
      <c r="EOE219" s="436"/>
      <c r="EOF219" s="436"/>
      <c r="EOG219" s="436"/>
      <c r="EOH219" s="436"/>
      <c r="EOI219" s="436"/>
      <c r="EOJ219" s="436"/>
      <c r="EOK219" s="437"/>
      <c r="EOL219" s="437"/>
      <c r="EOM219" s="437"/>
      <c r="EON219" s="437"/>
      <c r="EOO219" s="437"/>
      <c r="EOP219" s="437"/>
      <c r="EOQ219" s="437"/>
      <c r="EOR219" s="438"/>
      <c r="EOS219" s="438"/>
      <c r="EOT219" s="438"/>
      <c r="EOU219" s="438"/>
      <c r="EOV219" s="438"/>
      <c r="EOW219" s="438"/>
      <c r="EOX219" s="438"/>
      <c r="EOY219" s="438"/>
      <c r="EOZ219" s="438"/>
      <c r="EPA219" s="438"/>
      <c r="EPB219" s="438"/>
      <c r="EPC219" s="438"/>
      <c r="EPD219" s="438"/>
      <c r="EPE219" s="438"/>
      <c r="EPF219" s="438"/>
      <c r="EPG219" s="438"/>
      <c r="EPH219" s="438"/>
      <c r="EPI219" s="438"/>
      <c r="EPJ219" s="438"/>
      <c r="EPK219" s="438"/>
      <c r="EPL219" s="438"/>
      <c r="EPM219" s="438"/>
      <c r="EPN219" s="438"/>
      <c r="EPO219" s="438"/>
      <c r="EPP219" s="438"/>
      <c r="EPQ219" s="438"/>
      <c r="EPR219" s="438"/>
      <c r="EPS219" s="438"/>
      <c r="EPT219" s="438"/>
      <c r="EPU219" s="438"/>
      <c r="EPV219" s="438"/>
      <c r="EPW219" s="438"/>
      <c r="EPX219" s="438"/>
      <c r="EPY219" s="438"/>
      <c r="EPZ219" s="435"/>
      <c r="EQA219" s="435"/>
      <c r="EQB219" s="435"/>
      <c r="EQC219" s="435"/>
      <c r="EQD219" s="435"/>
      <c r="EQE219" s="435"/>
      <c r="EQF219" s="435"/>
      <c r="EQG219" s="435"/>
      <c r="EQH219" s="435"/>
      <c r="EQI219" s="435"/>
      <c r="EQJ219" s="435"/>
      <c r="EQK219" s="435"/>
      <c r="EQL219" s="435"/>
      <c r="EQM219" s="435"/>
      <c r="EQN219" s="435"/>
      <c r="EQO219" s="435"/>
      <c r="EQP219" s="435"/>
      <c r="EQQ219" s="435"/>
      <c r="EQR219" s="435"/>
      <c r="EQS219" s="435"/>
      <c r="EQT219" s="435"/>
      <c r="EQU219" s="435"/>
      <c r="EQV219" s="435"/>
      <c r="EQW219" s="435"/>
      <c r="EQX219" s="435"/>
      <c r="EQY219" s="435"/>
      <c r="EQZ219" s="435"/>
      <c r="ERA219" s="435"/>
      <c r="ERB219" s="435"/>
      <c r="ERC219" s="435"/>
      <c r="ERD219" s="435"/>
      <c r="ERE219" s="435"/>
      <c r="ERF219" s="435"/>
      <c r="ERG219" s="435"/>
      <c r="ERH219" s="435"/>
      <c r="ERI219" s="435"/>
      <c r="ERJ219" s="435"/>
      <c r="ERK219" s="435"/>
      <c r="ERL219" s="435"/>
      <c r="ERM219" s="435"/>
      <c r="ERN219" s="435"/>
      <c r="ERO219" s="435"/>
      <c r="ERP219" s="435"/>
      <c r="ERQ219" s="435"/>
      <c r="ERR219" s="435"/>
      <c r="ERS219" s="435"/>
      <c r="ERT219" s="435"/>
      <c r="ERU219" s="435"/>
      <c r="ERV219" s="436"/>
      <c r="ERW219" s="436"/>
      <c r="ERX219" s="436"/>
      <c r="ERY219" s="436"/>
      <c r="ERZ219" s="436"/>
      <c r="ESA219" s="436"/>
      <c r="ESB219" s="436"/>
      <c r="ESC219" s="436"/>
      <c r="ESD219" s="436"/>
      <c r="ESE219" s="436"/>
      <c r="ESF219" s="436"/>
      <c r="ESG219" s="436"/>
      <c r="ESH219" s="436"/>
      <c r="ESI219" s="436"/>
      <c r="ESJ219" s="436"/>
      <c r="ESK219" s="436"/>
      <c r="ESL219" s="437"/>
      <c r="ESM219" s="437"/>
      <c r="ESN219" s="437"/>
      <c r="ESO219" s="437"/>
      <c r="ESP219" s="437"/>
      <c r="ESQ219" s="437"/>
      <c r="ESR219" s="437"/>
      <c r="ESS219" s="438"/>
      <c r="EST219" s="438"/>
      <c r="ESU219" s="438"/>
      <c r="ESV219" s="438"/>
      <c r="ESW219" s="438"/>
      <c r="ESX219" s="438"/>
      <c r="ESY219" s="438"/>
      <c r="ESZ219" s="438"/>
      <c r="ETA219" s="438"/>
      <c r="ETB219" s="438"/>
      <c r="ETC219" s="438"/>
      <c r="ETD219" s="438"/>
      <c r="ETE219" s="438"/>
      <c r="ETF219" s="438"/>
      <c r="ETG219" s="438"/>
      <c r="ETH219" s="438"/>
      <c r="ETI219" s="438"/>
      <c r="ETJ219" s="438"/>
      <c r="ETK219" s="438"/>
      <c r="ETL219" s="438"/>
      <c r="ETM219" s="438"/>
      <c r="ETN219" s="438"/>
      <c r="ETO219" s="438"/>
      <c r="ETP219" s="438"/>
      <c r="ETQ219" s="438"/>
      <c r="ETR219" s="438"/>
      <c r="ETS219" s="438"/>
      <c r="ETT219" s="438"/>
      <c r="ETU219" s="438"/>
      <c r="ETV219" s="438"/>
      <c r="ETW219" s="438"/>
      <c r="ETX219" s="438"/>
      <c r="ETY219" s="438"/>
      <c r="ETZ219" s="438"/>
      <c r="EUA219" s="435"/>
      <c r="EUB219" s="435"/>
      <c r="EUC219" s="435"/>
      <c r="EUD219" s="435"/>
      <c r="EUE219" s="435"/>
      <c r="EUF219" s="435"/>
      <c r="EUG219" s="435"/>
      <c r="EUH219" s="435"/>
      <c r="EUI219" s="435"/>
      <c r="EUJ219" s="435"/>
      <c r="EUK219" s="435"/>
      <c r="EUL219" s="435"/>
      <c r="EUM219" s="435"/>
      <c r="EUN219" s="435"/>
      <c r="EUO219" s="435"/>
      <c r="EUP219" s="435"/>
      <c r="EUQ219" s="435"/>
      <c r="EUR219" s="435"/>
      <c r="EUS219" s="435"/>
      <c r="EUT219" s="435"/>
      <c r="EUU219" s="435"/>
      <c r="EUV219" s="435"/>
      <c r="EUW219" s="435"/>
      <c r="EUX219" s="435"/>
      <c r="EUY219" s="435"/>
      <c r="EUZ219" s="435"/>
      <c r="EVA219" s="435"/>
      <c r="EVB219" s="435"/>
      <c r="EVC219" s="435"/>
      <c r="EVD219" s="435"/>
      <c r="EVE219" s="435"/>
      <c r="EVF219" s="435"/>
      <c r="EVG219" s="435"/>
      <c r="EVH219" s="435"/>
      <c r="EVI219" s="435"/>
      <c r="EVJ219" s="435"/>
      <c r="EVK219" s="435"/>
      <c r="EVL219" s="435"/>
      <c r="EVM219" s="435"/>
      <c r="EVN219" s="435"/>
      <c r="EVO219" s="435"/>
      <c r="EVP219" s="435"/>
      <c r="EVQ219" s="435"/>
      <c r="EVR219" s="435"/>
      <c r="EVS219" s="435"/>
      <c r="EVT219" s="435"/>
      <c r="EVU219" s="435"/>
      <c r="EVV219" s="435"/>
      <c r="EVW219" s="436"/>
      <c r="EVX219" s="436"/>
      <c r="EVY219" s="436"/>
      <c r="EVZ219" s="436"/>
      <c r="EWA219" s="436"/>
      <c r="EWB219" s="436"/>
      <c r="EWC219" s="436"/>
      <c r="EWD219" s="436"/>
      <c r="EWE219" s="436"/>
      <c r="EWF219" s="436"/>
      <c r="EWG219" s="436"/>
      <c r="EWH219" s="436"/>
      <c r="EWI219" s="436"/>
      <c r="EWJ219" s="436"/>
      <c r="EWK219" s="436"/>
      <c r="EWL219" s="436"/>
      <c r="EWM219" s="437"/>
      <c r="EWN219" s="437"/>
      <c r="EWO219" s="437"/>
      <c r="EWP219" s="437"/>
      <c r="EWQ219" s="437"/>
      <c r="EWR219" s="437"/>
      <c r="EWS219" s="437"/>
      <c r="EWT219" s="438"/>
      <c r="EWU219" s="438"/>
      <c r="EWV219" s="438"/>
      <c r="EWW219" s="438"/>
      <c r="EWX219" s="438"/>
      <c r="EWY219" s="438"/>
      <c r="EWZ219" s="438"/>
      <c r="EXA219" s="438"/>
      <c r="EXB219" s="438"/>
      <c r="EXC219" s="438"/>
      <c r="EXD219" s="438"/>
      <c r="EXE219" s="438"/>
      <c r="EXF219" s="438"/>
      <c r="EXG219" s="438"/>
      <c r="EXH219" s="438"/>
      <c r="EXI219" s="438"/>
      <c r="EXJ219" s="438"/>
      <c r="EXK219" s="438"/>
      <c r="EXL219" s="438"/>
      <c r="EXM219" s="438"/>
      <c r="EXN219" s="438"/>
      <c r="EXO219" s="438"/>
      <c r="EXP219" s="438"/>
      <c r="EXQ219" s="438"/>
      <c r="EXR219" s="438"/>
      <c r="EXS219" s="438"/>
      <c r="EXT219" s="438"/>
      <c r="EXU219" s="438"/>
      <c r="EXV219" s="438"/>
      <c r="EXW219" s="438"/>
      <c r="EXX219" s="438"/>
      <c r="EXY219" s="438"/>
      <c r="EXZ219" s="438"/>
      <c r="EYA219" s="438"/>
      <c r="EYB219" s="435"/>
      <c r="EYC219" s="435"/>
      <c r="EYD219" s="435"/>
      <c r="EYE219" s="435"/>
      <c r="EYF219" s="435"/>
      <c r="EYG219" s="435"/>
      <c r="EYH219" s="435"/>
      <c r="EYI219" s="435"/>
      <c r="EYJ219" s="435"/>
      <c r="EYK219" s="435"/>
      <c r="EYL219" s="435"/>
      <c r="EYM219" s="435"/>
      <c r="EYN219" s="435"/>
      <c r="EYO219" s="435"/>
      <c r="EYP219" s="435"/>
      <c r="EYQ219" s="435"/>
      <c r="EYR219" s="435"/>
      <c r="EYS219" s="435"/>
      <c r="EYT219" s="435"/>
      <c r="EYU219" s="435"/>
      <c r="EYV219" s="435"/>
      <c r="EYW219" s="435"/>
      <c r="EYX219" s="435"/>
      <c r="EYY219" s="435"/>
      <c r="EYZ219" s="435"/>
      <c r="EZA219" s="435"/>
      <c r="EZB219" s="435"/>
      <c r="EZC219" s="435"/>
      <c r="EZD219" s="435"/>
      <c r="EZE219" s="435"/>
      <c r="EZF219" s="435"/>
      <c r="EZG219" s="435"/>
      <c r="EZH219" s="435"/>
      <c r="EZI219" s="435"/>
      <c r="EZJ219" s="435"/>
      <c r="EZK219" s="435"/>
      <c r="EZL219" s="435"/>
      <c r="EZM219" s="435"/>
      <c r="EZN219" s="435"/>
      <c r="EZO219" s="435"/>
      <c r="EZP219" s="435"/>
      <c r="EZQ219" s="435"/>
      <c r="EZR219" s="435"/>
      <c r="EZS219" s="435"/>
      <c r="EZT219" s="435"/>
      <c r="EZU219" s="435"/>
      <c r="EZV219" s="435"/>
      <c r="EZW219" s="435"/>
      <c r="EZX219" s="436"/>
      <c r="EZY219" s="436"/>
      <c r="EZZ219" s="436"/>
      <c r="FAA219" s="436"/>
      <c r="FAB219" s="436"/>
      <c r="FAC219" s="436"/>
      <c r="FAD219" s="436"/>
      <c r="FAE219" s="436"/>
      <c r="FAF219" s="436"/>
      <c r="FAG219" s="436"/>
      <c r="FAH219" s="436"/>
      <c r="FAI219" s="436"/>
      <c r="FAJ219" s="436"/>
      <c r="FAK219" s="436"/>
      <c r="FAL219" s="436"/>
      <c r="FAM219" s="436"/>
      <c r="FAN219" s="437"/>
      <c r="FAO219" s="437"/>
      <c r="FAP219" s="437"/>
      <c r="FAQ219" s="437"/>
      <c r="FAR219" s="437"/>
      <c r="FAS219" s="437"/>
      <c r="FAT219" s="437"/>
      <c r="FAU219" s="438"/>
      <c r="FAV219" s="438"/>
      <c r="FAW219" s="438"/>
      <c r="FAX219" s="438"/>
      <c r="FAY219" s="438"/>
      <c r="FAZ219" s="438"/>
      <c r="FBA219" s="438"/>
      <c r="FBB219" s="438"/>
      <c r="FBC219" s="438"/>
      <c r="FBD219" s="438"/>
      <c r="FBE219" s="438"/>
      <c r="FBF219" s="438"/>
      <c r="FBG219" s="438"/>
      <c r="FBH219" s="438"/>
      <c r="FBI219" s="438"/>
      <c r="FBJ219" s="438"/>
      <c r="FBK219" s="438"/>
      <c r="FBL219" s="438"/>
      <c r="FBM219" s="438"/>
      <c r="FBN219" s="438"/>
      <c r="FBO219" s="438"/>
      <c r="FBP219" s="438"/>
      <c r="FBQ219" s="438"/>
      <c r="FBR219" s="438"/>
      <c r="FBS219" s="438"/>
      <c r="FBT219" s="438"/>
      <c r="FBU219" s="438"/>
      <c r="FBV219" s="438"/>
      <c r="FBW219" s="438"/>
      <c r="FBX219" s="438"/>
      <c r="FBY219" s="438"/>
      <c r="FBZ219" s="438"/>
      <c r="FCA219" s="438"/>
      <c r="FCB219" s="438"/>
      <c r="FCC219" s="435"/>
      <c r="FCD219" s="435"/>
      <c r="FCE219" s="435"/>
      <c r="FCF219" s="435"/>
      <c r="FCG219" s="435"/>
      <c r="FCH219" s="435"/>
      <c r="FCI219" s="435"/>
      <c r="FCJ219" s="435"/>
      <c r="FCK219" s="435"/>
      <c r="FCL219" s="435"/>
      <c r="FCM219" s="435"/>
      <c r="FCN219" s="435"/>
      <c r="FCO219" s="435"/>
      <c r="FCP219" s="435"/>
      <c r="FCQ219" s="435"/>
      <c r="FCR219" s="435"/>
      <c r="FCS219" s="435"/>
      <c r="FCT219" s="435"/>
      <c r="FCU219" s="435"/>
      <c r="FCV219" s="435"/>
      <c r="FCW219" s="435"/>
      <c r="FCX219" s="435"/>
      <c r="FCY219" s="435"/>
      <c r="FCZ219" s="435"/>
      <c r="FDA219" s="435"/>
      <c r="FDB219" s="435"/>
      <c r="FDC219" s="435"/>
      <c r="FDD219" s="435"/>
      <c r="FDE219" s="435"/>
      <c r="FDF219" s="435"/>
      <c r="FDG219" s="435"/>
      <c r="FDH219" s="435"/>
      <c r="FDI219" s="435"/>
      <c r="FDJ219" s="435"/>
      <c r="FDK219" s="435"/>
      <c r="FDL219" s="435"/>
      <c r="FDM219" s="435"/>
      <c r="FDN219" s="435"/>
      <c r="FDO219" s="435"/>
      <c r="FDP219" s="435"/>
      <c r="FDQ219" s="435"/>
      <c r="FDR219" s="435"/>
      <c r="FDS219" s="435"/>
      <c r="FDT219" s="435"/>
      <c r="FDU219" s="435"/>
      <c r="FDV219" s="435"/>
      <c r="FDW219" s="435"/>
      <c r="FDX219" s="435"/>
      <c r="FDY219" s="436"/>
      <c r="FDZ219" s="436"/>
      <c r="FEA219" s="436"/>
      <c r="FEB219" s="436"/>
      <c r="FEC219" s="436"/>
      <c r="FED219" s="436"/>
      <c r="FEE219" s="436"/>
      <c r="FEF219" s="436"/>
      <c r="FEG219" s="436"/>
      <c r="FEH219" s="436"/>
      <c r="FEI219" s="436"/>
      <c r="FEJ219" s="436"/>
      <c r="FEK219" s="436"/>
      <c r="FEL219" s="436"/>
      <c r="FEM219" s="436"/>
      <c r="FEN219" s="436"/>
      <c r="FEO219" s="437"/>
      <c r="FEP219" s="437"/>
      <c r="FEQ219" s="437"/>
      <c r="FER219" s="437"/>
      <c r="FES219" s="437"/>
      <c r="FET219" s="437"/>
      <c r="FEU219" s="437"/>
      <c r="FEV219" s="438"/>
      <c r="FEW219" s="438"/>
      <c r="FEX219" s="438"/>
      <c r="FEY219" s="438"/>
      <c r="FEZ219" s="438"/>
      <c r="FFA219" s="438"/>
      <c r="FFB219" s="438"/>
      <c r="FFC219" s="438"/>
      <c r="FFD219" s="438"/>
      <c r="FFE219" s="438"/>
      <c r="FFF219" s="438"/>
      <c r="FFG219" s="438"/>
      <c r="FFH219" s="438"/>
      <c r="FFI219" s="438"/>
      <c r="FFJ219" s="438"/>
      <c r="FFK219" s="438"/>
      <c r="FFL219" s="438"/>
      <c r="FFM219" s="438"/>
      <c r="FFN219" s="438"/>
      <c r="FFO219" s="438"/>
      <c r="FFP219" s="438"/>
      <c r="FFQ219" s="438"/>
      <c r="FFR219" s="438"/>
      <c r="FFS219" s="438"/>
      <c r="FFT219" s="438"/>
      <c r="FFU219" s="438"/>
      <c r="FFV219" s="438"/>
      <c r="FFW219" s="438"/>
      <c r="FFX219" s="438"/>
      <c r="FFY219" s="438"/>
      <c r="FFZ219" s="438"/>
      <c r="FGA219" s="438"/>
      <c r="FGB219" s="438"/>
      <c r="FGC219" s="438"/>
      <c r="FGD219" s="435"/>
      <c r="FGE219" s="435"/>
      <c r="FGF219" s="435"/>
      <c r="FGG219" s="435"/>
      <c r="FGH219" s="435"/>
      <c r="FGI219" s="435"/>
      <c r="FGJ219" s="435"/>
      <c r="FGK219" s="435"/>
      <c r="FGL219" s="435"/>
      <c r="FGM219" s="435"/>
      <c r="FGN219" s="435"/>
      <c r="FGO219" s="435"/>
      <c r="FGP219" s="435"/>
      <c r="FGQ219" s="435"/>
      <c r="FGR219" s="435"/>
      <c r="FGS219" s="435"/>
      <c r="FGT219" s="435"/>
      <c r="FGU219" s="435"/>
      <c r="FGV219" s="435"/>
      <c r="FGW219" s="435"/>
      <c r="FGX219" s="435"/>
      <c r="FGY219" s="435"/>
      <c r="FGZ219" s="435"/>
      <c r="FHA219" s="435"/>
      <c r="FHB219" s="435"/>
      <c r="FHC219" s="435"/>
      <c r="FHD219" s="435"/>
      <c r="FHE219" s="435"/>
      <c r="FHF219" s="435"/>
      <c r="FHG219" s="435"/>
      <c r="FHH219" s="435"/>
      <c r="FHI219" s="435"/>
      <c r="FHJ219" s="435"/>
      <c r="FHK219" s="435"/>
      <c r="FHL219" s="435"/>
      <c r="FHM219" s="435"/>
      <c r="FHN219" s="435"/>
      <c r="FHO219" s="435"/>
      <c r="FHP219" s="435"/>
      <c r="FHQ219" s="435"/>
      <c r="FHR219" s="435"/>
      <c r="FHS219" s="435"/>
      <c r="FHT219" s="435"/>
      <c r="FHU219" s="435"/>
      <c r="FHV219" s="435"/>
      <c r="FHW219" s="435"/>
      <c r="FHX219" s="435"/>
      <c r="FHY219" s="435"/>
      <c r="FHZ219" s="436"/>
      <c r="FIA219" s="436"/>
      <c r="FIB219" s="436"/>
      <c r="FIC219" s="436"/>
      <c r="FID219" s="436"/>
      <c r="FIE219" s="436"/>
      <c r="FIF219" s="436"/>
      <c r="FIG219" s="436"/>
      <c r="FIH219" s="436"/>
      <c r="FII219" s="436"/>
      <c r="FIJ219" s="436"/>
      <c r="FIK219" s="436"/>
      <c r="FIL219" s="436"/>
      <c r="FIM219" s="436"/>
      <c r="FIN219" s="436"/>
      <c r="FIO219" s="436"/>
      <c r="FIP219" s="437"/>
      <c r="FIQ219" s="437"/>
      <c r="FIR219" s="437"/>
      <c r="FIS219" s="437"/>
      <c r="FIT219" s="437"/>
      <c r="FIU219" s="437"/>
      <c r="FIV219" s="437"/>
      <c r="FIW219" s="438"/>
      <c r="FIX219" s="438"/>
      <c r="FIY219" s="438"/>
      <c r="FIZ219" s="438"/>
      <c r="FJA219" s="438"/>
      <c r="FJB219" s="438"/>
      <c r="FJC219" s="438"/>
      <c r="FJD219" s="438"/>
      <c r="FJE219" s="438"/>
      <c r="FJF219" s="438"/>
      <c r="FJG219" s="438"/>
      <c r="FJH219" s="438"/>
      <c r="FJI219" s="438"/>
      <c r="FJJ219" s="438"/>
      <c r="FJK219" s="438"/>
      <c r="FJL219" s="438"/>
      <c r="FJM219" s="438"/>
      <c r="FJN219" s="438"/>
      <c r="FJO219" s="438"/>
      <c r="FJP219" s="438"/>
      <c r="FJQ219" s="438"/>
      <c r="FJR219" s="438"/>
      <c r="FJS219" s="438"/>
      <c r="FJT219" s="438"/>
      <c r="FJU219" s="438"/>
      <c r="FJV219" s="438"/>
      <c r="FJW219" s="438"/>
      <c r="FJX219" s="438"/>
      <c r="FJY219" s="438"/>
      <c r="FJZ219" s="438"/>
      <c r="FKA219" s="438"/>
      <c r="FKB219" s="438"/>
      <c r="FKC219" s="438"/>
      <c r="FKD219" s="438"/>
      <c r="FKE219" s="435"/>
      <c r="FKF219" s="435"/>
      <c r="FKG219" s="435"/>
      <c r="FKH219" s="435"/>
      <c r="FKI219" s="435"/>
      <c r="FKJ219" s="435"/>
      <c r="FKK219" s="435"/>
      <c r="FKL219" s="435"/>
      <c r="FKM219" s="435"/>
      <c r="FKN219" s="435"/>
      <c r="FKO219" s="435"/>
      <c r="FKP219" s="435"/>
      <c r="FKQ219" s="435"/>
      <c r="FKR219" s="435"/>
      <c r="FKS219" s="435"/>
      <c r="FKT219" s="435"/>
      <c r="FKU219" s="435"/>
      <c r="FKV219" s="435"/>
      <c r="FKW219" s="435"/>
      <c r="FKX219" s="435"/>
      <c r="FKY219" s="435"/>
      <c r="FKZ219" s="435"/>
      <c r="FLA219" s="435"/>
      <c r="FLB219" s="435"/>
      <c r="FLC219" s="435"/>
      <c r="FLD219" s="435"/>
      <c r="FLE219" s="435"/>
      <c r="FLF219" s="435"/>
      <c r="FLG219" s="435"/>
      <c r="FLH219" s="435"/>
      <c r="FLI219" s="435"/>
      <c r="FLJ219" s="435"/>
      <c r="FLK219" s="435"/>
      <c r="FLL219" s="435"/>
      <c r="FLM219" s="435"/>
      <c r="FLN219" s="435"/>
      <c r="FLO219" s="435"/>
      <c r="FLP219" s="435"/>
      <c r="FLQ219" s="435"/>
      <c r="FLR219" s="435"/>
      <c r="FLS219" s="435"/>
      <c r="FLT219" s="435"/>
      <c r="FLU219" s="435"/>
      <c r="FLV219" s="435"/>
      <c r="FLW219" s="435"/>
      <c r="FLX219" s="435"/>
      <c r="FLY219" s="435"/>
      <c r="FLZ219" s="435"/>
      <c r="FMA219" s="436"/>
      <c r="FMB219" s="436"/>
      <c r="FMC219" s="436"/>
      <c r="FMD219" s="436"/>
      <c r="FME219" s="436"/>
      <c r="FMF219" s="436"/>
      <c r="FMG219" s="436"/>
      <c r="FMH219" s="436"/>
      <c r="FMI219" s="436"/>
      <c r="FMJ219" s="436"/>
      <c r="FMK219" s="436"/>
      <c r="FML219" s="436"/>
      <c r="FMM219" s="436"/>
      <c r="FMN219" s="436"/>
      <c r="FMO219" s="436"/>
      <c r="FMP219" s="436"/>
      <c r="FMQ219" s="437"/>
      <c r="FMR219" s="437"/>
      <c r="FMS219" s="437"/>
      <c r="FMT219" s="437"/>
      <c r="FMU219" s="437"/>
      <c r="FMV219" s="437"/>
      <c r="FMW219" s="437"/>
      <c r="FMX219" s="438"/>
      <c r="FMY219" s="438"/>
      <c r="FMZ219" s="438"/>
      <c r="FNA219" s="438"/>
      <c r="FNB219" s="438"/>
      <c r="FNC219" s="438"/>
      <c r="FND219" s="438"/>
      <c r="FNE219" s="438"/>
      <c r="FNF219" s="438"/>
      <c r="FNG219" s="438"/>
      <c r="FNH219" s="438"/>
      <c r="FNI219" s="438"/>
      <c r="FNJ219" s="438"/>
      <c r="FNK219" s="438"/>
      <c r="FNL219" s="438"/>
      <c r="FNM219" s="438"/>
      <c r="FNN219" s="438"/>
      <c r="FNO219" s="438"/>
      <c r="FNP219" s="438"/>
      <c r="FNQ219" s="438"/>
      <c r="FNR219" s="438"/>
      <c r="FNS219" s="438"/>
      <c r="FNT219" s="438"/>
      <c r="FNU219" s="438"/>
      <c r="FNV219" s="438"/>
      <c r="FNW219" s="438"/>
      <c r="FNX219" s="438"/>
      <c r="FNY219" s="438"/>
      <c r="FNZ219" s="438"/>
      <c r="FOA219" s="438"/>
      <c r="FOB219" s="438"/>
      <c r="FOC219" s="438"/>
      <c r="FOD219" s="438"/>
      <c r="FOE219" s="438"/>
      <c r="FOF219" s="435"/>
      <c r="FOG219" s="435"/>
      <c r="FOH219" s="435"/>
      <c r="FOI219" s="435"/>
      <c r="FOJ219" s="435"/>
      <c r="FOK219" s="435"/>
      <c r="FOL219" s="435"/>
      <c r="FOM219" s="435"/>
      <c r="FON219" s="435"/>
      <c r="FOO219" s="435"/>
      <c r="FOP219" s="435"/>
      <c r="FOQ219" s="435"/>
      <c r="FOR219" s="435"/>
      <c r="FOS219" s="435"/>
      <c r="FOT219" s="435"/>
      <c r="FOU219" s="435"/>
      <c r="FOV219" s="435"/>
      <c r="FOW219" s="435"/>
      <c r="FOX219" s="435"/>
      <c r="FOY219" s="435"/>
      <c r="FOZ219" s="435"/>
      <c r="FPA219" s="435"/>
      <c r="FPB219" s="435"/>
      <c r="FPC219" s="435"/>
      <c r="FPD219" s="435"/>
      <c r="FPE219" s="435"/>
      <c r="FPF219" s="435"/>
      <c r="FPG219" s="435"/>
      <c r="FPH219" s="435"/>
      <c r="FPI219" s="435"/>
      <c r="FPJ219" s="435"/>
      <c r="FPK219" s="435"/>
      <c r="FPL219" s="435"/>
      <c r="FPM219" s="435"/>
      <c r="FPN219" s="435"/>
      <c r="FPO219" s="435"/>
      <c r="FPP219" s="435"/>
      <c r="FPQ219" s="435"/>
      <c r="FPR219" s="435"/>
      <c r="FPS219" s="435"/>
      <c r="FPT219" s="435"/>
      <c r="FPU219" s="435"/>
      <c r="FPV219" s="435"/>
      <c r="FPW219" s="435"/>
      <c r="FPX219" s="435"/>
      <c r="FPY219" s="435"/>
      <c r="FPZ219" s="435"/>
      <c r="FQA219" s="435"/>
      <c r="FQB219" s="436"/>
      <c r="FQC219" s="436"/>
      <c r="FQD219" s="436"/>
      <c r="FQE219" s="436"/>
      <c r="FQF219" s="436"/>
      <c r="FQG219" s="436"/>
      <c r="FQH219" s="436"/>
      <c r="FQI219" s="436"/>
      <c r="FQJ219" s="436"/>
      <c r="FQK219" s="436"/>
      <c r="FQL219" s="436"/>
      <c r="FQM219" s="436"/>
      <c r="FQN219" s="436"/>
      <c r="FQO219" s="436"/>
      <c r="FQP219" s="436"/>
      <c r="FQQ219" s="436"/>
      <c r="FQR219" s="437"/>
      <c r="FQS219" s="437"/>
      <c r="FQT219" s="437"/>
      <c r="FQU219" s="437"/>
      <c r="FQV219" s="437"/>
      <c r="FQW219" s="437"/>
      <c r="FQX219" s="437"/>
      <c r="FQY219" s="438"/>
      <c r="FQZ219" s="438"/>
      <c r="FRA219" s="438"/>
      <c r="FRB219" s="438"/>
      <c r="FRC219" s="438"/>
      <c r="FRD219" s="438"/>
      <c r="FRE219" s="438"/>
      <c r="FRF219" s="438"/>
      <c r="FRG219" s="438"/>
      <c r="FRH219" s="438"/>
      <c r="FRI219" s="438"/>
      <c r="FRJ219" s="438"/>
      <c r="FRK219" s="438"/>
      <c r="FRL219" s="438"/>
      <c r="FRM219" s="438"/>
      <c r="FRN219" s="438"/>
      <c r="FRO219" s="438"/>
      <c r="FRP219" s="438"/>
      <c r="FRQ219" s="438"/>
      <c r="FRR219" s="438"/>
      <c r="FRS219" s="438"/>
      <c r="FRT219" s="438"/>
      <c r="FRU219" s="438"/>
      <c r="FRV219" s="438"/>
      <c r="FRW219" s="438"/>
      <c r="FRX219" s="438"/>
      <c r="FRY219" s="438"/>
      <c r="FRZ219" s="438"/>
      <c r="FSA219" s="438"/>
      <c r="FSB219" s="438"/>
      <c r="FSC219" s="438"/>
      <c r="FSD219" s="438"/>
      <c r="FSE219" s="438"/>
      <c r="FSF219" s="438"/>
      <c r="FSG219" s="435"/>
      <c r="FSH219" s="435"/>
      <c r="FSI219" s="435"/>
      <c r="FSJ219" s="435"/>
      <c r="FSK219" s="435"/>
      <c r="FSL219" s="435"/>
      <c r="FSM219" s="435"/>
      <c r="FSN219" s="435"/>
      <c r="FSO219" s="435"/>
      <c r="FSP219" s="435"/>
      <c r="FSQ219" s="435"/>
      <c r="FSR219" s="435"/>
      <c r="FSS219" s="435"/>
      <c r="FST219" s="435"/>
      <c r="FSU219" s="435"/>
      <c r="FSV219" s="435"/>
      <c r="FSW219" s="435"/>
      <c r="FSX219" s="435"/>
      <c r="FSY219" s="435"/>
      <c r="FSZ219" s="435"/>
      <c r="FTA219" s="435"/>
      <c r="FTB219" s="435"/>
      <c r="FTC219" s="435"/>
      <c r="FTD219" s="435"/>
      <c r="FTE219" s="435"/>
      <c r="FTF219" s="435"/>
      <c r="FTG219" s="435"/>
      <c r="FTH219" s="435"/>
      <c r="FTI219" s="435"/>
      <c r="FTJ219" s="435"/>
      <c r="FTK219" s="435"/>
      <c r="FTL219" s="435"/>
      <c r="FTM219" s="435"/>
      <c r="FTN219" s="435"/>
      <c r="FTO219" s="435"/>
      <c r="FTP219" s="435"/>
      <c r="FTQ219" s="435"/>
      <c r="FTR219" s="435"/>
      <c r="FTS219" s="435"/>
      <c r="FTT219" s="435"/>
      <c r="FTU219" s="435"/>
      <c r="FTV219" s="435"/>
      <c r="FTW219" s="435"/>
      <c r="FTX219" s="435"/>
      <c r="FTY219" s="435"/>
      <c r="FTZ219" s="435"/>
      <c r="FUA219" s="435"/>
      <c r="FUB219" s="435"/>
      <c r="FUC219" s="436"/>
      <c r="FUD219" s="436"/>
      <c r="FUE219" s="436"/>
      <c r="FUF219" s="436"/>
      <c r="FUG219" s="436"/>
      <c r="FUH219" s="436"/>
      <c r="FUI219" s="436"/>
      <c r="FUJ219" s="436"/>
      <c r="FUK219" s="436"/>
      <c r="FUL219" s="436"/>
      <c r="FUM219" s="436"/>
      <c r="FUN219" s="436"/>
      <c r="FUO219" s="436"/>
      <c r="FUP219" s="436"/>
      <c r="FUQ219" s="436"/>
      <c r="FUR219" s="436"/>
      <c r="FUS219" s="437"/>
      <c r="FUT219" s="437"/>
      <c r="FUU219" s="437"/>
      <c r="FUV219" s="437"/>
      <c r="FUW219" s="437"/>
      <c r="FUX219" s="437"/>
      <c r="FUY219" s="437"/>
      <c r="FUZ219" s="438"/>
      <c r="FVA219" s="438"/>
      <c r="FVB219" s="438"/>
      <c r="FVC219" s="438"/>
      <c r="FVD219" s="438"/>
      <c r="FVE219" s="438"/>
      <c r="FVF219" s="438"/>
      <c r="FVG219" s="438"/>
      <c r="FVH219" s="438"/>
      <c r="FVI219" s="438"/>
      <c r="FVJ219" s="438"/>
      <c r="FVK219" s="438"/>
      <c r="FVL219" s="438"/>
      <c r="FVM219" s="438"/>
      <c r="FVN219" s="438"/>
      <c r="FVO219" s="438"/>
      <c r="FVP219" s="438"/>
      <c r="FVQ219" s="438"/>
      <c r="FVR219" s="438"/>
      <c r="FVS219" s="438"/>
      <c r="FVT219" s="438"/>
      <c r="FVU219" s="438"/>
      <c r="FVV219" s="438"/>
      <c r="FVW219" s="438"/>
      <c r="FVX219" s="438"/>
      <c r="FVY219" s="438"/>
      <c r="FVZ219" s="438"/>
      <c r="FWA219" s="438"/>
      <c r="FWB219" s="438"/>
      <c r="FWC219" s="438"/>
      <c r="FWD219" s="438"/>
      <c r="FWE219" s="438"/>
      <c r="FWF219" s="438"/>
      <c r="FWG219" s="438"/>
      <c r="FWH219" s="435"/>
      <c r="FWI219" s="435"/>
      <c r="FWJ219" s="435"/>
      <c r="FWK219" s="435"/>
      <c r="FWL219" s="435"/>
      <c r="FWM219" s="435"/>
      <c r="FWN219" s="435"/>
      <c r="FWO219" s="435"/>
      <c r="FWP219" s="435"/>
      <c r="FWQ219" s="435"/>
      <c r="FWR219" s="435"/>
      <c r="FWS219" s="435"/>
      <c r="FWT219" s="435"/>
      <c r="FWU219" s="435"/>
      <c r="FWV219" s="435"/>
      <c r="FWW219" s="435"/>
      <c r="FWX219" s="435"/>
      <c r="FWY219" s="435"/>
      <c r="FWZ219" s="435"/>
      <c r="FXA219" s="435"/>
      <c r="FXB219" s="435"/>
      <c r="FXC219" s="435"/>
      <c r="FXD219" s="435"/>
      <c r="FXE219" s="435"/>
      <c r="FXF219" s="435"/>
      <c r="FXG219" s="435"/>
      <c r="FXH219" s="435"/>
      <c r="FXI219" s="435"/>
      <c r="FXJ219" s="435"/>
      <c r="FXK219" s="435"/>
      <c r="FXL219" s="435"/>
      <c r="FXM219" s="435"/>
      <c r="FXN219" s="435"/>
      <c r="FXO219" s="435"/>
      <c r="FXP219" s="435"/>
      <c r="FXQ219" s="435"/>
      <c r="FXR219" s="435"/>
      <c r="FXS219" s="435"/>
      <c r="FXT219" s="435"/>
      <c r="FXU219" s="435"/>
      <c r="FXV219" s="435"/>
      <c r="FXW219" s="435"/>
      <c r="FXX219" s="435"/>
      <c r="FXY219" s="435"/>
      <c r="FXZ219" s="435"/>
      <c r="FYA219" s="435"/>
      <c r="FYB219" s="435"/>
      <c r="FYC219" s="435"/>
      <c r="FYD219" s="436"/>
      <c r="FYE219" s="436"/>
      <c r="FYF219" s="436"/>
      <c r="FYG219" s="436"/>
      <c r="FYH219" s="436"/>
      <c r="FYI219" s="436"/>
      <c r="FYJ219" s="436"/>
      <c r="FYK219" s="436"/>
      <c r="FYL219" s="436"/>
      <c r="FYM219" s="436"/>
      <c r="FYN219" s="436"/>
      <c r="FYO219" s="436"/>
      <c r="FYP219" s="436"/>
      <c r="FYQ219" s="436"/>
      <c r="FYR219" s="436"/>
      <c r="FYS219" s="436"/>
      <c r="FYT219" s="437"/>
      <c r="FYU219" s="437"/>
      <c r="FYV219" s="437"/>
      <c r="FYW219" s="437"/>
      <c r="FYX219" s="437"/>
      <c r="FYY219" s="437"/>
      <c r="FYZ219" s="437"/>
      <c r="FZA219" s="438"/>
      <c r="FZB219" s="438"/>
      <c r="FZC219" s="438"/>
      <c r="FZD219" s="438"/>
      <c r="FZE219" s="438"/>
      <c r="FZF219" s="438"/>
      <c r="FZG219" s="438"/>
      <c r="FZH219" s="438"/>
      <c r="FZI219" s="438"/>
      <c r="FZJ219" s="438"/>
      <c r="FZK219" s="438"/>
      <c r="FZL219" s="438"/>
      <c r="FZM219" s="438"/>
      <c r="FZN219" s="438"/>
      <c r="FZO219" s="438"/>
      <c r="FZP219" s="438"/>
      <c r="FZQ219" s="438"/>
      <c r="FZR219" s="438"/>
      <c r="FZS219" s="438"/>
      <c r="FZT219" s="438"/>
      <c r="FZU219" s="438"/>
      <c r="FZV219" s="438"/>
      <c r="FZW219" s="438"/>
      <c r="FZX219" s="438"/>
      <c r="FZY219" s="438"/>
      <c r="FZZ219" s="438"/>
      <c r="GAA219" s="438"/>
      <c r="GAB219" s="438"/>
      <c r="GAC219" s="438"/>
      <c r="GAD219" s="438"/>
      <c r="GAE219" s="438"/>
      <c r="GAF219" s="438"/>
      <c r="GAG219" s="438"/>
      <c r="GAH219" s="438"/>
      <c r="GAI219" s="435"/>
      <c r="GAJ219" s="435"/>
      <c r="GAK219" s="435"/>
      <c r="GAL219" s="435"/>
      <c r="GAM219" s="435"/>
      <c r="GAN219" s="435"/>
      <c r="GAO219" s="435"/>
      <c r="GAP219" s="435"/>
      <c r="GAQ219" s="435"/>
      <c r="GAR219" s="435"/>
      <c r="GAS219" s="435"/>
      <c r="GAT219" s="435"/>
      <c r="GAU219" s="435"/>
      <c r="GAV219" s="435"/>
      <c r="GAW219" s="435"/>
      <c r="GAX219" s="435"/>
      <c r="GAY219" s="435"/>
      <c r="GAZ219" s="435"/>
      <c r="GBA219" s="435"/>
      <c r="GBB219" s="435"/>
      <c r="GBC219" s="435"/>
      <c r="GBD219" s="435"/>
      <c r="GBE219" s="435"/>
      <c r="GBF219" s="435"/>
      <c r="GBG219" s="435"/>
      <c r="GBH219" s="435"/>
      <c r="GBI219" s="435"/>
      <c r="GBJ219" s="435"/>
      <c r="GBK219" s="435"/>
      <c r="GBL219" s="435"/>
      <c r="GBM219" s="435"/>
      <c r="GBN219" s="435"/>
      <c r="GBO219" s="435"/>
      <c r="GBP219" s="435"/>
      <c r="GBQ219" s="435"/>
      <c r="GBR219" s="435"/>
      <c r="GBS219" s="435"/>
      <c r="GBT219" s="435"/>
      <c r="GBU219" s="435"/>
      <c r="GBV219" s="435"/>
      <c r="GBW219" s="435"/>
      <c r="GBX219" s="435"/>
      <c r="GBY219" s="435"/>
      <c r="GBZ219" s="435"/>
      <c r="GCA219" s="435"/>
      <c r="GCB219" s="435"/>
      <c r="GCC219" s="435"/>
      <c r="GCD219" s="435"/>
      <c r="GCE219" s="436"/>
      <c r="GCF219" s="436"/>
      <c r="GCG219" s="436"/>
      <c r="GCH219" s="436"/>
      <c r="GCI219" s="436"/>
      <c r="GCJ219" s="436"/>
      <c r="GCK219" s="436"/>
      <c r="GCL219" s="436"/>
      <c r="GCM219" s="436"/>
      <c r="GCN219" s="436"/>
      <c r="GCO219" s="436"/>
      <c r="GCP219" s="436"/>
      <c r="GCQ219" s="436"/>
      <c r="GCR219" s="436"/>
      <c r="GCS219" s="436"/>
      <c r="GCT219" s="436"/>
      <c r="GCU219" s="437"/>
      <c r="GCV219" s="437"/>
      <c r="GCW219" s="437"/>
      <c r="GCX219" s="437"/>
      <c r="GCY219" s="437"/>
      <c r="GCZ219" s="437"/>
      <c r="GDA219" s="437"/>
      <c r="GDB219" s="438"/>
      <c r="GDC219" s="438"/>
      <c r="GDD219" s="438"/>
      <c r="GDE219" s="438"/>
      <c r="GDF219" s="438"/>
      <c r="GDG219" s="438"/>
      <c r="GDH219" s="438"/>
      <c r="GDI219" s="438"/>
      <c r="GDJ219" s="438"/>
      <c r="GDK219" s="438"/>
      <c r="GDL219" s="438"/>
      <c r="GDM219" s="438"/>
      <c r="GDN219" s="438"/>
      <c r="GDO219" s="438"/>
      <c r="GDP219" s="438"/>
      <c r="GDQ219" s="438"/>
      <c r="GDR219" s="438"/>
      <c r="GDS219" s="438"/>
      <c r="GDT219" s="438"/>
      <c r="GDU219" s="438"/>
      <c r="GDV219" s="438"/>
      <c r="GDW219" s="438"/>
      <c r="GDX219" s="438"/>
      <c r="GDY219" s="438"/>
      <c r="GDZ219" s="438"/>
      <c r="GEA219" s="438"/>
      <c r="GEB219" s="438"/>
      <c r="GEC219" s="438"/>
      <c r="GED219" s="438"/>
      <c r="GEE219" s="438"/>
      <c r="GEF219" s="438"/>
      <c r="GEG219" s="438"/>
      <c r="GEH219" s="438"/>
      <c r="GEI219" s="438"/>
      <c r="GEJ219" s="435"/>
      <c r="GEK219" s="435"/>
      <c r="GEL219" s="435"/>
      <c r="GEM219" s="435"/>
      <c r="GEN219" s="435"/>
      <c r="GEO219" s="435"/>
      <c r="GEP219" s="435"/>
      <c r="GEQ219" s="435"/>
      <c r="GER219" s="435"/>
      <c r="GES219" s="435"/>
      <c r="GET219" s="435"/>
      <c r="GEU219" s="435"/>
      <c r="GEV219" s="435"/>
      <c r="GEW219" s="435"/>
      <c r="GEX219" s="435"/>
      <c r="GEY219" s="435"/>
      <c r="GEZ219" s="435"/>
      <c r="GFA219" s="435"/>
      <c r="GFB219" s="435"/>
      <c r="GFC219" s="435"/>
      <c r="GFD219" s="435"/>
      <c r="GFE219" s="435"/>
      <c r="GFF219" s="435"/>
      <c r="GFG219" s="435"/>
      <c r="GFH219" s="435"/>
      <c r="GFI219" s="435"/>
      <c r="GFJ219" s="435"/>
      <c r="GFK219" s="435"/>
      <c r="GFL219" s="435"/>
      <c r="GFM219" s="435"/>
      <c r="GFN219" s="435"/>
      <c r="GFO219" s="435"/>
      <c r="GFP219" s="435"/>
      <c r="GFQ219" s="435"/>
      <c r="GFR219" s="435"/>
      <c r="GFS219" s="435"/>
      <c r="GFT219" s="435"/>
      <c r="GFU219" s="435"/>
      <c r="GFV219" s="435"/>
      <c r="GFW219" s="435"/>
      <c r="GFX219" s="435"/>
      <c r="GFY219" s="435"/>
      <c r="GFZ219" s="435"/>
      <c r="GGA219" s="435"/>
      <c r="GGB219" s="435"/>
      <c r="GGC219" s="435"/>
      <c r="GGD219" s="435"/>
      <c r="GGE219" s="435"/>
      <c r="GGF219" s="436"/>
      <c r="GGG219" s="436"/>
      <c r="GGH219" s="436"/>
      <c r="GGI219" s="436"/>
      <c r="GGJ219" s="436"/>
      <c r="GGK219" s="436"/>
      <c r="GGL219" s="436"/>
      <c r="GGM219" s="436"/>
      <c r="GGN219" s="436"/>
      <c r="GGO219" s="436"/>
      <c r="GGP219" s="436"/>
      <c r="GGQ219" s="436"/>
      <c r="GGR219" s="436"/>
      <c r="GGS219" s="436"/>
      <c r="GGT219" s="436"/>
      <c r="GGU219" s="436"/>
      <c r="GGV219" s="437"/>
      <c r="GGW219" s="437"/>
      <c r="GGX219" s="437"/>
      <c r="GGY219" s="437"/>
      <c r="GGZ219" s="437"/>
      <c r="GHA219" s="437"/>
      <c r="GHB219" s="437"/>
      <c r="GHC219" s="438"/>
      <c r="GHD219" s="438"/>
      <c r="GHE219" s="438"/>
      <c r="GHF219" s="438"/>
      <c r="GHG219" s="438"/>
      <c r="GHH219" s="438"/>
      <c r="GHI219" s="438"/>
      <c r="GHJ219" s="438"/>
      <c r="GHK219" s="438"/>
      <c r="GHL219" s="438"/>
      <c r="GHM219" s="438"/>
      <c r="GHN219" s="438"/>
      <c r="GHO219" s="438"/>
      <c r="GHP219" s="438"/>
      <c r="GHQ219" s="438"/>
      <c r="GHR219" s="438"/>
      <c r="GHS219" s="438"/>
      <c r="GHT219" s="438"/>
      <c r="GHU219" s="438"/>
      <c r="GHV219" s="438"/>
      <c r="GHW219" s="438"/>
      <c r="GHX219" s="438"/>
      <c r="GHY219" s="438"/>
      <c r="GHZ219" s="438"/>
      <c r="GIA219" s="438"/>
      <c r="GIB219" s="438"/>
      <c r="GIC219" s="438"/>
      <c r="GID219" s="438"/>
      <c r="GIE219" s="438"/>
      <c r="GIF219" s="438"/>
      <c r="GIG219" s="438"/>
      <c r="GIH219" s="438"/>
      <c r="GII219" s="438"/>
      <c r="GIJ219" s="438"/>
      <c r="GIK219" s="435"/>
      <c r="GIL219" s="435"/>
      <c r="GIM219" s="435"/>
      <c r="GIN219" s="435"/>
      <c r="GIO219" s="435"/>
      <c r="GIP219" s="435"/>
      <c r="GIQ219" s="435"/>
      <c r="GIR219" s="435"/>
      <c r="GIS219" s="435"/>
      <c r="GIT219" s="435"/>
      <c r="GIU219" s="435"/>
      <c r="GIV219" s="435"/>
      <c r="GIW219" s="435"/>
      <c r="GIX219" s="435"/>
      <c r="GIY219" s="435"/>
      <c r="GIZ219" s="435"/>
      <c r="GJA219" s="435"/>
      <c r="GJB219" s="435"/>
      <c r="GJC219" s="435"/>
      <c r="GJD219" s="435"/>
      <c r="GJE219" s="435"/>
      <c r="GJF219" s="435"/>
      <c r="GJG219" s="435"/>
      <c r="GJH219" s="435"/>
      <c r="GJI219" s="435"/>
      <c r="GJJ219" s="435"/>
      <c r="GJK219" s="435"/>
      <c r="GJL219" s="435"/>
      <c r="GJM219" s="435"/>
      <c r="GJN219" s="435"/>
      <c r="GJO219" s="435"/>
      <c r="GJP219" s="435"/>
      <c r="GJQ219" s="435"/>
      <c r="GJR219" s="435"/>
      <c r="GJS219" s="435"/>
      <c r="GJT219" s="435"/>
      <c r="GJU219" s="435"/>
      <c r="GJV219" s="435"/>
      <c r="GJW219" s="435"/>
      <c r="GJX219" s="435"/>
      <c r="GJY219" s="435"/>
      <c r="GJZ219" s="435"/>
      <c r="GKA219" s="435"/>
      <c r="GKB219" s="435"/>
      <c r="GKC219" s="435"/>
      <c r="GKD219" s="435"/>
      <c r="GKE219" s="435"/>
      <c r="GKF219" s="435"/>
      <c r="GKG219" s="436"/>
      <c r="GKH219" s="436"/>
      <c r="GKI219" s="436"/>
      <c r="GKJ219" s="436"/>
      <c r="GKK219" s="436"/>
      <c r="GKL219" s="436"/>
      <c r="GKM219" s="436"/>
      <c r="GKN219" s="436"/>
      <c r="GKO219" s="436"/>
      <c r="GKP219" s="436"/>
      <c r="GKQ219" s="436"/>
      <c r="GKR219" s="436"/>
      <c r="GKS219" s="436"/>
      <c r="GKT219" s="436"/>
      <c r="GKU219" s="436"/>
      <c r="GKV219" s="436"/>
      <c r="GKW219" s="437"/>
      <c r="GKX219" s="437"/>
      <c r="GKY219" s="437"/>
      <c r="GKZ219" s="437"/>
      <c r="GLA219" s="437"/>
      <c r="GLB219" s="437"/>
      <c r="GLC219" s="437"/>
      <c r="GLD219" s="438"/>
      <c r="GLE219" s="438"/>
      <c r="GLF219" s="438"/>
      <c r="GLG219" s="438"/>
      <c r="GLH219" s="438"/>
      <c r="GLI219" s="438"/>
      <c r="GLJ219" s="438"/>
      <c r="GLK219" s="438"/>
      <c r="GLL219" s="438"/>
      <c r="GLM219" s="438"/>
      <c r="GLN219" s="438"/>
      <c r="GLO219" s="438"/>
      <c r="GLP219" s="438"/>
      <c r="GLQ219" s="438"/>
      <c r="GLR219" s="438"/>
      <c r="GLS219" s="438"/>
      <c r="GLT219" s="438"/>
      <c r="GLU219" s="438"/>
      <c r="GLV219" s="438"/>
      <c r="GLW219" s="438"/>
      <c r="GLX219" s="438"/>
      <c r="GLY219" s="438"/>
      <c r="GLZ219" s="438"/>
      <c r="GMA219" s="438"/>
      <c r="GMB219" s="438"/>
      <c r="GMC219" s="438"/>
      <c r="GMD219" s="438"/>
      <c r="GME219" s="438"/>
      <c r="GMF219" s="438"/>
      <c r="GMG219" s="438"/>
      <c r="GMH219" s="438"/>
      <c r="GMI219" s="438"/>
      <c r="GMJ219" s="438"/>
      <c r="GMK219" s="438"/>
      <c r="GML219" s="435"/>
      <c r="GMM219" s="435"/>
      <c r="GMN219" s="435"/>
      <c r="GMO219" s="435"/>
      <c r="GMP219" s="435"/>
      <c r="GMQ219" s="435"/>
      <c r="GMR219" s="435"/>
      <c r="GMS219" s="435"/>
      <c r="GMT219" s="435"/>
      <c r="GMU219" s="435"/>
      <c r="GMV219" s="435"/>
      <c r="GMW219" s="435"/>
      <c r="GMX219" s="435"/>
      <c r="GMY219" s="435"/>
      <c r="GMZ219" s="435"/>
      <c r="GNA219" s="435"/>
      <c r="GNB219" s="435"/>
      <c r="GNC219" s="435"/>
      <c r="GND219" s="435"/>
      <c r="GNE219" s="435"/>
      <c r="GNF219" s="435"/>
      <c r="GNG219" s="435"/>
      <c r="GNH219" s="435"/>
      <c r="GNI219" s="435"/>
      <c r="GNJ219" s="435"/>
      <c r="GNK219" s="435"/>
      <c r="GNL219" s="435"/>
      <c r="GNM219" s="435"/>
      <c r="GNN219" s="435"/>
      <c r="GNO219" s="435"/>
      <c r="GNP219" s="435"/>
      <c r="GNQ219" s="435"/>
      <c r="GNR219" s="435"/>
      <c r="GNS219" s="435"/>
      <c r="GNT219" s="435"/>
      <c r="GNU219" s="435"/>
      <c r="GNV219" s="435"/>
      <c r="GNW219" s="435"/>
      <c r="GNX219" s="435"/>
      <c r="GNY219" s="435"/>
      <c r="GNZ219" s="435"/>
      <c r="GOA219" s="435"/>
      <c r="GOB219" s="435"/>
      <c r="GOC219" s="435"/>
      <c r="GOD219" s="435"/>
      <c r="GOE219" s="435"/>
      <c r="GOF219" s="435"/>
      <c r="GOG219" s="435"/>
      <c r="GOH219" s="436"/>
      <c r="GOI219" s="436"/>
      <c r="GOJ219" s="436"/>
      <c r="GOK219" s="436"/>
      <c r="GOL219" s="436"/>
      <c r="GOM219" s="436"/>
      <c r="GON219" s="436"/>
      <c r="GOO219" s="436"/>
      <c r="GOP219" s="436"/>
      <c r="GOQ219" s="436"/>
      <c r="GOR219" s="436"/>
      <c r="GOS219" s="436"/>
      <c r="GOT219" s="436"/>
      <c r="GOU219" s="436"/>
      <c r="GOV219" s="436"/>
      <c r="GOW219" s="436"/>
      <c r="GOX219" s="437"/>
      <c r="GOY219" s="437"/>
      <c r="GOZ219" s="437"/>
      <c r="GPA219" s="437"/>
      <c r="GPB219" s="437"/>
      <c r="GPC219" s="437"/>
      <c r="GPD219" s="437"/>
      <c r="GPE219" s="438"/>
      <c r="GPF219" s="438"/>
      <c r="GPG219" s="438"/>
      <c r="GPH219" s="438"/>
      <c r="GPI219" s="438"/>
      <c r="GPJ219" s="438"/>
      <c r="GPK219" s="438"/>
      <c r="GPL219" s="438"/>
      <c r="GPM219" s="438"/>
      <c r="GPN219" s="438"/>
      <c r="GPO219" s="438"/>
      <c r="GPP219" s="438"/>
      <c r="GPQ219" s="438"/>
      <c r="GPR219" s="438"/>
      <c r="GPS219" s="438"/>
      <c r="GPT219" s="438"/>
      <c r="GPU219" s="438"/>
      <c r="GPV219" s="438"/>
      <c r="GPW219" s="438"/>
      <c r="GPX219" s="438"/>
      <c r="GPY219" s="438"/>
      <c r="GPZ219" s="438"/>
      <c r="GQA219" s="438"/>
      <c r="GQB219" s="438"/>
      <c r="GQC219" s="438"/>
      <c r="GQD219" s="438"/>
      <c r="GQE219" s="438"/>
      <c r="GQF219" s="438"/>
      <c r="GQG219" s="438"/>
      <c r="GQH219" s="438"/>
      <c r="GQI219" s="438"/>
      <c r="GQJ219" s="438"/>
      <c r="GQK219" s="438"/>
      <c r="GQL219" s="438"/>
      <c r="GQM219" s="435"/>
      <c r="GQN219" s="435"/>
      <c r="GQO219" s="435"/>
      <c r="GQP219" s="435"/>
      <c r="GQQ219" s="435"/>
      <c r="GQR219" s="435"/>
      <c r="GQS219" s="435"/>
      <c r="GQT219" s="435"/>
      <c r="GQU219" s="435"/>
      <c r="GQV219" s="435"/>
      <c r="GQW219" s="435"/>
      <c r="GQX219" s="435"/>
      <c r="GQY219" s="435"/>
      <c r="GQZ219" s="435"/>
      <c r="GRA219" s="435"/>
      <c r="GRB219" s="435"/>
      <c r="GRC219" s="435"/>
      <c r="GRD219" s="435"/>
      <c r="GRE219" s="435"/>
      <c r="GRF219" s="435"/>
      <c r="GRG219" s="435"/>
      <c r="GRH219" s="435"/>
      <c r="GRI219" s="435"/>
      <c r="GRJ219" s="435"/>
      <c r="GRK219" s="435"/>
      <c r="GRL219" s="435"/>
      <c r="GRM219" s="435"/>
      <c r="GRN219" s="435"/>
      <c r="GRO219" s="435"/>
      <c r="GRP219" s="435"/>
      <c r="GRQ219" s="435"/>
      <c r="GRR219" s="435"/>
      <c r="GRS219" s="435"/>
      <c r="GRT219" s="435"/>
      <c r="GRU219" s="435"/>
      <c r="GRV219" s="435"/>
      <c r="GRW219" s="435"/>
      <c r="GRX219" s="435"/>
      <c r="GRY219" s="435"/>
      <c r="GRZ219" s="435"/>
      <c r="GSA219" s="435"/>
      <c r="GSB219" s="435"/>
      <c r="GSC219" s="435"/>
      <c r="GSD219" s="435"/>
      <c r="GSE219" s="435"/>
      <c r="GSF219" s="435"/>
      <c r="GSG219" s="435"/>
      <c r="GSH219" s="435"/>
      <c r="GSI219" s="436"/>
      <c r="GSJ219" s="436"/>
      <c r="GSK219" s="436"/>
      <c r="GSL219" s="436"/>
      <c r="GSM219" s="436"/>
      <c r="GSN219" s="436"/>
      <c r="GSO219" s="436"/>
      <c r="GSP219" s="436"/>
      <c r="GSQ219" s="436"/>
      <c r="GSR219" s="436"/>
      <c r="GSS219" s="436"/>
      <c r="GST219" s="436"/>
      <c r="GSU219" s="436"/>
      <c r="GSV219" s="436"/>
      <c r="GSW219" s="436"/>
      <c r="GSX219" s="436"/>
      <c r="GSY219" s="437"/>
      <c r="GSZ219" s="437"/>
      <c r="GTA219" s="437"/>
      <c r="GTB219" s="437"/>
      <c r="GTC219" s="437"/>
      <c r="GTD219" s="437"/>
      <c r="GTE219" s="437"/>
      <c r="GTF219" s="438"/>
      <c r="GTG219" s="438"/>
      <c r="GTH219" s="438"/>
      <c r="GTI219" s="438"/>
      <c r="GTJ219" s="438"/>
      <c r="GTK219" s="438"/>
      <c r="GTL219" s="438"/>
      <c r="GTM219" s="438"/>
      <c r="GTN219" s="438"/>
      <c r="GTO219" s="438"/>
      <c r="GTP219" s="438"/>
      <c r="GTQ219" s="438"/>
      <c r="GTR219" s="438"/>
      <c r="GTS219" s="438"/>
      <c r="GTT219" s="438"/>
      <c r="GTU219" s="438"/>
      <c r="GTV219" s="438"/>
      <c r="GTW219" s="438"/>
      <c r="GTX219" s="438"/>
      <c r="GTY219" s="438"/>
      <c r="GTZ219" s="438"/>
      <c r="GUA219" s="438"/>
      <c r="GUB219" s="438"/>
      <c r="GUC219" s="438"/>
      <c r="GUD219" s="438"/>
      <c r="GUE219" s="438"/>
      <c r="GUF219" s="438"/>
      <c r="GUG219" s="438"/>
      <c r="GUH219" s="438"/>
      <c r="GUI219" s="438"/>
      <c r="GUJ219" s="438"/>
      <c r="GUK219" s="438"/>
      <c r="GUL219" s="438"/>
      <c r="GUM219" s="438"/>
      <c r="GUN219" s="435"/>
      <c r="GUO219" s="435"/>
      <c r="GUP219" s="435"/>
      <c r="GUQ219" s="435"/>
      <c r="GUR219" s="435"/>
      <c r="GUS219" s="435"/>
      <c r="GUT219" s="435"/>
      <c r="GUU219" s="435"/>
      <c r="GUV219" s="435"/>
      <c r="GUW219" s="435"/>
      <c r="GUX219" s="435"/>
      <c r="GUY219" s="435"/>
      <c r="GUZ219" s="435"/>
      <c r="GVA219" s="435"/>
      <c r="GVB219" s="435"/>
      <c r="GVC219" s="435"/>
      <c r="GVD219" s="435"/>
      <c r="GVE219" s="435"/>
      <c r="GVF219" s="435"/>
      <c r="GVG219" s="435"/>
      <c r="GVH219" s="435"/>
      <c r="GVI219" s="435"/>
      <c r="GVJ219" s="435"/>
      <c r="GVK219" s="435"/>
      <c r="GVL219" s="435"/>
      <c r="GVM219" s="435"/>
      <c r="GVN219" s="435"/>
      <c r="GVO219" s="435"/>
      <c r="GVP219" s="435"/>
      <c r="GVQ219" s="435"/>
      <c r="GVR219" s="435"/>
      <c r="GVS219" s="435"/>
      <c r="GVT219" s="435"/>
      <c r="GVU219" s="435"/>
      <c r="GVV219" s="435"/>
      <c r="GVW219" s="435"/>
      <c r="GVX219" s="435"/>
      <c r="GVY219" s="435"/>
      <c r="GVZ219" s="435"/>
      <c r="GWA219" s="435"/>
      <c r="GWB219" s="435"/>
      <c r="GWC219" s="435"/>
      <c r="GWD219" s="435"/>
      <c r="GWE219" s="435"/>
      <c r="GWF219" s="435"/>
      <c r="GWG219" s="435"/>
      <c r="GWH219" s="435"/>
      <c r="GWI219" s="435"/>
      <c r="GWJ219" s="436"/>
      <c r="GWK219" s="436"/>
      <c r="GWL219" s="436"/>
      <c r="GWM219" s="436"/>
      <c r="GWN219" s="436"/>
      <c r="GWO219" s="436"/>
      <c r="GWP219" s="436"/>
      <c r="GWQ219" s="436"/>
      <c r="GWR219" s="436"/>
      <c r="GWS219" s="436"/>
      <c r="GWT219" s="436"/>
      <c r="GWU219" s="436"/>
      <c r="GWV219" s="436"/>
      <c r="GWW219" s="436"/>
      <c r="GWX219" s="436"/>
      <c r="GWY219" s="436"/>
      <c r="GWZ219" s="437"/>
      <c r="GXA219" s="437"/>
      <c r="GXB219" s="437"/>
      <c r="GXC219" s="437"/>
      <c r="GXD219" s="437"/>
      <c r="GXE219" s="437"/>
      <c r="GXF219" s="437"/>
      <c r="GXG219" s="438"/>
      <c r="GXH219" s="438"/>
      <c r="GXI219" s="438"/>
      <c r="GXJ219" s="438"/>
      <c r="GXK219" s="438"/>
      <c r="GXL219" s="438"/>
      <c r="GXM219" s="438"/>
      <c r="GXN219" s="438"/>
      <c r="GXO219" s="438"/>
      <c r="GXP219" s="438"/>
      <c r="GXQ219" s="438"/>
      <c r="GXR219" s="438"/>
      <c r="GXS219" s="438"/>
      <c r="GXT219" s="438"/>
      <c r="GXU219" s="438"/>
      <c r="GXV219" s="438"/>
      <c r="GXW219" s="438"/>
      <c r="GXX219" s="438"/>
      <c r="GXY219" s="438"/>
      <c r="GXZ219" s="438"/>
      <c r="GYA219" s="438"/>
      <c r="GYB219" s="438"/>
      <c r="GYC219" s="438"/>
      <c r="GYD219" s="438"/>
      <c r="GYE219" s="438"/>
      <c r="GYF219" s="438"/>
      <c r="GYG219" s="438"/>
      <c r="GYH219" s="438"/>
      <c r="GYI219" s="438"/>
      <c r="GYJ219" s="438"/>
      <c r="GYK219" s="438"/>
      <c r="GYL219" s="438"/>
      <c r="GYM219" s="438"/>
      <c r="GYN219" s="438"/>
      <c r="GYO219" s="435"/>
      <c r="GYP219" s="435"/>
      <c r="GYQ219" s="435"/>
      <c r="GYR219" s="435"/>
      <c r="GYS219" s="435"/>
      <c r="GYT219" s="435"/>
      <c r="GYU219" s="435"/>
      <c r="GYV219" s="435"/>
      <c r="GYW219" s="435"/>
      <c r="GYX219" s="435"/>
      <c r="GYY219" s="435"/>
      <c r="GYZ219" s="435"/>
      <c r="GZA219" s="435"/>
      <c r="GZB219" s="435"/>
      <c r="GZC219" s="435"/>
      <c r="GZD219" s="435"/>
      <c r="GZE219" s="435"/>
      <c r="GZF219" s="435"/>
      <c r="GZG219" s="435"/>
      <c r="GZH219" s="435"/>
      <c r="GZI219" s="435"/>
      <c r="GZJ219" s="435"/>
      <c r="GZK219" s="435"/>
      <c r="GZL219" s="435"/>
      <c r="GZM219" s="435"/>
      <c r="GZN219" s="435"/>
      <c r="GZO219" s="435"/>
      <c r="GZP219" s="435"/>
      <c r="GZQ219" s="435"/>
      <c r="GZR219" s="435"/>
      <c r="GZS219" s="435"/>
      <c r="GZT219" s="435"/>
      <c r="GZU219" s="435"/>
      <c r="GZV219" s="435"/>
      <c r="GZW219" s="435"/>
      <c r="GZX219" s="435"/>
      <c r="GZY219" s="435"/>
      <c r="GZZ219" s="435"/>
      <c r="HAA219" s="435"/>
      <c r="HAB219" s="435"/>
      <c r="HAC219" s="435"/>
      <c r="HAD219" s="435"/>
      <c r="HAE219" s="435"/>
      <c r="HAF219" s="435"/>
      <c r="HAG219" s="435"/>
      <c r="HAH219" s="435"/>
      <c r="HAI219" s="435"/>
      <c r="HAJ219" s="435"/>
      <c r="HAK219" s="436"/>
      <c r="HAL219" s="436"/>
      <c r="HAM219" s="436"/>
      <c r="HAN219" s="436"/>
      <c r="HAO219" s="436"/>
      <c r="HAP219" s="436"/>
      <c r="HAQ219" s="436"/>
      <c r="HAR219" s="436"/>
      <c r="HAS219" s="436"/>
      <c r="HAT219" s="436"/>
      <c r="HAU219" s="436"/>
      <c r="HAV219" s="436"/>
      <c r="HAW219" s="436"/>
      <c r="HAX219" s="436"/>
      <c r="HAY219" s="436"/>
      <c r="HAZ219" s="436"/>
      <c r="HBA219" s="437"/>
      <c r="HBB219" s="437"/>
      <c r="HBC219" s="437"/>
      <c r="HBD219" s="437"/>
      <c r="HBE219" s="437"/>
      <c r="HBF219" s="437"/>
      <c r="HBG219" s="437"/>
      <c r="HBH219" s="438"/>
      <c r="HBI219" s="438"/>
      <c r="HBJ219" s="438"/>
      <c r="HBK219" s="438"/>
      <c r="HBL219" s="438"/>
      <c r="HBM219" s="438"/>
      <c r="HBN219" s="438"/>
      <c r="HBO219" s="438"/>
      <c r="HBP219" s="438"/>
      <c r="HBQ219" s="438"/>
      <c r="HBR219" s="438"/>
      <c r="HBS219" s="438"/>
      <c r="HBT219" s="438"/>
      <c r="HBU219" s="438"/>
      <c r="HBV219" s="438"/>
      <c r="HBW219" s="438"/>
      <c r="HBX219" s="438"/>
      <c r="HBY219" s="438"/>
      <c r="HBZ219" s="438"/>
      <c r="HCA219" s="438"/>
      <c r="HCB219" s="438"/>
      <c r="HCC219" s="438"/>
      <c r="HCD219" s="438"/>
      <c r="HCE219" s="438"/>
      <c r="HCF219" s="438"/>
      <c r="HCG219" s="438"/>
      <c r="HCH219" s="438"/>
      <c r="HCI219" s="438"/>
      <c r="HCJ219" s="438"/>
      <c r="HCK219" s="438"/>
      <c r="HCL219" s="438"/>
      <c r="HCM219" s="438"/>
      <c r="HCN219" s="438"/>
      <c r="HCO219" s="438"/>
      <c r="HCP219" s="435"/>
      <c r="HCQ219" s="435"/>
      <c r="HCR219" s="435"/>
      <c r="HCS219" s="435"/>
      <c r="HCT219" s="435"/>
      <c r="HCU219" s="435"/>
      <c r="HCV219" s="435"/>
      <c r="HCW219" s="435"/>
      <c r="HCX219" s="435"/>
      <c r="HCY219" s="435"/>
      <c r="HCZ219" s="435"/>
      <c r="HDA219" s="435"/>
      <c r="HDB219" s="435"/>
      <c r="HDC219" s="435"/>
      <c r="HDD219" s="435"/>
      <c r="HDE219" s="435"/>
      <c r="HDF219" s="435"/>
      <c r="HDG219" s="435"/>
      <c r="HDH219" s="435"/>
      <c r="HDI219" s="435"/>
      <c r="HDJ219" s="435"/>
      <c r="HDK219" s="435"/>
      <c r="HDL219" s="435"/>
      <c r="HDM219" s="435"/>
      <c r="HDN219" s="435"/>
      <c r="HDO219" s="435"/>
      <c r="HDP219" s="435"/>
      <c r="HDQ219" s="435"/>
      <c r="HDR219" s="435"/>
      <c r="HDS219" s="435"/>
      <c r="HDT219" s="435"/>
      <c r="HDU219" s="435"/>
      <c r="HDV219" s="435"/>
      <c r="HDW219" s="435"/>
      <c r="HDX219" s="435"/>
      <c r="HDY219" s="435"/>
      <c r="HDZ219" s="435"/>
      <c r="HEA219" s="435"/>
      <c r="HEB219" s="435"/>
      <c r="HEC219" s="435"/>
      <c r="HED219" s="435"/>
      <c r="HEE219" s="435"/>
      <c r="HEF219" s="435"/>
      <c r="HEG219" s="435"/>
      <c r="HEH219" s="435"/>
      <c r="HEI219" s="435"/>
      <c r="HEJ219" s="435"/>
      <c r="HEK219" s="435"/>
      <c r="HEL219" s="436"/>
      <c r="HEM219" s="436"/>
      <c r="HEN219" s="436"/>
      <c r="HEO219" s="436"/>
      <c r="HEP219" s="436"/>
      <c r="HEQ219" s="436"/>
      <c r="HER219" s="436"/>
      <c r="HES219" s="436"/>
      <c r="HET219" s="436"/>
      <c r="HEU219" s="436"/>
      <c r="HEV219" s="436"/>
      <c r="HEW219" s="436"/>
      <c r="HEX219" s="436"/>
      <c r="HEY219" s="436"/>
      <c r="HEZ219" s="436"/>
      <c r="HFA219" s="436"/>
      <c r="HFB219" s="437"/>
      <c r="HFC219" s="437"/>
      <c r="HFD219" s="437"/>
      <c r="HFE219" s="437"/>
      <c r="HFF219" s="437"/>
      <c r="HFG219" s="437"/>
      <c r="HFH219" s="437"/>
      <c r="HFI219" s="438"/>
      <c r="HFJ219" s="438"/>
      <c r="HFK219" s="438"/>
      <c r="HFL219" s="438"/>
      <c r="HFM219" s="438"/>
      <c r="HFN219" s="438"/>
      <c r="HFO219" s="438"/>
      <c r="HFP219" s="438"/>
      <c r="HFQ219" s="438"/>
      <c r="HFR219" s="438"/>
      <c r="HFS219" s="438"/>
      <c r="HFT219" s="438"/>
      <c r="HFU219" s="438"/>
      <c r="HFV219" s="438"/>
      <c r="HFW219" s="438"/>
      <c r="HFX219" s="438"/>
      <c r="HFY219" s="438"/>
      <c r="HFZ219" s="438"/>
      <c r="HGA219" s="438"/>
      <c r="HGB219" s="438"/>
      <c r="HGC219" s="438"/>
      <c r="HGD219" s="438"/>
      <c r="HGE219" s="438"/>
      <c r="HGF219" s="438"/>
      <c r="HGG219" s="438"/>
      <c r="HGH219" s="438"/>
      <c r="HGI219" s="438"/>
      <c r="HGJ219" s="438"/>
      <c r="HGK219" s="438"/>
      <c r="HGL219" s="438"/>
      <c r="HGM219" s="438"/>
      <c r="HGN219" s="438"/>
      <c r="HGO219" s="438"/>
      <c r="HGP219" s="438"/>
      <c r="HGQ219" s="435"/>
      <c r="HGR219" s="435"/>
      <c r="HGS219" s="435"/>
      <c r="HGT219" s="435"/>
      <c r="HGU219" s="435"/>
      <c r="HGV219" s="435"/>
      <c r="HGW219" s="435"/>
      <c r="HGX219" s="435"/>
      <c r="HGY219" s="435"/>
      <c r="HGZ219" s="435"/>
      <c r="HHA219" s="435"/>
      <c r="HHB219" s="435"/>
      <c r="HHC219" s="435"/>
      <c r="HHD219" s="435"/>
      <c r="HHE219" s="435"/>
      <c r="HHF219" s="435"/>
      <c r="HHG219" s="435"/>
      <c r="HHH219" s="435"/>
      <c r="HHI219" s="435"/>
      <c r="HHJ219" s="435"/>
      <c r="HHK219" s="435"/>
      <c r="HHL219" s="435"/>
      <c r="HHM219" s="435"/>
      <c r="HHN219" s="435"/>
      <c r="HHO219" s="435"/>
      <c r="HHP219" s="435"/>
      <c r="HHQ219" s="435"/>
      <c r="HHR219" s="435"/>
      <c r="HHS219" s="435"/>
      <c r="HHT219" s="435"/>
      <c r="HHU219" s="435"/>
      <c r="HHV219" s="435"/>
      <c r="HHW219" s="435"/>
      <c r="HHX219" s="435"/>
      <c r="HHY219" s="435"/>
      <c r="HHZ219" s="435"/>
      <c r="HIA219" s="435"/>
      <c r="HIB219" s="435"/>
      <c r="HIC219" s="435"/>
      <c r="HID219" s="435"/>
      <c r="HIE219" s="435"/>
      <c r="HIF219" s="435"/>
      <c r="HIG219" s="435"/>
      <c r="HIH219" s="435"/>
      <c r="HII219" s="435"/>
      <c r="HIJ219" s="435"/>
      <c r="HIK219" s="435"/>
      <c r="HIL219" s="435"/>
      <c r="HIM219" s="436"/>
      <c r="HIN219" s="436"/>
      <c r="HIO219" s="436"/>
      <c r="HIP219" s="436"/>
      <c r="HIQ219" s="436"/>
      <c r="HIR219" s="436"/>
      <c r="HIS219" s="436"/>
      <c r="HIT219" s="436"/>
      <c r="HIU219" s="436"/>
      <c r="HIV219" s="436"/>
      <c r="HIW219" s="436"/>
      <c r="HIX219" s="436"/>
      <c r="HIY219" s="436"/>
      <c r="HIZ219" s="436"/>
      <c r="HJA219" s="436"/>
      <c r="HJB219" s="436"/>
      <c r="HJC219" s="437"/>
      <c r="HJD219" s="437"/>
      <c r="HJE219" s="437"/>
      <c r="HJF219" s="437"/>
      <c r="HJG219" s="437"/>
      <c r="HJH219" s="437"/>
      <c r="HJI219" s="437"/>
      <c r="HJJ219" s="438"/>
      <c r="HJK219" s="438"/>
      <c r="HJL219" s="438"/>
      <c r="HJM219" s="438"/>
      <c r="HJN219" s="438"/>
      <c r="HJO219" s="438"/>
      <c r="HJP219" s="438"/>
      <c r="HJQ219" s="438"/>
      <c r="HJR219" s="438"/>
      <c r="HJS219" s="438"/>
      <c r="HJT219" s="438"/>
      <c r="HJU219" s="438"/>
      <c r="HJV219" s="438"/>
      <c r="HJW219" s="438"/>
      <c r="HJX219" s="438"/>
      <c r="HJY219" s="438"/>
      <c r="HJZ219" s="438"/>
      <c r="HKA219" s="438"/>
      <c r="HKB219" s="438"/>
      <c r="HKC219" s="438"/>
      <c r="HKD219" s="438"/>
      <c r="HKE219" s="438"/>
      <c r="HKF219" s="438"/>
      <c r="HKG219" s="438"/>
      <c r="HKH219" s="438"/>
      <c r="HKI219" s="438"/>
      <c r="HKJ219" s="438"/>
      <c r="HKK219" s="438"/>
      <c r="HKL219" s="438"/>
      <c r="HKM219" s="438"/>
      <c r="HKN219" s="438"/>
      <c r="HKO219" s="438"/>
      <c r="HKP219" s="438"/>
      <c r="HKQ219" s="438"/>
      <c r="HKR219" s="435"/>
      <c r="HKS219" s="435"/>
      <c r="HKT219" s="435"/>
      <c r="HKU219" s="435"/>
      <c r="HKV219" s="435"/>
      <c r="HKW219" s="435"/>
      <c r="HKX219" s="435"/>
      <c r="HKY219" s="435"/>
      <c r="HKZ219" s="435"/>
      <c r="HLA219" s="435"/>
      <c r="HLB219" s="435"/>
      <c r="HLC219" s="435"/>
      <c r="HLD219" s="435"/>
      <c r="HLE219" s="435"/>
      <c r="HLF219" s="435"/>
      <c r="HLG219" s="435"/>
      <c r="HLH219" s="435"/>
      <c r="HLI219" s="435"/>
      <c r="HLJ219" s="435"/>
      <c r="HLK219" s="435"/>
      <c r="HLL219" s="435"/>
      <c r="HLM219" s="435"/>
      <c r="HLN219" s="435"/>
      <c r="HLO219" s="435"/>
      <c r="HLP219" s="435"/>
      <c r="HLQ219" s="435"/>
      <c r="HLR219" s="435"/>
      <c r="HLS219" s="435"/>
      <c r="HLT219" s="435"/>
      <c r="HLU219" s="435"/>
      <c r="HLV219" s="435"/>
      <c r="HLW219" s="435"/>
      <c r="HLX219" s="435"/>
      <c r="HLY219" s="435"/>
      <c r="HLZ219" s="435"/>
      <c r="HMA219" s="435"/>
      <c r="HMB219" s="435"/>
      <c r="HMC219" s="435"/>
      <c r="HMD219" s="435"/>
      <c r="HME219" s="435"/>
      <c r="HMF219" s="435"/>
      <c r="HMG219" s="435"/>
      <c r="HMH219" s="435"/>
      <c r="HMI219" s="435"/>
      <c r="HMJ219" s="435"/>
      <c r="HMK219" s="435"/>
      <c r="HML219" s="435"/>
      <c r="HMM219" s="435"/>
      <c r="HMN219" s="436"/>
      <c r="HMO219" s="436"/>
      <c r="HMP219" s="436"/>
      <c r="HMQ219" s="436"/>
      <c r="HMR219" s="436"/>
      <c r="HMS219" s="436"/>
      <c r="HMT219" s="436"/>
      <c r="HMU219" s="436"/>
      <c r="HMV219" s="436"/>
      <c r="HMW219" s="436"/>
      <c r="HMX219" s="436"/>
      <c r="HMY219" s="436"/>
      <c r="HMZ219" s="436"/>
      <c r="HNA219" s="436"/>
      <c r="HNB219" s="436"/>
      <c r="HNC219" s="436"/>
      <c r="HND219" s="437"/>
      <c r="HNE219" s="437"/>
      <c r="HNF219" s="437"/>
      <c r="HNG219" s="437"/>
      <c r="HNH219" s="437"/>
      <c r="HNI219" s="437"/>
      <c r="HNJ219" s="437"/>
      <c r="HNK219" s="438"/>
      <c r="HNL219" s="438"/>
      <c r="HNM219" s="438"/>
      <c r="HNN219" s="438"/>
      <c r="HNO219" s="438"/>
      <c r="HNP219" s="438"/>
      <c r="HNQ219" s="438"/>
      <c r="HNR219" s="438"/>
      <c r="HNS219" s="438"/>
      <c r="HNT219" s="438"/>
      <c r="HNU219" s="438"/>
      <c r="HNV219" s="438"/>
      <c r="HNW219" s="438"/>
      <c r="HNX219" s="438"/>
      <c r="HNY219" s="438"/>
      <c r="HNZ219" s="438"/>
      <c r="HOA219" s="438"/>
      <c r="HOB219" s="438"/>
      <c r="HOC219" s="438"/>
      <c r="HOD219" s="438"/>
      <c r="HOE219" s="438"/>
      <c r="HOF219" s="438"/>
      <c r="HOG219" s="438"/>
      <c r="HOH219" s="438"/>
      <c r="HOI219" s="438"/>
      <c r="HOJ219" s="438"/>
      <c r="HOK219" s="438"/>
      <c r="HOL219" s="438"/>
      <c r="HOM219" s="438"/>
      <c r="HON219" s="438"/>
      <c r="HOO219" s="438"/>
      <c r="HOP219" s="438"/>
      <c r="HOQ219" s="438"/>
      <c r="HOR219" s="438"/>
      <c r="HOS219" s="435"/>
      <c r="HOT219" s="435"/>
      <c r="HOU219" s="435"/>
      <c r="HOV219" s="435"/>
      <c r="HOW219" s="435"/>
      <c r="HOX219" s="435"/>
      <c r="HOY219" s="435"/>
      <c r="HOZ219" s="435"/>
      <c r="HPA219" s="435"/>
      <c r="HPB219" s="435"/>
      <c r="HPC219" s="435"/>
      <c r="HPD219" s="435"/>
      <c r="HPE219" s="435"/>
      <c r="HPF219" s="435"/>
      <c r="HPG219" s="435"/>
      <c r="HPH219" s="435"/>
      <c r="HPI219" s="435"/>
      <c r="HPJ219" s="435"/>
      <c r="HPK219" s="435"/>
      <c r="HPL219" s="435"/>
      <c r="HPM219" s="435"/>
      <c r="HPN219" s="435"/>
      <c r="HPO219" s="435"/>
      <c r="HPP219" s="435"/>
      <c r="HPQ219" s="435"/>
      <c r="HPR219" s="435"/>
      <c r="HPS219" s="435"/>
      <c r="HPT219" s="435"/>
      <c r="HPU219" s="435"/>
      <c r="HPV219" s="435"/>
      <c r="HPW219" s="435"/>
      <c r="HPX219" s="435"/>
      <c r="HPY219" s="435"/>
      <c r="HPZ219" s="435"/>
      <c r="HQA219" s="435"/>
      <c r="HQB219" s="435"/>
      <c r="HQC219" s="435"/>
      <c r="HQD219" s="435"/>
      <c r="HQE219" s="435"/>
      <c r="HQF219" s="435"/>
      <c r="HQG219" s="435"/>
      <c r="HQH219" s="435"/>
      <c r="HQI219" s="435"/>
      <c r="HQJ219" s="435"/>
      <c r="HQK219" s="435"/>
      <c r="HQL219" s="435"/>
      <c r="HQM219" s="435"/>
      <c r="HQN219" s="435"/>
      <c r="HQO219" s="436"/>
      <c r="HQP219" s="436"/>
      <c r="HQQ219" s="436"/>
      <c r="HQR219" s="436"/>
      <c r="HQS219" s="436"/>
      <c r="HQT219" s="436"/>
      <c r="HQU219" s="436"/>
      <c r="HQV219" s="436"/>
      <c r="HQW219" s="436"/>
      <c r="HQX219" s="436"/>
      <c r="HQY219" s="436"/>
      <c r="HQZ219" s="436"/>
      <c r="HRA219" s="436"/>
      <c r="HRB219" s="436"/>
      <c r="HRC219" s="436"/>
      <c r="HRD219" s="436"/>
      <c r="HRE219" s="437"/>
      <c r="HRF219" s="437"/>
      <c r="HRG219" s="437"/>
      <c r="HRH219" s="437"/>
      <c r="HRI219" s="437"/>
      <c r="HRJ219" s="437"/>
      <c r="HRK219" s="437"/>
      <c r="HRL219" s="438"/>
      <c r="HRM219" s="438"/>
      <c r="HRN219" s="438"/>
      <c r="HRO219" s="438"/>
      <c r="HRP219" s="438"/>
      <c r="HRQ219" s="438"/>
      <c r="HRR219" s="438"/>
      <c r="HRS219" s="438"/>
      <c r="HRT219" s="438"/>
      <c r="HRU219" s="438"/>
      <c r="HRV219" s="438"/>
      <c r="HRW219" s="438"/>
      <c r="HRX219" s="438"/>
      <c r="HRY219" s="438"/>
      <c r="HRZ219" s="438"/>
      <c r="HSA219" s="438"/>
      <c r="HSB219" s="438"/>
      <c r="HSC219" s="438"/>
      <c r="HSD219" s="438"/>
      <c r="HSE219" s="438"/>
      <c r="HSF219" s="438"/>
      <c r="HSG219" s="438"/>
      <c r="HSH219" s="438"/>
      <c r="HSI219" s="438"/>
      <c r="HSJ219" s="438"/>
      <c r="HSK219" s="438"/>
      <c r="HSL219" s="438"/>
      <c r="HSM219" s="438"/>
      <c r="HSN219" s="438"/>
      <c r="HSO219" s="438"/>
      <c r="HSP219" s="438"/>
      <c r="HSQ219" s="438"/>
      <c r="HSR219" s="438"/>
      <c r="HSS219" s="438"/>
      <c r="HST219" s="435"/>
      <c r="HSU219" s="435"/>
      <c r="HSV219" s="435"/>
      <c r="HSW219" s="435"/>
      <c r="HSX219" s="435"/>
      <c r="HSY219" s="435"/>
      <c r="HSZ219" s="435"/>
      <c r="HTA219" s="435"/>
      <c r="HTB219" s="435"/>
      <c r="HTC219" s="435"/>
      <c r="HTD219" s="435"/>
      <c r="HTE219" s="435"/>
      <c r="HTF219" s="435"/>
      <c r="HTG219" s="435"/>
      <c r="HTH219" s="435"/>
      <c r="HTI219" s="435"/>
      <c r="HTJ219" s="435"/>
      <c r="HTK219" s="435"/>
      <c r="HTL219" s="435"/>
      <c r="HTM219" s="435"/>
      <c r="HTN219" s="435"/>
      <c r="HTO219" s="435"/>
      <c r="HTP219" s="435"/>
      <c r="HTQ219" s="435"/>
      <c r="HTR219" s="435"/>
      <c r="HTS219" s="435"/>
      <c r="HTT219" s="435"/>
      <c r="HTU219" s="435"/>
      <c r="HTV219" s="435"/>
      <c r="HTW219" s="435"/>
      <c r="HTX219" s="435"/>
      <c r="HTY219" s="435"/>
      <c r="HTZ219" s="435"/>
      <c r="HUA219" s="435"/>
      <c r="HUB219" s="435"/>
      <c r="HUC219" s="435"/>
      <c r="HUD219" s="435"/>
      <c r="HUE219" s="435"/>
      <c r="HUF219" s="435"/>
      <c r="HUG219" s="435"/>
      <c r="HUH219" s="435"/>
      <c r="HUI219" s="435"/>
      <c r="HUJ219" s="435"/>
      <c r="HUK219" s="435"/>
      <c r="HUL219" s="435"/>
      <c r="HUM219" s="435"/>
      <c r="HUN219" s="435"/>
      <c r="HUO219" s="435"/>
      <c r="HUP219" s="436"/>
      <c r="HUQ219" s="436"/>
      <c r="HUR219" s="436"/>
      <c r="HUS219" s="436"/>
      <c r="HUT219" s="436"/>
      <c r="HUU219" s="436"/>
      <c r="HUV219" s="436"/>
      <c r="HUW219" s="436"/>
      <c r="HUX219" s="436"/>
      <c r="HUY219" s="436"/>
      <c r="HUZ219" s="436"/>
      <c r="HVA219" s="436"/>
      <c r="HVB219" s="436"/>
      <c r="HVC219" s="436"/>
      <c r="HVD219" s="436"/>
      <c r="HVE219" s="436"/>
      <c r="HVF219" s="437"/>
      <c r="HVG219" s="437"/>
      <c r="HVH219" s="437"/>
      <c r="HVI219" s="437"/>
      <c r="HVJ219" s="437"/>
      <c r="HVK219" s="437"/>
      <c r="HVL219" s="437"/>
      <c r="HVM219" s="438"/>
      <c r="HVN219" s="438"/>
      <c r="HVO219" s="438"/>
      <c r="HVP219" s="438"/>
      <c r="HVQ219" s="438"/>
      <c r="HVR219" s="438"/>
      <c r="HVS219" s="438"/>
      <c r="HVT219" s="438"/>
      <c r="HVU219" s="438"/>
      <c r="HVV219" s="438"/>
      <c r="HVW219" s="438"/>
      <c r="HVX219" s="438"/>
      <c r="HVY219" s="438"/>
      <c r="HVZ219" s="438"/>
      <c r="HWA219" s="438"/>
      <c r="HWB219" s="438"/>
      <c r="HWC219" s="438"/>
      <c r="HWD219" s="438"/>
      <c r="HWE219" s="438"/>
      <c r="HWF219" s="438"/>
      <c r="HWG219" s="438"/>
      <c r="HWH219" s="438"/>
      <c r="HWI219" s="438"/>
      <c r="HWJ219" s="438"/>
      <c r="HWK219" s="438"/>
      <c r="HWL219" s="438"/>
      <c r="HWM219" s="438"/>
      <c r="HWN219" s="438"/>
      <c r="HWO219" s="438"/>
      <c r="HWP219" s="438"/>
      <c r="HWQ219" s="438"/>
      <c r="HWR219" s="438"/>
      <c r="HWS219" s="438"/>
      <c r="HWT219" s="438"/>
      <c r="HWU219" s="435"/>
      <c r="HWV219" s="435"/>
      <c r="HWW219" s="435"/>
      <c r="HWX219" s="435"/>
      <c r="HWY219" s="435"/>
      <c r="HWZ219" s="435"/>
      <c r="HXA219" s="435"/>
      <c r="HXB219" s="435"/>
      <c r="HXC219" s="435"/>
      <c r="HXD219" s="435"/>
      <c r="HXE219" s="435"/>
      <c r="HXF219" s="435"/>
      <c r="HXG219" s="435"/>
      <c r="HXH219" s="435"/>
      <c r="HXI219" s="435"/>
      <c r="HXJ219" s="435"/>
      <c r="HXK219" s="435"/>
      <c r="HXL219" s="435"/>
      <c r="HXM219" s="435"/>
      <c r="HXN219" s="435"/>
      <c r="HXO219" s="435"/>
      <c r="HXP219" s="435"/>
      <c r="HXQ219" s="435"/>
      <c r="HXR219" s="435"/>
      <c r="HXS219" s="435"/>
      <c r="HXT219" s="435"/>
      <c r="HXU219" s="435"/>
      <c r="HXV219" s="435"/>
      <c r="HXW219" s="435"/>
      <c r="HXX219" s="435"/>
      <c r="HXY219" s="435"/>
      <c r="HXZ219" s="435"/>
      <c r="HYA219" s="435"/>
      <c r="HYB219" s="435"/>
      <c r="HYC219" s="435"/>
      <c r="HYD219" s="435"/>
      <c r="HYE219" s="435"/>
      <c r="HYF219" s="435"/>
      <c r="HYG219" s="435"/>
      <c r="HYH219" s="435"/>
      <c r="HYI219" s="435"/>
      <c r="HYJ219" s="435"/>
      <c r="HYK219" s="435"/>
      <c r="HYL219" s="435"/>
      <c r="HYM219" s="435"/>
      <c r="HYN219" s="435"/>
      <c r="HYO219" s="435"/>
      <c r="HYP219" s="435"/>
      <c r="HYQ219" s="436"/>
      <c r="HYR219" s="436"/>
      <c r="HYS219" s="436"/>
      <c r="HYT219" s="436"/>
      <c r="HYU219" s="436"/>
      <c r="HYV219" s="436"/>
      <c r="HYW219" s="436"/>
      <c r="HYX219" s="436"/>
      <c r="HYY219" s="436"/>
      <c r="HYZ219" s="436"/>
      <c r="HZA219" s="436"/>
      <c r="HZB219" s="436"/>
      <c r="HZC219" s="436"/>
      <c r="HZD219" s="436"/>
      <c r="HZE219" s="436"/>
      <c r="HZF219" s="436"/>
      <c r="HZG219" s="437"/>
      <c r="HZH219" s="437"/>
      <c r="HZI219" s="437"/>
      <c r="HZJ219" s="437"/>
      <c r="HZK219" s="437"/>
      <c r="HZL219" s="437"/>
      <c r="HZM219" s="437"/>
      <c r="HZN219" s="438"/>
      <c r="HZO219" s="438"/>
      <c r="HZP219" s="438"/>
      <c r="HZQ219" s="438"/>
      <c r="HZR219" s="438"/>
      <c r="HZS219" s="438"/>
      <c r="HZT219" s="438"/>
      <c r="HZU219" s="438"/>
      <c r="HZV219" s="438"/>
      <c r="HZW219" s="438"/>
      <c r="HZX219" s="438"/>
      <c r="HZY219" s="438"/>
      <c r="HZZ219" s="438"/>
      <c r="IAA219" s="438"/>
      <c r="IAB219" s="438"/>
      <c r="IAC219" s="438"/>
      <c r="IAD219" s="438"/>
      <c r="IAE219" s="438"/>
      <c r="IAF219" s="438"/>
      <c r="IAG219" s="438"/>
      <c r="IAH219" s="438"/>
      <c r="IAI219" s="438"/>
      <c r="IAJ219" s="438"/>
      <c r="IAK219" s="438"/>
      <c r="IAL219" s="438"/>
      <c r="IAM219" s="438"/>
      <c r="IAN219" s="438"/>
      <c r="IAO219" s="438"/>
      <c r="IAP219" s="438"/>
      <c r="IAQ219" s="438"/>
      <c r="IAR219" s="438"/>
      <c r="IAS219" s="438"/>
      <c r="IAT219" s="438"/>
      <c r="IAU219" s="438"/>
      <c r="IAV219" s="435"/>
      <c r="IAW219" s="435"/>
      <c r="IAX219" s="435"/>
      <c r="IAY219" s="435"/>
      <c r="IAZ219" s="435"/>
      <c r="IBA219" s="435"/>
      <c r="IBB219" s="435"/>
      <c r="IBC219" s="435"/>
      <c r="IBD219" s="435"/>
      <c r="IBE219" s="435"/>
      <c r="IBF219" s="435"/>
      <c r="IBG219" s="435"/>
      <c r="IBH219" s="435"/>
      <c r="IBI219" s="435"/>
      <c r="IBJ219" s="435"/>
      <c r="IBK219" s="435"/>
      <c r="IBL219" s="435"/>
      <c r="IBM219" s="435"/>
      <c r="IBN219" s="435"/>
      <c r="IBO219" s="435"/>
      <c r="IBP219" s="435"/>
      <c r="IBQ219" s="435"/>
      <c r="IBR219" s="435"/>
      <c r="IBS219" s="435"/>
      <c r="IBT219" s="435"/>
      <c r="IBU219" s="435"/>
      <c r="IBV219" s="435"/>
      <c r="IBW219" s="435"/>
      <c r="IBX219" s="435"/>
      <c r="IBY219" s="435"/>
      <c r="IBZ219" s="435"/>
      <c r="ICA219" s="435"/>
      <c r="ICB219" s="435"/>
      <c r="ICC219" s="435"/>
      <c r="ICD219" s="435"/>
      <c r="ICE219" s="435"/>
      <c r="ICF219" s="435"/>
      <c r="ICG219" s="435"/>
      <c r="ICH219" s="435"/>
      <c r="ICI219" s="435"/>
      <c r="ICJ219" s="435"/>
      <c r="ICK219" s="435"/>
      <c r="ICL219" s="435"/>
      <c r="ICM219" s="435"/>
      <c r="ICN219" s="435"/>
      <c r="ICO219" s="435"/>
      <c r="ICP219" s="435"/>
      <c r="ICQ219" s="435"/>
      <c r="ICR219" s="436"/>
      <c r="ICS219" s="436"/>
      <c r="ICT219" s="436"/>
      <c r="ICU219" s="436"/>
      <c r="ICV219" s="436"/>
      <c r="ICW219" s="436"/>
      <c r="ICX219" s="436"/>
      <c r="ICY219" s="436"/>
      <c r="ICZ219" s="436"/>
      <c r="IDA219" s="436"/>
      <c r="IDB219" s="436"/>
      <c r="IDC219" s="436"/>
      <c r="IDD219" s="436"/>
      <c r="IDE219" s="436"/>
      <c r="IDF219" s="436"/>
      <c r="IDG219" s="436"/>
      <c r="IDH219" s="437"/>
      <c r="IDI219" s="437"/>
      <c r="IDJ219" s="437"/>
      <c r="IDK219" s="437"/>
      <c r="IDL219" s="437"/>
      <c r="IDM219" s="437"/>
      <c r="IDN219" s="437"/>
      <c r="IDO219" s="438"/>
      <c r="IDP219" s="438"/>
      <c r="IDQ219" s="438"/>
      <c r="IDR219" s="438"/>
      <c r="IDS219" s="438"/>
      <c r="IDT219" s="438"/>
      <c r="IDU219" s="438"/>
      <c r="IDV219" s="438"/>
      <c r="IDW219" s="438"/>
      <c r="IDX219" s="438"/>
      <c r="IDY219" s="438"/>
      <c r="IDZ219" s="438"/>
      <c r="IEA219" s="438"/>
      <c r="IEB219" s="438"/>
      <c r="IEC219" s="438"/>
      <c r="IED219" s="438"/>
      <c r="IEE219" s="438"/>
      <c r="IEF219" s="438"/>
      <c r="IEG219" s="438"/>
      <c r="IEH219" s="438"/>
      <c r="IEI219" s="438"/>
      <c r="IEJ219" s="438"/>
      <c r="IEK219" s="438"/>
      <c r="IEL219" s="438"/>
      <c r="IEM219" s="438"/>
      <c r="IEN219" s="438"/>
      <c r="IEO219" s="438"/>
      <c r="IEP219" s="438"/>
      <c r="IEQ219" s="438"/>
      <c r="IER219" s="438"/>
      <c r="IES219" s="438"/>
      <c r="IET219" s="438"/>
      <c r="IEU219" s="438"/>
      <c r="IEV219" s="438"/>
      <c r="IEW219" s="435"/>
      <c r="IEX219" s="435"/>
      <c r="IEY219" s="435"/>
      <c r="IEZ219" s="435"/>
      <c r="IFA219" s="435"/>
      <c r="IFB219" s="435"/>
      <c r="IFC219" s="435"/>
      <c r="IFD219" s="435"/>
      <c r="IFE219" s="435"/>
      <c r="IFF219" s="435"/>
      <c r="IFG219" s="435"/>
      <c r="IFH219" s="435"/>
      <c r="IFI219" s="435"/>
      <c r="IFJ219" s="435"/>
      <c r="IFK219" s="435"/>
      <c r="IFL219" s="435"/>
      <c r="IFM219" s="435"/>
      <c r="IFN219" s="435"/>
      <c r="IFO219" s="435"/>
      <c r="IFP219" s="435"/>
      <c r="IFQ219" s="435"/>
      <c r="IFR219" s="435"/>
      <c r="IFS219" s="435"/>
      <c r="IFT219" s="435"/>
      <c r="IFU219" s="435"/>
      <c r="IFV219" s="435"/>
      <c r="IFW219" s="435"/>
      <c r="IFX219" s="435"/>
      <c r="IFY219" s="435"/>
      <c r="IFZ219" s="435"/>
      <c r="IGA219" s="435"/>
      <c r="IGB219" s="435"/>
      <c r="IGC219" s="435"/>
      <c r="IGD219" s="435"/>
      <c r="IGE219" s="435"/>
      <c r="IGF219" s="435"/>
      <c r="IGG219" s="435"/>
      <c r="IGH219" s="435"/>
      <c r="IGI219" s="435"/>
      <c r="IGJ219" s="435"/>
      <c r="IGK219" s="435"/>
      <c r="IGL219" s="435"/>
      <c r="IGM219" s="435"/>
      <c r="IGN219" s="435"/>
      <c r="IGO219" s="435"/>
      <c r="IGP219" s="435"/>
      <c r="IGQ219" s="435"/>
      <c r="IGR219" s="435"/>
      <c r="IGS219" s="436"/>
      <c r="IGT219" s="436"/>
      <c r="IGU219" s="436"/>
      <c r="IGV219" s="436"/>
      <c r="IGW219" s="436"/>
      <c r="IGX219" s="436"/>
      <c r="IGY219" s="436"/>
      <c r="IGZ219" s="436"/>
      <c r="IHA219" s="436"/>
      <c r="IHB219" s="436"/>
      <c r="IHC219" s="436"/>
      <c r="IHD219" s="436"/>
      <c r="IHE219" s="436"/>
      <c r="IHF219" s="436"/>
      <c r="IHG219" s="436"/>
      <c r="IHH219" s="436"/>
      <c r="IHI219" s="437"/>
      <c r="IHJ219" s="437"/>
      <c r="IHK219" s="437"/>
      <c r="IHL219" s="437"/>
      <c r="IHM219" s="437"/>
      <c r="IHN219" s="437"/>
      <c r="IHO219" s="437"/>
      <c r="IHP219" s="438"/>
      <c r="IHQ219" s="438"/>
      <c r="IHR219" s="438"/>
      <c r="IHS219" s="438"/>
      <c r="IHT219" s="438"/>
      <c r="IHU219" s="438"/>
      <c r="IHV219" s="438"/>
      <c r="IHW219" s="438"/>
      <c r="IHX219" s="438"/>
      <c r="IHY219" s="438"/>
      <c r="IHZ219" s="438"/>
      <c r="IIA219" s="438"/>
      <c r="IIB219" s="438"/>
      <c r="IIC219" s="438"/>
      <c r="IID219" s="438"/>
      <c r="IIE219" s="438"/>
      <c r="IIF219" s="438"/>
      <c r="IIG219" s="438"/>
      <c r="IIH219" s="438"/>
      <c r="III219" s="438"/>
      <c r="IIJ219" s="438"/>
      <c r="IIK219" s="438"/>
      <c r="IIL219" s="438"/>
      <c r="IIM219" s="438"/>
      <c r="IIN219" s="438"/>
      <c r="IIO219" s="438"/>
      <c r="IIP219" s="438"/>
      <c r="IIQ219" s="438"/>
      <c r="IIR219" s="438"/>
      <c r="IIS219" s="438"/>
      <c r="IIT219" s="438"/>
      <c r="IIU219" s="438"/>
      <c r="IIV219" s="438"/>
      <c r="IIW219" s="438"/>
      <c r="IIX219" s="435"/>
      <c r="IIY219" s="435"/>
      <c r="IIZ219" s="435"/>
      <c r="IJA219" s="435"/>
      <c r="IJB219" s="435"/>
      <c r="IJC219" s="435"/>
      <c r="IJD219" s="435"/>
      <c r="IJE219" s="435"/>
      <c r="IJF219" s="435"/>
      <c r="IJG219" s="435"/>
      <c r="IJH219" s="435"/>
      <c r="IJI219" s="435"/>
      <c r="IJJ219" s="435"/>
      <c r="IJK219" s="435"/>
      <c r="IJL219" s="435"/>
      <c r="IJM219" s="435"/>
      <c r="IJN219" s="435"/>
      <c r="IJO219" s="435"/>
      <c r="IJP219" s="435"/>
      <c r="IJQ219" s="435"/>
      <c r="IJR219" s="435"/>
      <c r="IJS219" s="435"/>
      <c r="IJT219" s="435"/>
      <c r="IJU219" s="435"/>
      <c r="IJV219" s="435"/>
      <c r="IJW219" s="435"/>
      <c r="IJX219" s="435"/>
      <c r="IJY219" s="435"/>
      <c r="IJZ219" s="435"/>
      <c r="IKA219" s="435"/>
      <c r="IKB219" s="435"/>
      <c r="IKC219" s="435"/>
      <c r="IKD219" s="435"/>
      <c r="IKE219" s="435"/>
      <c r="IKF219" s="435"/>
      <c r="IKG219" s="435"/>
      <c r="IKH219" s="435"/>
      <c r="IKI219" s="435"/>
      <c r="IKJ219" s="435"/>
      <c r="IKK219" s="435"/>
      <c r="IKL219" s="435"/>
      <c r="IKM219" s="435"/>
      <c r="IKN219" s="435"/>
      <c r="IKO219" s="435"/>
      <c r="IKP219" s="435"/>
      <c r="IKQ219" s="435"/>
      <c r="IKR219" s="435"/>
      <c r="IKS219" s="435"/>
      <c r="IKT219" s="436"/>
      <c r="IKU219" s="436"/>
      <c r="IKV219" s="436"/>
      <c r="IKW219" s="436"/>
      <c r="IKX219" s="436"/>
      <c r="IKY219" s="436"/>
      <c r="IKZ219" s="436"/>
      <c r="ILA219" s="436"/>
      <c r="ILB219" s="436"/>
      <c r="ILC219" s="436"/>
      <c r="ILD219" s="436"/>
      <c r="ILE219" s="436"/>
      <c r="ILF219" s="436"/>
      <c r="ILG219" s="436"/>
      <c r="ILH219" s="436"/>
      <c r="ILI219" s="436"/>
      <c r="ILJ219" s="437"/>
      <c r="ILK219" s="437"/>
      <c r="ILL219" s="437"/>
      <c r="ILM219" s="437"/>
      <c r="ILN219" s="437"/>
      <c r="ILO219" s="437"/>
      <c r="ILP219" s="437"/>
      <c r="ILQ219" s="438"/>
      <c r="ILR219" s="438"/>
      <c r="ILS219" s="438"/>
      <c r="ILT219" s="438"/>
      <c r="ILU219" s="438"/>
      <c r="ILV219" s="438"/>
      <c r="ILW219" s="438"/>
      <c r="ILX219" s="438"/>
      <c r="ILY219" s="438"/>
      <c r="ILZ219" s="438"/>
      <c r="IMA219" s="438"/>
      <c r="IMB219" s="438"/>
      <c r="IMC219" s="438"/>
      <c r="IMD219" s="438"/>
      <c r="IME219" s="438"/>
      <c r="IMF219" s="438"/>
      <c r="IMG219" s="438"/>
      <c r="IMH219" s="438"/>
      <c r="IMI219" s="438"/>
      <c r="IMJ219" s="438"/>
      <c r="IMK219" s="438"/>
      <c r="IML219" s="438"/>
      <c r="IMM219" s="438"/>
      <c r="IMN219" s="438"/>
      <c r="IMO219" s="438"/>
      <c r="IMP219" s="438"/>
      <c r="IMQ219" s="438"/>
      <c r="IMR219" s="438"/>
      <c r="IMS219" s="438"/>
      <c r="IMT219" s="438"/>
      <c r="IMU219" s="438"/>
      <c r="IMV219" s="438"/>
      <c r="IMW219" s="438"/>
      <c r="IMX219" s="438"/>
      <c r="IMY219" s="435"/>
      <c r="IMZ219" s="435"/>
      <c r="INA219" s="435"/>
      <c r="INB219" s="435"/>
      <c r="INC219" s="435"/>
      <c r="IND219" s="435"/>
      <c r="INE219" s="435"/>
      <c r="INF219" s="435"/>
      <c r="ING219" s="435"/>
      <c r="INH219" s="435"/>
      <c r="INI219" s="435"/>
      <c r="INJ219" s="435"/>
      <c r="INK219" s="435"/>
      <c r="INL219" s="435"/>
      <c r="INM219" s="435"/>
      <c r="INN219" s="435"/>
      <c r="INO219" s="435"/>
      <c r="INP219" s="435"/>
      <c r="INQ219" s="435"/>
      <c r="INR219" s="435"/>
      <c r="INS219" s="435"/>
      <c r="INT219" s="435"/>
      <c r="INU219" s="435"/>
      <c r="INV219" s="435"/>
      <c r="INW219" s="435"/>
      <c r="INX219" s="435"/>
      <c r="INY219" s="435"/>
      <c r="INZ219" s="435"/>
      <c r="IOA219" s="435"/>
      <c r="IOB219" s="435"/>
      <c r="IOC219" s="435"/>
      <c r="IOD219" s="435"/>
      <c r="IOE219" s="435"/>
      <c r="IOF219" s="435"/>
      <c r="IOG219" s="435"/>
      <c r="IOH219" s="435"/>
      <c r="IOI219" s="435"/>
      <c r="IOJ219" s="435"/>
      <c r="IOK219" s="435"/>
      <c r="IOL219" s="435"/>
      <c r="IOM219" s="435"/>
      <c r="ION219" s="435"/>
      <c r="IOO219" s="435"/>
      <c r="IOP219" s="435"/>
      <c r="IOQ219" s="435"/>
      <c r="IOR219" s="435"/>
      <c r="IOS219" s="435"/>
      <c r="IOT219" s="435"/>
      <c r="IOU219" s="436"/>
      <c r="IOV219" s="436"/>
      <c r="IOW219" s="436"/>
      <c r="IOX219" s="436"/>
      <c r="IOY219" s="436"/>
      <c r="IOZ219" s="436"/>
      <c r="IPA219" s="436"/>
      <c r="IPB219" s="436"/>
      <c r="IPC219" s="436"/>
      <c r="IPD219" s="436"/>
      <c r="IPE219" s="436"/>
      <c r="IPF219" s="436"/>
      <c r="IPG219" s="436"/>
      <c r="IPH219" s="436"/>
      <c r="IPI219" s="436"/>
      <c r="IPJ219" s="436"/>
      <c r="IPK219" s="437"/>
      <c r="IPL219" s="437"/>
      <c r="IPM219" s="437"/>
      <c r="IPN219" s="437"/>
      <c r="IPO219" s="437"/>
      <c r="IPP219" s="437"/>
      <c r="IPQ219" s="437"/>
      <c r="IPR219" s="438"/>
      <c r="IPS219" s="438"/>
      <c r="IPT219" s="438"/>
      <c r="IPU219" s="438"/>
      <c r="IPV219" s="438"/>
      <c r="IPW219" s="438"/>
      <c r="IPX219" s="438"/>
      <c r="IPY219" s="438"/>
      <c r="IPZ219" s="438"/>
      <c r="IQA219" s="438"/>
      <c r="IQB219" s="438"/>
      <c r="IQC219" s="438"/>
      <c r="IQD219" s="438"/>
      <c r="IQE219" s="438"/>
      <c r="IQF219" s="438"/>
      <c r="IQG219" s="438"/>
      <c r="IQH219" s="438"/>
      <c r="IQI219" s="438"/>
      <c r="IQJ219" s="438"/>
      <c r="IQK219" s="438"/>
      <c r="IQL219" s="438"/>
      <c r="IQM219" s="438"/>
      <c r="IQN219" s="438"/>
      <c r="IQO219" s="438"/>
      <c r="IQP219" s="438"/>
      <c r="IQQ219" s="438"/>
      <c r="IQR219" s="438"/>
      <c r="IQS219" s="438"/>
      <c r="IQT219" s="438"/>
      <c r="IQU219" s="438"/>
      <c r="IQV219" s="438"/>
      <c r="IQW219" s="438"/>
      <c r="IQX219" s="438"/>
      <c r="IQY219" s="438"/>
      <c r="IQZ219" s="435"/>
      <c r="IRA219" s="435"/>
      <c r="IRB219" s="435"/>
      <c r="IRC219" s="435"/>
      <c r="IRD219" s="435"/>
      <c r="IRE219" s="435"/>
      <c r="IRF219" s="435"/>
      <c r="IRG219" s="435"/>
      <c r="IRH219" s="435"/>
      <c r="IRI219" s="435"/>
      <c r="IRJ219" s="435"/>
      <c r="IRK219" s="435"/>
      <c r="IRL219" s="435"/>
      <c r="IRM219" s="435"/>
      <c r="IRN219" s="435"/>
      <c r="IRO219" s="435"/>
      <c r="IRP219" s="435"/>
      <c r="IRQ219" s="435"/>
      <c r="IRR219" s="435"/>
      <c r="IRS219" s="435"/>
      <c r="IRT219" s="435"/>
      <c r="IRU219" s="435"/>
      <c r="IRV219" s="435"/>
      <c r="IRW219" s="435"/>
      <c r="IRX219" s="435"/>
      <c r="IRY219" s="435"/>
      <c r="IRZ219" s="435"/>
      <c r="ISA219" s="435"/>
      <c r="ISB219" s="435"/>
      <c r="ISC219" s="435"/>
      <c r="ISD219" s="435"/>
      <c r="ISE219" s="435"/>
      <c r="ISF219" s="435"/>
      <c r="ISG219" s="435"/>
      <c r="ISH219" s="435"/>
      <c r="ISI219" s="435"/>
      <c r="ISJ219" s="435"/>
      <c r="ISK219" s="435"/>
      <c r="ISL219" s="435"/>
      <c r="ISM219" s="435"/>
      <c r="ISN219" s="435"/>
      <c r="ISO219" s="435"/>
      <c r="ISP219" s="435"/>
      <c r="ISQ219" s="435"/>
      <c r="ISR219" s="435"/>
      <c r="ISS219" s="435"/>
      <c r="IST219" s="435"/>
      <c r="ISU219" s="435"/>
      <c r="ISV219" s="436"/>
      <c r="ISW219" s="436"/>
      <c r="ISX219" s="436"/>
      <c r="ISY219" s="436"/>
      <c r="ISZ219" s="436"/>
      <c r="ITA219" s="436"/>
      <c r="ITB219" s="436"/>
      <c r="ITC219" s="436"/>
      <c r="ITD219" s="436"/>
      <c r="ITE219" s="436"/>
      <c r="ITF219" s="436"/>
      <c r="ITG219" s="436"/>
      <c r="ITH219" s="436"/>
      <c r="ITI219" s="436"/>
      <c r="ITJ219" s="436"/>
      <c r="ITK219" s="436"/>
      <c r="ITL219" s="437"/>
      <c r="ITM219" s="437"/>
      <c r="ITN219" s="437"/>
      <c r="ITO219" s="437"/>
      <c r="ITP219" s="437"/>
      <c r="ITQ219" s="437"/>
      <c r="ITR219" s="437"/>
      <c r="ITS219" s="438"/>
      <c r="ITT219" s="438"/>
      <c r="ITU219" s="438"/>
      <c r="ITV219" s="438"/>
      <c r="ITW219" s="438"/>
      <c r="ITX219" s="438"/>
      <c r="ITY219" s="438"/>
      <c r="ITZ219" s="438"/>
      <c r="IUA219" s="438"/>
      <c r="IUB219" s="438"/>
      <c r="IUC219" s="438"/>
      <c r="IUD219" s="438"/>
      <c r="IUE219" s="438"/>
      <c r="IUF219" s="438"/>
      <c r="IUG219" s="438"/>
      <c r="IUH219" s="438"/>
      <c r="IUI219" s="438"/>
      <c r="IUJ219" s="438"/>
      <c r="IUK219" s="438"/>
      <c r="IUL219" s="438"/>
      <c r="IUM219" s="438"/>
      <c r="IUN219" s="438"/>
      <c r="IUO219" s="438"/>
      <c r="IUP219" s="438"/>
      <c r="IUQ219" s="438"/>
      <c r="IUR219" s="438"/>
      <c r="IUS219" s="438"/>
      <c r="IUT219" s="438"/>
      <c r="IUU219" s="438"/>
      <c r="IUV219" s="438"/>
      <c r="IUW219" s="438"/>
      <c r="IUX219" s="438"/>
      <c r="IUY219" s="438"/>
      <c r="IUZ219" s="438"/>
      <c r="IVA219" s="435"/>
      <c r="IVB219" s="435"/>
      <c r="IVC219" s="435"/>
      <c r="IVD219" s="435"/>
      <c r="IVE219" s="435"/>
      <c r="IVF219" s="435"/>
      <c r="IVG219" s="435"/>
      <c r="IVH219" s="435"/>
      <c r="IVI219" s="435"/>
      <c r="IVJ219" s="435"/>
      <c r="IVK219" s="435"/>
      <c r="IVL219" s="435"/>
      <c r="IVM219" s="435"/>
      <c r="IVN219" s="435"/>
      <c r="IVO219" s="435"/>
      <c r="IVP219" s="435"/>
      <c r="IVQ219" s="435"/>
      <c r="IVR219" s="435"/>
      <c r="IVS219" s="435"/>
      <c r="IVT219" s="435"/>
      <c r="IVU219" s="435"/>
      <c r="IVV219" s="435"/>
      <c r="IVW219" s="435"/>
      <c r="IVX219" s="435"/>
      <c r="IVY219" s="435"/>
      <c r="IVZ219" s="435"/>
      <c r="IWA219" s="435"/>
      <c r="IWB219" s="435"/>
      <c r="IWC219" s="435"/>
      <c r="IWD219" s="435"/>
      <c r="IWE219" s="435"/>
      <c r="IWF219" s="435"/>
      <c r="IWG219" s="435"/>
      <c r="IWH219" s="435"/>
      <c r="IWI219" s="435"/>
      <c r="IWJ219" s="435"/>
      <c r="IWK219" s="435"/>
      <c r="IWL219" s="435"/>
      <c r="IWM219" s="435"/>
      <c r="IWN219" s="435"/>
      <c r="IWO219" s="435"/>
      <c r="IWP219" s="435"/>
      <c r="IWQ219" s="435"/>
      <c r="IWR219" s="435"/>
      <c r="IWS219" s="435"/>
      <c r="IWT219" s="435"/>
      <c r="IWU219" s="435"/>
      <c r="IWV219" s="435"/>
      <c r="IWW219" s="436"/>
      <c r="IWX219" s="436"/>
      <c r="IWY219" s="436"/>
      <c r="IWZ219" s="436"/>
      <c r="IXA219" s="436"/>
      <c r="IXB219" s="436"/>
      <c r="IXC219" s="436"/>
      <c r="IXD219" s="436"/>
      <c r="IXE219" s="436"/>
      <c r="IXF219" s="436"/>
      <c r="IXG219" s="436"/>
      <c r="IXH219" s="436"/>
      <c r="IXI219" s="436"/>
      <c r="IXJ219" s="436"/>
      <c r="IXK219" s="436"/>
      <c r="IXL219" s="436"/>
      <c r="IXM219" s="437"/>
      <c r="IXN219" s="437"/>
      <c r="IXO219" s="437"/>
      <c r="IXP219" s="437"/>
      <c r="IXQ219" s="437"/>
      <c r="IXR219" s="437"/>
      <c r="IXS219" s="437"/>
      <c r="IXT219" s="438"/>
      <c r="IXU219" s="438"/>
      <c r="IXV219" s="438"/>
      <c r="IXW219" s="438"/>
      <c r="IXX219" s="438"/>
      <c r="IXY219" s="438"/>
      <c r="IXZ219" s="438"/>
      <c r="IYA219" s="438"/>
      <c r="IYB219" s="438"/>
      <c r="IYC219" s="438"/>
      <c r="IYD219" s="438"/>
      <c r="IYE219" s="438"/>
      <c r="IYF219" s="438"/>
      <c r="IYG219" s="438"/>
      <c r="IYH219" s="438"/>
      <c r="IYI219" s="438"/>
      <c r="IYJ219" s="438"/>
      <c r="IYK219" s="438"/>
      <c r="IYL219" s="438"/>
      <c r="IYM219" s="438"/>
      <c r="IYN219" s="438"/>
      <c r="IYO219" s="438"/>
      <c r="IYP219" s="438"/>
      <c r="IYQ219" s="438"/>
      <c r="IYR219" s="438"/>
      <c r="IYS219" s="438"/>
      <c r="IYT219" s="438"/>
      <c r="IYU219" s="438"/>
      <c r="IYV219" s="438"/>
      <c r="IYW219" s="438"/>
      <c r="IYX219" s="438"/>
      <c r="IYY219" s="438"/>
      <c r="IYZ219" s="438"/>
      <c r="IZA219" s="438"/>
      <c r="IZB219" s="435"/>
      <c r="IZC219" s="435"/>
      <c r="IZD219" s="435"/>
      <c r="IZE219" s="435"/>
      <c r="IZF219" s="435"/>
      <c r="IZG219" s="435"/>
      <c r="IZH219" s="435"/>
      <c r="IZI219" s="435"/>
      <c r="IZJ219" s="435"/>
      <c r="IZK219" s="435"/>
      <c r="IZL219" s="435"/>
      <c r="IZM219" s="435"/>
      <c r="IZN219" s="435"/>
      <c r="IZO219" s="435"/>
      <c r="IZP219" s="435"/>
      <c r="IZQ219" s="435"/>
      <c r="IZR219" s="435"/>
      <c r="IZS219" s="435"/>
      <c r="IZT219" s="435"/>
      <c r="IZU219" s="435"/>
      <c r="IZV219" s="435"/>
      <c r="IZW219" s="435"/>
      <c r="IZX219" s="435"/>
      <c r="IZY219" s="435"/>
      <c r="IZZ219" s="435"/>
      <c r="JAA219" s="435"/>
      <c r="JAB219" s="435"/>
      <c r="JAC219" s="435"/>
      <c r="JAD219" s="435"/>
      <c r="JAE219" s="435"/>
      <c r="JAF219" s="435"/>
      <c r="JAG219" s="435"/>
      <c r="JAH219" s="435"/>
      <c r="JAI219" s="435"/>
      <c r="JAJ219" s="435"/>
      <c r="JAK219" s="435"/>
      <c r="JAL219" s="435"/>
      <c r="JAM219" s="435"/>
      <c r="JAN219" s="435"/>
      <c r="JAO219" s="435"/>
      <c r="JAP219" s="435"/>
      <c r="JAQ219" s="435"/>
      <c r="JAR219" s="435"/>
      <c r="JAS219" s="435"/>
      <c r="JAT219" s="435"/>
      <c r="JAU219" s="435"/>
      <c r="JAV219" s="435"/>
      <c r="JAW219" s="435"/>
      <c r="JAX219" s="436"/>
      <c r="JAY219" s="436"/>
      <c r="JAZ219" s="436"/>
      <c r="JBA219" s="436"/>
      <c r="JBB219" s="436"/>
      <c r="JBC219" s="436"/>
      <c r="JBD219" s="436"/>
      <c r="JBE219" s="436"/>
      <c r="JBF219" s="436"/>
      <c r="JBG219" s="436"/>
      <c r="JBH219" s="436"/>
      <c r="JBI219" s="436"/>
      <c r="JBJ219" s="436"/>
      <c r="JBK219" s="436"/>
      <c r="JBL219" s="436"/>
      <c r="JBM219" s="436"/>
      <c r="JBN219" s="437"/>
      <c r="JBO219" s="437"/>
      <c r="JBP219" s="437"/>
      <c r="JBQ219" s="437"/>
      <c r="JBR219" s="437"/>
      <c r="JBS219" s="437"/>
      <c r="JBT219" s="437"/>
      <c r="JBU219" s="438"/>
      <c r="JBV219" s="438"/>
      <c r="JBW219" s="438"/>
      <c r="JBX219" s="438"/>
      <c r="JBY219" s="438"/>
      <c r="JBZ219" s="438"/>
      <c r="JCA219" s="438"/>
      <c r="JCB219" s="438"/>
      <c r="JCC219" s="438"/>
      <c r="JCD219" s="438"/>
      <c r="JCE219" s="438"/>
      <c r="JCF219" s="438"/>
      <c r="JCG219" s="438"/>
      <c r="JCH219" s="438"/>
      <c r="JCI219" s="438"/>
      <c r="JCJ219" s="438"/>
      <c r="JCK219" s="438"/>
      <c r="JCL219" s="438"/>
      <c r="JCM219" s="438"/>
      <c r="JCN219" s="438"/>
      <c r="JCO219" s="438"/>
      <c r="JCP219" s="438"/>
      <c r="JCQ219" s="438"/>
      <c r="JCR219" s="438"/>
      <c r="JCS219" s="438"/>
      <c r="JCT219" s="438"/>
      <c r="JCU219" s="438"/>
      <c r="JCV219" s="438"/>
      <c r="JCW219" s="438"/>
      <c r="JCX219" s="438"/>
      <c r="JCY219" s="438"/>
      <c r="JCZ219" s="438"/>
      <c r="JDA219" s="438"/>
      <c r="JDB219" s="438"/>
      <c r="JDC219" s="435"/>
      <c r="JDD219" s="435"/>
      <c r="JDE219" s="435"/>
      <c r="JDF219" s="435"/>
      <c r="JDG219" s="435"/>
      <c r="JDH219" s="435"/>
      <c r="JDI219" s="435"/>
      <c r="JDJ219" s="435"/>
      <c r="JDK219" s="435"/>
      <c r="JDL219" s="435"/>
      <c r="JDM219" s="435"/>
      <c r="JDN219" s="435"/>
      <c r="JDO219" s="435"/>
      <c r="JDP219" s="435"/>
      <c r="JDQ219" s="435"/>
      <c r="JDR219" s="435"/>
      <c r="JDS219" s="435"/>
      <c r="JDT219" s="435"/>
      <c r="JDU219" s="435"/>
      <c r="JDV219" s="435"/>
      <c r="JDW219" s="435"/>
      <c r="JDX219" s="435"/>
      <c r="JDY219" s="435"/>
      <c r="JDZ219" s="435"/>
      <c r="JEA219" s="435"/>
      <c r="JEB219" s="435"/>
      <c r="JEC219" s="435"/>
      <c r="JED219" s="435"/>
      <c r="JEE219" s="435"/>
      <c r="JEF219" s="435"/>
      <c r="JEG219" s="435"/>
      <c r="JEH219" s="435"/>
      <c r="JEI219" s="435"/>
      <c r="JEJ219" s="435"/>
      <c r="JEK219" s="435"/>
      <c r="JEL219" s="435"/>
      <c r="JEM219" s="435"/>
      <c r="JEN219" s="435"/>
      <c r="JEO219" s="435"/>
      <c r="JEP219" s="435"/>
      <c r="JEQ219" s="435"/>
      <c r="JER219" s="435"/>
      <c r="JES219" s="435"/>
      <c r="JET219" s="435"/>
      <c r="JEU219" s="435"/>
      <c r="JEV219" s="435"/>
      <c r="JEW219" s="435"/>
      <c r="JEX219" s="435"/>
      <c r="JEY219" s="436"/>
      <c r="JEZ219" s="436"/>
      <c r="JFA219" s="436"/>
      <c r="JFB219" s="436"/>
      <c r="JFC219" s="436"/>
      <c r="JFD219" s="436"/>
      <c r="JFE219" s="436"/>
      <c r="JFF219" s="436"/>
      <c r="JFG219" s="436"/>
      <c r="JFH219" s="436"/>
      <c r="JFI219" s="436"/>
      <c r="JFJ219" s="436"/>
      <c r="JFK219" s="436"/>
      <c r="JFL219" s="436"/>
      <c r="JFM219" s="436"/>
      <c r="JFN219" s="436"/>
      <c r="JFO219" s="437"/>
      <c r="JFP219" s="437"/>
      <c r="JFQ219" s="437"/>
      <c r="JFR219" s="437"/>
      <c r="JFS219" s="437"/>
      <c r="JFT219" s="437"/>
      <c r="JFU219" s="437"/>
      <c r="JFV219" s="438"/>
      <c r="JFW219" s="438"/>
      <c r="JFX219" s="438"/>
      <c r="JFY219" s="438"/>
      <c r="JFZ219" s="438"/>
      <c r="JGA219" s="438"/>
      <c r="JGB219" s="438"/>
      <c r="JGC219" s="438"/>
      <c r="JGD219" s="438"/>
      <c r="JGE219" s="438"/>
      <c r="JGF219" s="438"/>
      <c r="JGG219" s="438"/>
      <c r="JGH219" s="438"/>
      <c r="JGI219" s="438"/>
      <c r="JGJ219" s="438"/>
      <c r="JGK219" s="438"/>
      <c r="JGL219" s="438"/>
      <c r="JGM219" s="438"/>
      <c r="JGN219" s="438"/>
      <c r="JGO219" s="438"/>
      <c r="JGP219" s="438"/>
      <c r="JGQ219" s="438"/>
      <c r="JGR219" s="438"/>
      <c r="JGS219" s="438"/>
      <c r="JGT219" s="438"/>
      <c r="JGU219" s="438"/>
      <c r="JGV219" s="438"/>
      <c r="JGW219" s="438"/>
      <c r="JGX219" s="438"/>
      <c r="JGY219" s="438"/>
      <c r="JGZ219" s="438"/>
      <c r="JHA219" s="438"/>
      <c r="JHB219" s="438"/>
      <c r="JHC219" s="438"/>
      <c r="JHD219" s="435"/>
      <c r="JHE219" s="435"/>
      <c r="JHF219" s="435"/>
      <c r="JHG219" s="435"/>
      <c r="JHH219" s="435"/>
      <c r="JHI219" s="435"/>
      <c r="JHJ219" s="435"/>
      <c r="JHK219" s="435"/>
      <c r="JHL219" s="435"/>
      <c r="JHM219" s="435"/>
      <c r="JHN219" s="435"/>
      <c r="JHO219" s="435"/>
      <c r="JHP219" s="435"/>
      <c r="JHQ219" s="435"/>
      <c r="JHR219" s="435"/>
      <c r="JHS219" s="435"/>
      <c r="JHT219" s="435"/>
      <c r="JHU219" s="435"/>
      <c r="JHV219" s="435"/>
      <c r="JHW219" s="435"/>
      <c r="JHX219" s="435"/>
      <c r="JHY219" s="435"/>
      <c r="JHZ219" s="435"/>
      <c r="JIA219" s="435"/>
      <c r="JIB219" s="435"/>
      <c r="JIC219" s="435"/>
      <c r="JID219" s="435"/>
      <c r="JIE219" s="435"/>
      <c r="JIF219" s="435"/>
      <c r="JIG219" s="435"/>
      <c r="JIH219" s="435"/>
      <c r="JII219" s="435"/>
      <c r="JIJ219" s="435"/>
      <c r="JIK219" s="435"/>
      <c r="JIL219" s="435"/>
      <c r="JIM219" s="435"/>
      <c r="JIN219" s="435"/>
      <c r="JIO219" s="435"/>
      <c r="JIP219" s="435"/>
      <c r="JIQ219" s="435"/>
      <c r="JIR219" s="435"/>
      <c r="JIS219" s="435"/>
      <c r="JIT219" s="435"/>
      <c r="JIU219" s="435"/>
      <c r="JIV219" s="435"/>
      <c r="JIW219" s="435"/>
      <c r="JIX219" s="435"/>
      <c r="JIY219" s="435"/>
      <c r="JIZ219" s="436"/>
      <c r="JJA219" s="436"/>
      <c r="JJB219" s="436"/>
      <c r="JJC219" s="436"/>
      <c r="JJD219" s="436"/>
      <c r="JJE219" s="436"/>
      <c r="JJF219" s="436"/>
      <c r="JJG219" s="436"/>
      <c r="JJH219" s="436"/>
      <c r="JJI219" s="436"/>
      <c r="JJJ219" s="436"/>
      <c r="JJK219" s="436"/>
      <c r="JJL219" s="436"/>
      <c r="JJM219" s="436"/>
      <c r="JJN219" s="436"/>
      <c r="JJO219" s="436"/>
      <c r="JJP219" s="437"/>
      <c r="JJQ219" s="437"/>
      <c r="JJR219" s="437"/>
      <c r="JJS219" s="437"/>
      <c r="JJT219" s="437"/>
      <c r="JJU219" s="437"/>
      <c r="JJV219" s="437"/>
      <c r="JJW219" s="438"/>
      <c r="JJX219" s="438"/>
      <c r="JJY219" s="438"/>
      <c r="JJZ219" s="438"/>
      <c r="JKA219" s="438"/>
      <c r="JKB219" s="438"/>
      <c r="JKC219" s="438"/>
      <c r="JKD219" s="438"/>
      <c r="JKE219" s="438"/>
      <c r="JKF219" s="438"/>
      <c r="JKG219" s="438"/>
      <c r="JKH219" s="438"/>
      <c r="JKI219" s="438"/>
      <c r="JKJ219" s="438"/>
      <c r="JKK219" s="438"/>
      <c r="JKL219" s="438"/>
      <c r="JKM219" s="438"/>
      <c r="JKN219" s="438"/>
      <c r="JKO219" s="438"/>
      <c r="JKP219" s="438"/>
      <c r="JKQ219" s="438"/>
      <c r="JKR219" s="438"/>
      <c r="JKS219" s="438"/>
      <c r="JKT219" s="438"/>
      <c r="JKU219" s="438"/>
      <c r="JKV219" s="438"/>
      <c r="JKW219" s="438"/>
      <c r="JKX219" s="438"/>
      <c r="JKY219" s="438"/>
      <c r="JKZ219" s="438"/>
      <c r="JLA219" s="438"/>
      <c r="JLB219" s="438"/>
      <c r="JLC219" s="438"/>
      <c r="JLD219" s="438"/>
      <c r="JLE219" s="435"/>
      <c r="JLF219" s="435"/>
      <c r="JLG219" s="435"/>
      <c r="JLH219" s="435"/>
      <c r="JLI219" s="435"/>
      <c r="JLJ219" s="435"/>
      <c r="JLK219" s="435"/>
      <c r="JLL219" s="435"/>
      <c r="JLM219" s="435"/>
      <c r="JLN219" s="435"/>
      <c r="JLO219" s="435"/>
      <c r="JLP219" s="435"/>
      <c r="JLQ219" s="435"/>
      <c r="JLR219" s="435"/>
      <c r="JLS219" s="435"/>
      <c r="JLT219" s="435"/>
      <c r="JLU219" s="435"/>
      <c r="JLV219" s="435"/>
      <c r="JLW219" s="435"/>
      <c r="JLX219" s="435"/>
      <c r="JLY219" s="435"/>
      <c r="JLZ219" s="435"/>
      <c r="JMA219" s="435"/>
      <c r="JMB219" s="435"/>
      <c r="JMC219" s="435"/>
      <c r="JMD219" s="435"/>
      <c r="JME219" s="435"/>
      <c r="JMF219" s="435"/>
      <c r="JMG219" s="435"/>
      <c r="JMH219" s="435"/>
      <c r="JMI219" s="435"/>
      <c r="JMJ219" s="435"/>
      <c r="JMK219" s="435"/>
      <c r="JML219" s="435"/>
      <c r="JMM219" s="435"/>
      <c r="JMN219" s="435"/>
      <c r="JMO219" s="435"/>
      <c r="JMP219" s="435"/>
      <c r="JMQ219" s="435"/>
      <c r="JMR219" s="435"/>
      <c r="JMS219" s="435"/>
      <c r="JMT219" s="435"/>
      <c r="JMU219" s="435"/>
      <c r="JMV219" s="435"/>
      <c r="JMW219" s="435"/>
      <c r="JMX219" s="435"/>
      <c r="JMY219" s="435"/>
      <c r="JMZ219" s="435"/>
      <c r="JNA219" s="436"/>
      <c r="JNB219" s="436"/>
      <c r="JNC219" s="436"/>
      <c r="JND219" s="436"/>
      <c r="JNE219" s="436"/>
      <c r="JNF219" s="436"/>
      <c r="JNG219" s="436"/>
      <c r="JNH219" s="436"/>
      <c r="JNI219" s="436"/>
      <c r="JNJ219" s="436"/>
      <c r="JNK219" s="436"/>
      <c r="JNL219" s="436"/>
      <c r="JNM219" s="436"/>
      <c r="JNN219" s="436"/>
      <c r="JNO219" s="436"/>
      <c r="JNP219" s="436"/>
      <c r="JNQ219" s="437"/>
      <c r="JNR219" s="437"/>
      <c r="JNS219" s="437"/>
      <c r="JNT219" s="437"/>
      <c r="JNU219" s="437"/>
      <c r="JNV219" s="437"/>
      <c r="JNW219" s="437"/>
      <c r="JNX219" s="438"/>
      <c r="JNY219" s="438"/>
      <c r="JNZ219" s="438"/>
      <c r="JOA219" s="438"/>
      <c r="JOB219" s="438"/>
      <c r="JOC219" s="438"/>
      <c r="JOD219" s="438"/>
      <c r="JOE219" s="438"/>
      <c r="JOF219" s="438"/>
      <c r="JOG219" s="438"/>
      <c r="JOH219" s="438"/>
      <c r="JOI219" s="438"/>
      <c r="JOJ219" s="438"/>
      <c r="JOK219" s="438"/>
      <c r="JOL219" s="438"/>
      <c r="JOM219" s="438"/>
      <c r="JON219" s="438"/>
      <c r="JOO219" s="438"/>
      <c r="JOP219" s="438"/>
      <c r="JOQ219" s="438"/>
      <c r="JOR219" s="438"/>
      <c r="JOS219" s="438"/>
      <c r="JOT219" s="438"/>
      <c r="JOU219" s="438"/>
      <c r="JOV219" s="438"/>
      <c r="JOW219" s="438"/>
      <c r="JOX219" s="438"/>
      <c r="JOY219" s="438"/>
      <c r="JOZ219" s="438"/>
      <c r="JPA219" s="438"/>
      <c r="JPB219" s="438"/>
      <c r="JPC219" s="438"/>
      <c r="JPD219" s="438"/>
      <c r="JPE219" s="438"/>
      <c r="JPF219" s="435"/>
      <c r="JPG219" s="435"/>
      <c r="JPH219" s="435"/>
      <c r="JPI219" s="435"/>
      <c r="JPJ219" s="435"/>
      <c r="JPK219" s="435"/>
      <c r="JPL219" s="435"/>
      <c r="JPM219" s="435"/>
      <c r="JPN219" s="435"/>
      <c r="JPO219" s="435"/>
      <c r="JPP219" s="435"/>
      <c r="JPQ219" s="435"/>
      <c r="JPR219" s="435"/>
      <c r="JPS219" s="435"/>
      <c r="JPT219" s="435"/>
      <c r="JPU219" s="435"/>
      <c r="JPV219" s="435"/>
      <c r="JPW219" s="435"/>
      <c r="JPX219" s="435"/>
      <c r="JPY219" s="435"/>
      <c r="JPZ219" s="435"/>
      <c r="JQA219" s="435"/>
      <c r="JQB219" s="435"/>
      <c r="JQC219" s="435"/>
      <c r="JQD219" s="435"/>
      <c r="JQE219" s="435"/>
      <c r="JQF219" s="435"/>
      <c r="JQG219" s="435"/>
      <c r="JQH219" s="435"/>
      <c r="JQI219" s="435"/>
      <c r="JQJ219" s="435"/>
      <c r="JQK219" s="435"/>
      <c r="JQL219" s="435"/>
      <c r="JQM219" s="435"/>
      <c r="JQN219" s="435"/>
      <c r="JQO219" s="435"/>
      <c r="JQP219" s="435"/>
      <c r="JQQ219" s="435"/>
      <c r="JQR219" s="435"/>
      <c r="JQS219" s="435"/>
      <c r="JQT219" s="435"/>
      <c r="JQU219" s="435"/>
      <c r="JQV219" s="435"/>
      <c r="JQW219" s="435"/>
      <c r="JQX219" s="435"/>
      <c r="JQY219" s="435"/>
      <c r="JQZ219" s="435"/>
      <c r="JRA219" s="435"/>
      <c r="JRB219" s="436"/>
      <c r="JRC219" s="436"/>
      <c r="JRD219" s="436"/>
      <c r="JRE219" s="436"/>
      <c r="JRF219" s="436"/>
      <c r="JRG219" s="436"/>
      <c r="JRH219" s="436"/>
      <c r="JRI219" s="436"/>
      <c r="JRJ219" s="436"/>
      <c r="JRK219" s="436"/>
      <c r="JRL219" s="436"/>
      <c r="JRM219" s="436"/>
      <c r="JRN219" s="436"/>
      <c r="JRO219" s="436"/>
      <c r="JRP219" s="436"/>
      <c r="JRQ219" s="436"/>
      <c r="JRR219" s="437"/>
      <c r="JRS219" s="437"/>
      <c r="JRT219" s="437"/>
      <c r="JRU219" s="437"/>
      <c r="JRV219" s="437"/>
      <c r="JRW219" s="437"/>
      <c r="JRX219" s="437"/>
      <c r="JRY219" s="438"/>
      <c r="JRZ219" s="438"/>
      <c r="JSA219" s="438"/>
      <c r="JSB219" s="438"/>
      <c r="JSC219" s="438"/>
      <c r="JSD219" s="438"/>
      <c r="JSE219" s="438"/>
      <c r="JSF219" s="438"/>
      <c r="JSG219" s="438"/>
      <c r="JSH219" s="438"/>
      <c r="JSI219" s="438"/>
      <c r="JSJ219" s="438"/>
      <c r="JSK219" s="438"/>
      <c r="JSL219" s="438"/>
      <c r="JSM219" s="438"/>
      <c r="JSN219" s="438"/>
      <c r="JSO219" s="438"/>
      <c r="JSP219" s="438"/>
      <c r="JSQ219" s="438"/>
      <c r="JSR219" s="438"/>
      <c r="JSS219" s="438"/>
      <c r="JST219" s="438"/>
      <c r="JSU219" s="438"/>
      <c r="JSV219" s="438"/>
      <c r="JSW219" s="438"/>
      <c r="JSX219" s="438"/>
      <c r="JSY219" s="438"/>
      <c r="JSZ219" s="438"/>
      <c r="JTA219" s="438"/>
      <c r="JTB219" s="438"/>
      <c r="JTC219" s="438"/>
      <c r="JTD219" s="438"/>
      <c r="JTE219" s="438"/>
      <c r="JTF219" s="438"/>
      <c r="JTG219" s="435"/>
      <c r="JTH219" s="435"/>
      <c r="JTI219" s="435"/>
      <c r="JTJ219" s="435"/>
      <c r="JTK219" s="435"/>
      <c r="JTL219" s="435"/>
      <c r="JTM219" s="435"/>
      <c r="JTN219" s="435"/>
      <c r="JTO219" s="435"/>
      <c r="JTP219" s="435"/>
      <c r="JTQ219" s="435"/>
      <c r="JTR219" s="435"/>
      <c r="JTS219" s="435"/>
      <c r="JTT219" s="435"/>
      <c r="JTU219" s="435"/>
      <c r="JTV219" s="435"/>
      <c r="JTW219" s="435"/>
      <c r="JTX219" s="435"/>
      <c r="JTY219" s="435"/>
      <c r="JTZ219" s="435"/>
      <c r="JUA219" s="435"/>
      <c r="JUB219" s="435"/>
      <c r="JUC219" s="435"/>
      <c r="JUD219" s="435"/>
      <c r="JUE219" s="435"/>
      <c r="JUF219" s="435"/>
      <c r="JUG219" s="435"/>
      <c r="JUH219" s="435"/>
      <c r="JUI219" s="435"/>
      <c r="JUJ219" s="435"/>
      <c r="JUK219" s="435"/>
      <c r="JUL219" s="435"/>
      <c r="JUM219" s="435"/>
      <c r="JUN219" s="435"/>
      <c r="JUO219" s="435"/>
      <c r="JUP219" s="435"/>
      <c r="JUQ219" s="435"/>
      <c r="JUR219" s="435"/>
      <c r="JUS219" s="435"/>
      <c r="JUT219" s="435"/>
      <c r="JUU219" s="435"/>
      <c r="JUV219" s="435"/>
      <c r="JUW219" s="435"/>
      <c r="JUX219" s="435"/>
      <c r="JUY219" s="435"/>
      <c r="JUZ219" s="435"/>
      <c r="JVA219" s="435"/>
      <c r="JVB219" s="435"/>
      <c r="JVC219" s="436"/>
      <c r="JVD219" s="436"/>
      <c r="JVE219" s="436"/>
      <c r="JVF219" s="436"/>
      <c r="JVG219" s="436"/>
      <c r="JVH219" s="436"/>
      <c r="JVI219" s="436"/>
      <c r="JVJ219" s="436"/>
      <c r="JVK219" s="436"/>
      <c r="JVL219" s="436"/>
      <c r="JVM219" s="436"/>
      <c r="JVN219" s="436"/>
      <c r="JVO219" s="436"/>
      <c r="JVP219" s="436"/>
      <c r="JVQ219" s="436"/>
      <c r="JVR219" s="436"/>
      <c r="JVS219" s="437"/>
      <c r="JVT219" s="437"/>
      <c r="JVU219" s="437"/>
      <c r="JVV219" s="437"/>
      <c r="JVW219" s="437"/>
      <c r="JVX219" s="437"/>
      <c r="JVY219" s="437"/>
      <c r="JVZ219" s="438"/>
      <c r="JWA219" s="438"/>
      <c r="JWB219" s="438"/>
      <c r="JWC219" s="438"/>
      <c r="JWD219" s="438"/>
      <c r="JWE219" s="438"/>
      <c r="JWF219" s="438"/>
      <c r="JWG219" s="438"/>
      <c r="JWH219" s="438"/>
      <c r="JWI219" s="438"/>
      <c r="JWJ219" s="438"/>
      <c r="JWK219" s="438"/>
      <c r="JWL219" s="438"/>
      <c r="JWM219" s="438"/>
      <c r="JWN219" s="438"/>
      <c r="JWO219" s="438"/>
      <c r="JWP219" s="438"/>
      <c r="JWQ219" s="438"/>
      <c r="JWR219" s="438"/>
      <c r="JWS219" s="438"/>
      <c r="JWT219" s="438"/>
      <c r="JWU219" s="438"/>
      <c r="JWV219" s="438"/>
      <c r="JWW219" s="438"/>
      <c r="JWX219" s="438"/>
      <c r="JWY219" s="438"/>
      <c r="JWZ219" s="438"/>
      <c r="JXA219" s="438"/>
      <c r="JXB219" s="438"/>
      <c r="JXC219" s="438"/>
      <c r="JXD219" s="438"/>
      <c r="JXE219" s="438"/>
      <c r="JXF219" s="438"/>
      <c r="JXG219" s="438"/>
      <c r="JXH219" s="435"/>
      <c r="JXI219" s="435"/>
      <c r="JXJ219" s="435"/>
      <c r="JXK219" s="435"/>
      <c r="JXL219" s="435"/>
      <c r="JXM219" s="435"/>
      <c r="JXN219" s="435"/>
      <c r="JXO219" s="435"/>
      <c r="JXP219" s="435"/>
      <c r="JXQ219" s="435"/>
      <c r="JXR219" s="435"/>
      <c r="JXS219" s="435"/>
      <c r="JXT219" s="435"/>
      <c r="JXU219" s="435"/>
      <c r="JXV219" s="435"/>
      <c r="JXW219" s="435"/>
      <c r="JXX219" s="435"/>
      <c r="JXY219" s="435"/>
      <c r="JXZ219" s="435"/>
      <c r="JYA219" s="435"/>
      <c r="JYB219" s="435"/>
      <c r="JYC219" s="435"/>
      <c r="JYD219" s="435"/>
      <c r="JYE219" s="435"/>
      <c r="JYF219" s="435"/>
      <c r="JYG219" s="435"/>
      <c r="JYH219" s="435"/>
      <c r="JYI219" s="435"/>
      <c r="JYJ219" s="435"/>
      <c r="JYK219" s="435"/>
      <c r="JYL219" s="435"/>
      <c r="JYM219" s="435"/>
      <c r="JYN219" s="435"/>
      <c r="JYO219" s="435"/>
      <c r="JYP219" s="435"/>
      <c r="JYQ219" s="435"/>
      <c r="JYR219" s="435"/>
      <c r="JYS219" s="435"/>
      <c r="JYT219" s="435"/>
      <c r="JYU219" s="435"/>
      <c r="JYV219" s="435"/>
      <c r="JYW219" s="435"/>
      <c r="JYX219" s="435"/>
      <c r="JYY219" s="435"/>
      <c r="JYZ219" s="435"/>
      <c r="JZA219" s="435"/>
      <c r="JZB219" s="435"/>
      <c r="JZC219" s="435"/>
      <c r="JZD219" s="436"/>
      <c r="JZE219" s="436"/>
      <c r="JZF219" s="436"/>
      <c r="JZG219" s="436"/>
      <c r="JZH219" s="436"/>
      <c r="JZI219" s="436"/>
      <c r="JZJ219" s="436"/>
      <c r="JZK219" s="436"/>
      <c r="JZL219" s="436"/>
      <c r="JZM219" s="436"/>
      <c r="JZN219" s="436"/>
      <c r="JZO219" s="436"/>
      <c r="JZP219" s="436"/>
      <c r="JZQ219" s="436"/>
      <c r="JZR219" s="436"/>
      <c r="JZS219" s="436"/>
      <c r="JZT219" s="437"/>
      <c r="JZU219" s="437"/>
      <c r="JZV219" s="437"/>
      <c r="JZW219" s="437"/>
      <c r="JZX219" s="437"/>
      <c r="JZY219" s="437"/>
      <c r="JZZ219" s="437"/>
      <c r="KAA219" s="438"/>
      <c r="KAB219" s="438"/>
      <c r="KAC219" s="438"/>
      <c r="KAD219" s="438"/>
      <c r="KAE219" s="438"/>
      <c r="KAF219" s="438"/>
      <c r="KAG219" s="438"/>
      <c r="KAH219" s="438"/>
      <c r="KAI219" s="438"/>
      <c r="KAJ219" s="438"/>
      <c r="KAK219" s="438"/>
      <c r="KAL219" s="438"/>
      <c r="KAM219" s="438"/>
      <c r="KAN219" s="438"/>
      <c r="KAO219" s="438"/>
      <c r="KAP219" s="438"/>
      <c r="KAQ219" s="438"/>
      <c r="KAR219" s="438"/>
      <c r="KAS219" s="438"/>
      <c r="KAT219" s="438"/>
      <c r="KAU219" s="438"/>
      <c r="KAV219" s="438"/>
      <c r="KAW219" s="438"/>
      <c r="KAX219" s="438"/>
      <c r="KAY219" s="438"/>
      <c r="KAZ219" s="438"/>
      <c r="KBA219" s="438"/>
      <c r="KBB219" s="438"/>
      <c r="KBC219" s="438"/>
      <c r="KBD219" s="438"/>
      <c r="KBE219" s="438"/>
      <c r="KBF219" s="438"/>
      <c r="KBG219" s="438"/>
      <c r="KBH219" s="438"/>
      <c r="KBI219" s="435"/>
      <c r="KBJ219" s="435"/>
      <c r="KBK219" s="435"/>
      <c r="KBL219" s="435"/>
      <c r="KBM219" s="435"/>
      <c r="KBN219" s="435"/>
      <c r="KBO219" s="435"/>
      <c r="KBP219" s="435"/>
      <c r="KBQ219" s="435"/>
      <c r="KBR219" s="435"/>
      <c r="KBS219" s="435"/>
      <c r="KBT219" s="435"/>
      <c r="KBU219" s="435"/>
      <c r="KBV219" s="435"/>
      <c r="KBW219" s="435"/>
      <c r="KBX219" s="435"/>
      <c r="KBY219" s="435"/>
      <c r="KBZ219" s="435"/>
      <c r="KCA219" s="435"/>
      <c r="KCB219" s="435"/>
      <c r="KCC219" s="435"/>
      <c r="KCD219" s="435"/>
      <c r="KCE219" s="435"/>
      <c r="KCF219" s="435"/>
      <c r="KCG219" s="435"/>
      <c r="KCH219" s="435"/>
      <c r="KCI219" s="435"/>
      <c r="KCJ219" s="435"/>
      <c r="KCK219" s="435"/>
      <c r="KCL219" s="435"/>
      <c r="KCM219" s="435"/>
      <c r="KCN219" s="435"/>
      <c r="KCO219" s="435"/>
      <c r="KCP219" s="435"/>
      <c r="KCQ219" s="435"/>
      <c r="KCR219" s="435"/>
      <c r="KCS219" s="435"/>
      <c r="KCT219" s="435"/>
      <c r="KCU219" s="435"/>
      <c r="KCV219" s="435"/>
      <c r="KCW219" s="435"/>
      <c r="KCX219" s="435"/>
      <c r="KCY219" s="435"/>
      <c r="KCZ219" s="435"/>
      <c r="KDA219" s="435"/>
      <c r="KDB219" s="435"/>
      <c r="KDC219" s="435"/>
      <c r="KDD219" s="435"/>
      <c r="KDE219" s="436"/>
      <c r="KDF219" s="436"/>
      <c r="KDG219" s="436"/>
      <c r="KDH219" s="436"/>
      <c r="KDI219" s="436"/>
      <c r="KDJ219" s="436"/>
      <c r="KDK219" s="436"/>
      <c r="KDL219" s="436"/>
      <c r="KDM219" s="436"/>
      <c r="KDN219" s="436"/>
      <c r="KDO219" s="436"/>
      <c r="KDP219" s="436"/>
      <c r="KDQ219" s="436"/>
      <c r="KDR219" s="436"/>
      <c r="KDS219" s="436"/>
      <c r="KDT219" s="436"/>
      <c r="KDU219" s="437"/>
      <c r="KDV219" s="437"/>
      <c r="KDW219" s="437"/>
      <c r="KDX219" s="437"/>
      <c r="KDY219" s="437"/>
      <c r="KDZ219" s="437"/>
      <c r="KEA219" s="437"/>
      <c r="KEB219" s="438"/>
      <c r="KEC219" s="438"/>
      <c r="KED219" s="438"/>
      <c r="KEE219" s="438"/>
      <c r="KEF219" s="438"/>
      <c r="KEG219" s="438"/>
      <c r="KEH219" s="438"/>
      <c r="KEI219" s="438"/>
      <c r="KEJ219" s="438"/>
      <c r="KEK219" s="438"/>
      <c r="KEL219" s="438"/>
      <c r="KEM219" s="438"/>
      <c r="KEN219" s="438"/>
      <c r="KEO219" s="438"/>
      <c r="KEP219" s="438"/>
      <c r="KEQ219" s="438"/>
      <c r="KER219" s="438"/>
      <c r="KES219" s="438"/>
      <c r="KET219" s="438"/>
      <c r="KEU219" s="438"/>
      <c r="KEV219" s="438"/>
      <c r="KEW219" s="438"/>
      <c r="KEX219" s="438"/>
      <c r="KEY219" s="438"/>
      <c r="KEZ219" s="438"/>
      <c r="KFA219" s="438"/>
      <c r="KFB219" s="438"/>
      <c r="KFC219" s="438"/>
      <c r="KFD219" s="438"/>
      <c r="KFE219" s="438"/>
      <c r="KFF219" s="438"/>
      <c r="KFG219" s="438"/>
      <c r="KFH219" s="438"/>
      <c r="KFI219" s="438"/>
      <c r="KFJ219" s="435"/>
      <c r="KFK219" s="435"/>
      <c r="KFL219" s="435"/>
      <c r="KFM219" s="435"/>
      <c r="KFN219" s="435"/>
      <c r="KFO219" s="435"/>
      <c r="KFP219" s="435"/>
      <c r="KFQ219" s="435"/>
      <c r="KFR219" s="435"/>
      <c r="KFS219" s="435"/>
      <c r="KFT219" s="435"/>
      <c r="KFU219" s="435"/>
      <c r="KFV219" s="435"/>
      <c r="KFW219" s="435"/>
      <c r="KFX219" s="435"/>
      <c r="KFY219" s="435"/>
      <c r="KFZ219" s="435"/>
      <c r="KGA219" s="435"/>
      <c r="KGB219" s="435"/>
      <c r="KGC219" s="435"/>
      <c r="KGD219" s="435"/>
      <c r="KGE219" s="435"/>
      <c r="KGF219" s="435"/>
      <c r="KGG219" s="435"/>
      <c r="KGH219" s="435"/>
      <c r="KGI219" s="435"/>
      <c r="KGJ219" s="435"/>
      <c r="KGK219" s="435"/>
      <c r="KGL219" s="435"/>
      <c r="KGM219" s="435"/>
      <c r="KGN219" s="435"/>
      <c r="KGO219" s="435"/>
      <c r="KGP219" s="435"/>
      <c r="KGQ219" s="435"/>
      <c r="KGR219" s="435"/>
      <c r="KGS219" s="435"/>
      <c r="KGT219" s="435"/>
      <c r="KGU219" s="435"/>
      <c r="KGV219" s="435"/>
      <c r="KGW219" s="435"/>
      <c r="KGX219" s="435"/>
      <c r="KGY219" s="435"/>
      <c r="KGZ219" s="435"/>
      <c r="KHA219" s="435"/>
      <c r="KHB219" s="435"/>
      <c r="KHC219" s="435"/>
      <c r="KHD219" s="435"/>
      <c r="KHE219" s="435"/>
      <c r="KHF219" s="436"/>
      <c r="KHG219" s="436"/>
      <c r="KHH219" s="436"/>
      <c r="KHI219" s="436"/>
      <c r="KHJ219" s="436"/>
      <c r="KHK219" s="436"/>
      <c r="KHL219" s="436"/>
      <c r="KHM219" s="436"/>
      <c r="KHN219" s="436"/>
      <c r="KHO219" s="436"/>
      <c r="KHP219" s="436"/>
      <c r="KHQ219" s="436"/>
      <c r="KHR219" s="436"/>
      <c r="KHS219" s="436"/>
      <c r="KHT219" s="436"/>
      <c r="KHU219" s="436"/>
      <c r="KHV219" s="437"/>
      <c r="KHW219" s="437"/>
      <c r="KHX219" s="437"/>
      <c r="KHY219" s="437"/>
      <c r="KHZ219" s="437"/>
      <c r="KIA219" s="437"/>
      <c r="KIB219" s="437"/>
      <c r="KIC219" s="438"/>
      <c r="KID219" s="438"/>
      <c r="KIE219" s="438"/>
      <c r="KIF219" s="438"/>
      <c r="KIG219" s="438"/>
      <c r="KIH219" s="438"/>
      <c r="KII219" s="438"/>
      <c r="KIJ219" s="438"/>
      <c r="KIK219" s="438"/>
      <c r="KIL219" s="438"/>
      <c r="KIM219" s="438"/>
      <c r="KIN219" s="438"/>
      <c r="KIO219" s="438"/>
      <c r="KIP219" s="438"/>
      <c r="KIQ219" s="438"/>
      <c r="KIR219" s="438"/>
      <c r="KIS219" s="438"/>
      <c r="KIT219" s="438"/>
      <c r="KIU219" s="438"/>
      <c r="KIV219" s="438"/>
      <c r="KIW219" s="438"/>
      <c r="KIX219" s="438"/>
      <c r="KIY219" s="438"/>
      <c r="KIZ219" s="438"/>
      <c r="KJA219" s="438"/>
      <c r="KJB219" s="438"/>
      <c r="KJC219" s="438"/>
      <c r="KJD219" s="438"/>
      <c r="KJE219" s="438"/>
      <c r="KJF219" s="438"/>
      <c r="KJG219" s="438"/>
      <c r="KJH219" s="438"/>
      <c r="KJI219" s="438"/>
      <c r="KJJ219" s="438"/>
      <c r="KJK219" s="435"/>
      <c r="KJL219" s="435"/>
      <c r="KJM219" s="435"/>
      <c r="KJN219" s="435"/>
      <c r="KJO219" s="435"/>
      <c r="KJP219" s="435"/>
      <c r="KJQ219" s="435"/>
      <c r="KJR219" s="435"/>
      <c r="KJS219" s="435"/>
      <c r="KJT219" s="435"/>
      <c r="KJU219" s="435"/>
      <c r="KJV219" s="435"/>
      <c r="KJW219" s="435"/>
      <c r="KJX219" s="435"/>
      <c r="KJY219" s="435"/>
      <c r="KJZ219" s="435"/>
      <c r="KKA219" s="435"/>
      <c r="KKB219" s="435"/>
      <c r="KKC219" s="435"/>
      <c r="KKD219" s="435"/>
      <c r="KKE219" s="435"/>
      <c r="KKF219" s="435"/>
      <c r="KKG219" s="435"/>
      <c r="KKH219" s="435"/>
      <c r="KKI219" s="435"/>
      <c r="KKJ219" s="435"/>
      <c r="KKK219" s="435"/>
      <c r="KKL219" s="435"/>
      <c r="KKM219" s="435"/>
      <c r="KKN219" s="435"/>
      <c r="KKO219" s="435"/>
      <c r="KKP219" s="435"/>
      <c r="KKQ219" s="435"/>
      <c r="KKR219" s="435"/>
      <c r="KKS219" s="435"/>
      <c r="KKT219" s="435"/>
      <c r="KKU219" s="435"/>
      <c r="KKV219" s="435"/>
      <c r="KKW219" s="435"/>
      <c r="KKX219" s="435"/>
      <c r="KKY219" s="435"/>
      <c r="KKZ219" s="435"/>
      <c r="KLA219" s="435"/>
      <c r="KLB219" s="435"/>
      <c r="KLC219" s="435"/>
      <c r="KLD219" s="435"/>
      <c r="KLE219" s="435"/>
      <c r="KLF219" s="435"/>
      <c r="KLG219" s="436"/>
      <c r="KLH219" s="436"/>
      <c r="KLI219" s="436"/>
      <c r="KLJ219" s="436"/>
      <c r="KLK219" s="436"/>
      <c r="KLL219" s="436"/>
      <c r="KLM219" s="436"/>
      <c r="KLN219" s="436"/>
      <c r="KLO219" s="436"/>
      <c r="KLP219" s="436"/>
      <c r="KLQ219" s="436"/>
      <c r="KLR219" s="436"/>
      <c r="KLS219" s="436"/>
      <c r="KLT219" s="436"/>
      <c r="KLU219" s="436"/>
      <c r="KLV219" s="436"/>
      <c r="KLW219" s="437"/>
      <c r="KLX219" s="437"/>
      <c r="KLY219" s="437"/>
      <c r="KLZ219" s="437"/>
      <c r="KMA219" s="437"/>
      <c r="KMB219" s="437"/>
      <c r="KMC219" s="437"/>
      <c r="KMD219" s="438"/>
      <c r="KME219" s="438"/>
      <c r="KMF219" s="438"/>
      <c r="KMG219" s="438"/>
      <c r="KMH219" s="438"/>
      <c r="KMI219" s="438"/>
      <c r="KMJ219" s="438"/>
      <c r="KMK219" s="438"/>
      <c r="KML219" s="438"/>
      <c r="KMM219" s="438"/>
      <c r="KMN219" s="438"/>
      <c r="KMO219" s="438"/>
      <c r="KMP219" s="438"/>
      <c r="KMQ219" s="438"/>
      <c r="KMR219" s="438"/>
      <c r="KMS219" s="438"/>
      <c r="KMT219" s="438"/>
      <c r="KMU219" s="438"/>
      <c r="KMV219" s="438"/>
      <c r="KMW219" s="438"/>
      <c r="KMX219" s="438"/>
      <c r="KMY219" s="438"/>
      <c r="KMZ219" s="438"/>
      <c r="KNA219" s="438"/>
      <c r="KNB219" s="438"/>
      <c r="KNC219" s="438"/>
      <c r="KND219" s="438"/>
      <c r="KNE219" s="438"/>
      <c r="KNF219" s="438"/>
      <c r="KNG219" s="438"/>
      <c r="KNH219" s="438"/>
      <c r="KNI219" s="438"/>
      <c r="KNJ219" s="438"/>
      <c r="KNK219" s="438"/>
      <c r="KNL219" s="435"/>
      <c r="KNM219" s="435"/>
      <c r="KNN219" s="435"/>
      <c r="KNO219" s="435"/>
      <c r="KNP219" s="435"/>
      <c r="KNQ219" s="435"/>
      <c r="KNR219" s="435"/>
      <c r="KNS219" s="435"/>
      <c r="KNT219" s="435"/>
      <c r="KNU219" s="435"/>
      <c r="KNV219" s="435"/>
      <c r="KNW219" s="435"/>
      <c r="KNX219" s="435"/>
      <c r="KNY219" s="435"/>
      <c r="KNZ219" s="435"/>
      <c r="KOA219" s="435"/>
      <c r="KOB219" s="435"/>
      <c r="KOC219" s="435"/>
      <c r="KOD219" s="435"/>
      <c r="KOE219" s="435"/>
      <c r="KOF219" s="435"/>
      <c r="KOG219" s="435"/>
      <c r="KOH219" s="435"/>
      <c r="KOI219" s="435"/>
      <c r="KOJ219" s="435"/>
      <c r="KOK219" s="435"/>
      <c r="KOL219" s="435"/>
      <c r="KOM219" s="435"/>
      <c r="KON219" s="435"/>
      <c r="KOO219" s="435"/>
      <c r="KOP219" s="435"/>
      <c r="KOQ219" s="435"/>
      <c r="KOR219" s="435"/>
      <c r="KOS219" s="435"/>
      <c r="KOT219" s="435"/>
      <c r="KOU219" s="435"/>
      <c r="KOV219" s="435"/>
      <c r="KOW219" s="435"/>
      <c r="KOX219" s="435"/>
      <c r="KOY219" s="435"/>
      <c r="KOZ219" s="435"/>
      <c r="KPA219" s="435"/>
      <c r="KPB219" s="435"/>
      <c r="KPC219" s="435"/>
      <c r="KPD219" s="435"/>
      <c r="KPE219" s="435"/>
      <c r="KPF219" s="435"/>
      <c r="KPG219" s="435"/>
      <c r="KPH219" s="436"/>
      <c r="KPI219" s="436"/>
      <c r="KPJ219" s="436"/>
      <c r="KPK219" s="436"/>
      <c r="KPL219" s="436"/>
      <c r="KPM219" s="436"/>
      <c r="KPN219" s="436"/>
      <c r="KPO219" s="436"/>
      <c r="KPP219" s="436"/>
      <c r="KPQ219" s="436"/>
      <c r="KPR219" s="436"/>
      <c r="KPS219" s="436"/>
      <c r="KPT219" s="436"/>
      <c r="KPU219" s="436"/>
      <c r="KPV219" s="436"/>
      <c r="KPW219" s="436"/>
      <c r="KPX219" s="437"/>
      <c r="KPY219" s="437"/>
      <c r="KPZ219" s="437"/>
      <c r="KQA219" s="437"/>
      <c r="KQB219" s="437"/>
      <c r="KQC219" s="437"/>
      <c r="KQD219" s="437"/>
      <c r="KQE219" s="438"/>
      <c r="KQF219" s="438"/>
      <c r="KQG219" s="438"/>
      <c r="KQH219" s="438"/>
      <c r="KQI219" s="438"/>
      <c r="KQJ219" s="438"/>
      <c r="KQK219" s="438"/>
      <c r="KQL219" s="438"/>
      <c r="KQM219" s="438"/>
      <c r="KQN219" s="438"/>
      <c r="KQO219" s="438"/>
      <c r="KQP219" s="438"/>
      <c r="KQQ219" s="438"/>
      <c r="KQR219" s="438"/>
      <c r="KQS219" s="438"/>
      <c r="KQT219" s="438"/>
      <c r="KQU219" s="438"/>
      <c r="KQV219" s="438"/>
      <c r="KQW219" s="438"/>
      <c r="KQX219" s="438"/>
      <c r="KQY219" s="438"/>
      <c r="KQZ219" s="438"/>
      <c r="KRA219" s="438"/>
      <c r="KRB219" s="438"/>
      <c r="KRC219" s="438"/>
      <c r="KRD219" s="438"/>
      <c r="KRE219" s="438"/>
      <c r="KRF219" s="438"/>
      <c r="KRG219" s="438"/>
      <c r="KRH219" s="438"/>
      <c r="KRI219" s="438"/>
      <c r="KRJ219" s="438"/>
      <c r="KRK219" s="438"/>
      <c r="KRL219" s="438"/>
      <c r="KRM219" s="435"/>
      <c r="KRN219" s="435"/>
      <c r="KRO219" s="435"/>
      <c r="KRP219" s="435"/>
      <c r="KRQ219" s="435"/>
      <c r="KRR219" s="435"/>
      <c r="KRS219" s="435"/>
      <c r="KRT219" s="435"/>
      <c r="KRU219" s="435"/>
      <c r="KRV219" s="435"/>
      <c r="KRW219" s="435"/>
      <c r="KRX219" s="435"/>
      <c r="KRY219" s="435"/>
      <c r="KRZ219" s="435"/>
      <c r="KSA219" s="435"/>
      <c r="KSB219" s="435"/>
      <c r="KSC219" s="435"/>
      <c r="KSD219" s="435"/>
      <c r="KSE219" s="435"/>
      <c r="KSF219" s="435"/>
      <c r="KSG219" s="435"/>
      <c r="KSH219" s="435"/>
      <c r="KSI219" s="435"/>
      <c r="KSJ219" s="435"/>
      <c r="KSK219" s="435"/>
      <c r="KSL219" s="435"/>
      <c r="KSM219" s="435"/>
      <c r="KSN219" s="435"/>
      <c r="KSO219" s="435"/>
      <c r="KSP219" s="435"/>
      <c r="KSQ219" s="435"/>
      <c r="KSR219" s="435"/>
      <c r="KSS219" s="435"/>
      <c r="KST219" s="435"/>
      <c r="KSU219" s="435"/>
      <c r="KSV219" s="435"/>
      <c r="KSW219" s="435"/>
      <c r="KSX219" s="435"/>
      <c r="KSY219" s="435"/>
      <c r="KSZ219" s="435"/>
      <c r="KTA219" s="435"/>
      <c r="KTB219" s="435"/>
      <c r="KTC219" s="435"/>
      <c r="KTD219" s="435"/>
      <c r="KTE219" s="435"/>
      <c r="KTF219" s="435"/>
      <c r="KTG219" s="435"/>
      <c r="KTH219" s="435"/>
      <c r="KTI219" s="436"/>
      <c r="KTJ219" s="436"/>
      <c r="KTK219" s="436"/>
      <c r="KTL219" s="436"/>
      <c r="KTM219" s="436"/>
      <c r="KTN219" s="436"/>
      <c r="KTO219" s="436"/>
      <c r="KTP219" s="436"/>
      <c r="KTQ219" s="436"/>
      <c r="KTR219" s="436"/>
      <c r="KTS219" s="436"/>
      <c r="KTT219" s="436"/>
      <c r="KTU219" s="436"/>
      <c r="KTV219" s="436"/>
      <c r="KTW219" s="436"/>
      <c r="KTX219" s="436"/>
      <c r="KTY219" s="437"/>
      <c r="KTZ219" s="437"/>
      <c r="KUA219" s="437"/>
      <c r="KUB219" s="437"/>
      <c r="KUC219" s="437"/>
      <c r="KUD219" s="437"/>
      <c r="KUE219" s="437"/>
      <c r="KUF219" s="438"/>
      <c r="KUG219" s="438"/>
      <c r="KUH219" s="438"/>
      <c r="KUI219" s="438"/>
      <c r="KUJ219" s="438"/>
      <c r="KUK219" s="438"/>
      <c r="KUL219" s="438"/>
      <c r="KUM219" s="438"/>
      <c r="KUN219" s="438"/>
      <c r="KUO219" s="438"/>
      <c r="KUP219" s="438"/>
      <c r="KUQ219" s="438"/>
      <c r="KUR219" s="438"/>
      <c r="KUS219" s="438"/>
      <c r="KUT219" s="438"/>
      <c r="KUU219" s="438"/>
      <c r="KUV219" s="438"/>
      <c r="KUW219" s="438"/>
      <c r="KUX219" s="438"/>
      <c r="KUY219" s="438"/>
      <c r="KUZ219" s="438"/>
      <c r="KVA219" s="438"/>
      <c r="KVB219" s="438"/>
      <c r="KVC219" s="438"/>
      <c r="KVD219" s="438"/>
      <c r="KVE219" s="438"/>
      <c r="KVF219" s="438"/>
      <c r="KVG219" s="438"/>
      <c r="KVH219" s="438"/>
      <c r="KVI219" s="438"/>
      <c r="KVJ219" s="438"/>
      <c r="KVK219" s="438"/>
      <c r="KVL219" s="438"/>
      <c r="KVM219" s="438"/>
      <c r="KVN219" s="435"/>
      <c r="KVO219" s="435"/>
      <c r="KVP219" s="435"/>
      <c r="KVQ219" s="435"/>
      <c r="KVR219" s="435"/>
      <c r="KVS219" s="435"/>
      <c r="KVT219" s="435"/>
      <c r="KVU219" s="435"/>
      <c r="KVV219" s="435"/>
      <c r="KVW219" s="435"/>
      <c r="KVX219" s="435"/>
      <c r="KVY219" s="435"/>
      <c r="KVZ219" s="435"/>
      <c r="KWA219" s="435"/>
      <c r="KWB219" s="435"/>
      <c r="KWC219" s="435"/>
      <c r="KWD219" s="435"/>
      <c r="KWE219" s="435"/>
      <c r="KWF219" s="435"/>
      <c r="KWG219" s="435"/>
      <c r="KWH219" s="435"/>
      <c r="KWI219" s="435"/>
      <c r="KWJ219" s="435"/>
      <c r="KWK219" s="435"/>
      <c r="KWL219" s="435"/>
      <c r="KWM219" s="435"/>
      <c r="KWN219" s="435"/>
      <c r="KWO219" s="435"/>
      <c r="KWP219" s="435"/>
      <c r="KWQ219" s="435"/>
      <c r="KWR219" s="435"/>
      <c r="KWS219" s="435"/>
      <c r="KWT219" s="435"/>
      <c r="KWU219" s="435"/>
      <c r="KWV219" s="435"/>
      <c r="KWW219" s="435"/>
      <c r="KWX219" s="435"/>
      <c r="KWY219" s="435"/>
      <c r="KWZ219" s="435"/>
      <c r="KXA219" s="435"/>
      <c r="KXB219" s="435"/>
      <c r="KXC219" s="435"/>
      <c r="KXD219" s="435"/>
      <c r="KXE219" s="435"/>
      <c r="KXF219" s="435"/>
      <c r="KXG219" s="435"/>
      <c r="KXH219" s="435"/>
      <c r="KXI219" s="435"/>
      <c r="KXJ219" s="436"/>
      <c r="KXK219" s="436"/>
      <c r="KXL219" s="436"/>
      <c r="KXM219" s="436"/>
      <c r="KXN219" s="436"/>
      <c r="KXO219" s="436"/>
      <c r="KXP219" s="436"/>
      <c r="KXQ219" s="436"/>
      <c r="KXR219" s="436"/>
      <c r="KXS219" s="436"/>
      <c r="KXT219" s="436"/>
      <c r="KXU219" s="436"/>
      <c r="KXV219" s="436"/>
      <c r="KXW219" s="436"/>
      <c r="KXX219" s="436"/>
      <c r="KXY219" s="436"/>
      <c r="KXZ219" s="437"/>
      <c r="KYA219" s="437"/>
      <c r="KYB219" s="437"/>
      <c r="KYC219" s="437"/>
      <c r="KYD219" s="437"/>
      <c r="KYE219" s="437"/>
      <c r="KYF219" s="437"/>
      <c r="KYG219" s="438"/>
      <c r="KYH219" s="438"/>
      <c r="KYI219" s="438"/>
      <c r="KYJ219" s="438"/>
      <c r="KYK219" s="438"/>
      <c r="KYL219" s="438"/>
      <c r="KYM219" s="438"/>
      <c r="KYN219" s="438"/>
      <c r="KYO219" s="438"/>
      <c r="KYP219" s="438"/>
      <c r="KYQ219" s="438"/>
      <c r="KYR219" s="438"/>
      <c r="KYS219" s="438"/>
      <c r="KYT219" s="438"/>
      <c r="KYU219" s="438"/>
      <c r="KYV219" s="438"/>
      <c r="KYW219" s="438"/>
      <c r="KYX219" s="438"/>
      <c r="KYY219" s="438"/>
      <c r="KYZ219" s="438"/>
      <c r="KZA219" s="438"/>
      <c r="KZB219" s="438"/>
      <c r="KZC219" s="438"/>
      <c r="KZD219" s="438"/>
      <c r="KZE219" s="438"/>
      <c r="KZF219" s="438"/>
      <c r="KZG219" s="438"/>
      <c r="KZH219" s="438"/>
      <c r="KZI219" s="438"/>
      <c r="KZJ219" s="438"/>
      <c r="KZK219" s="438"/>
      <c r="KZL219" s="438"/>
      <c r="KZM219" s="438"/>
      <c r="KZN219" s="438"/>
      <c r="KZO219" s="435"/>
      <c r="KZP219" s="435"/>
      <c r="KZQ219" s="435"/>
      <c r="KZR219" s="435"/>
      <c r="KZS219" s="435"/>
      <c r="KZT219" s="435"/>
      <c r="KZU219" s="435"/>
      <c r="KZV219" s="435"/>
      <c r="KZW219" s="435"/>
      <c r="KZX219" s="435"/>
      <c r="KZY219" s="435"/>
      <c r="KZZ219" s="435"/>
      <c r="LAA219" s="435"/>
      <c r="LAB219" s="435"/>
      <c r="LAC219" s="435"/>
      <c r="LAD219" s="435"/>
      <c r="LAE219" s="435"/>
      <c r="LAF219" s="435"/>
      <c r="LAG219" s="435"/>
      <c r="LAH219" s="435"/>
      <c r="LAI219" s="435"/>
      <c r="LAJ219" s="435"/>
      <c r="LAK219" s="435"/>
      <c r="LAL219" s="435"/>
      <c r="LAM219" s="435"/>
      <c r="LAN219" s="435"/>
      <c r="LAO219" s="435"/>
      <c r="LAP219" s="435"/>
      <c r="LAQ219" s="435"/>
      <c r="LAR219" s="435"/>
      <c r="LAS219" s="435"/>
      <c r="LAT219" s="435"/>
      <c r="LAU219" s="435"/>
      <c r="LAV219" s="435"/>
      <c r="LAW219" s="435"/>
      <c r="LAX219" s="435"/>
      <c r="LAY219" s="435"/>
      <c r="LAZ219" s="435"/>
      <c r="LBA219" s="435"/>
      <c r="LBB219" s="435"/>
      <c r="LBC219" s="435"/>
      <c r="LBD219" s="435"/>
      <c r="LBE219" s="435"/>
      <c r="LBF219" s="435"/>
      <c r="LBG219" s="435"/>
      <c r="LBH219" s="435"/>
      <c r="LBI219" s="435"/>
      <c r="LBJ219" s="435"/>
      <c r="LBK219" s="436"/>
      <c r="LBL219" s="436"/>
      <c r="LBM219" s="436"/>
      <c r="LBN219" s="436"/>
      <c r="LBO219" s="436"/>
      <c r="LBP219" s="436"/>
      <c r="LBQ219" s="436"/>
      <c r="LBR219" s="436"/>
      <c r="LBS219" s="436"/>
      <c r="LBT219" s="436"/>
      <c r="LBU219" s="436"/>
      <c r="LBV219" s="436"/>
      <c r="LBW219" s="436"/>
      <c r="LBX219" s="436"/>
      <c r="LBY219" s="436"/>
      <c r="LBZ219" s="436"/>
      <c r="LCA219" s="437"/>
      <c r="LCB219" s="437"/>
      <c r="LCC219" s="437"/>
      <c r="LCD219" s="437"/>
      <c r="LCE219" s="437"/>
      <c r="LCF219" s="437"/>
      <c r="LCG219" s="437"/>
      <c r="LCH219" s="438"/>
      <c r="LCI219" s="438"/>
      <c r="LCJ219" s="438"/>
      <c r="LCK219" s="438"/>
      <c r="LCL219" s="438"/>
      <c r="LCM219" s="438"/>
      <c r="LCN219" s="438"/>
      <c r="LCO219" s="438"/>
      <c r="LCP219" s="438"/>
      <c r="LCQ219" s="438"/>
      <c r="LCR219" s="438"/>
      <c r="LCS219" s="438"/>
      <c r="LCT219" s="438"/>
      <c r="LCU219" s="438"/>
      <c r="LCV219" s="438"/>
      <c r="LCW219" s="438"/>
      <c r="LCX219" s="438"/>
      <c r="LCY219" s="438"/>
      <c r="LCZ219" s="438"/>
      <c r="LDA219" s="438"/>
      <c r="LDB219" s="438"/>
      <c r="LDC219" s="438"/>
      <c r="LDD219" s="438"/>
      <c r="LDE219" s="438"/>
      <c r="LDF219" s="438"/>
      <c r="LDG219" s="438"/>
      <c r="LDH219" s="438"/>
      <c r="LDI219" s="438"/>
      <c r="LDJ219" s="438"/>
      <c r="LDK219" s="438"/>
      <c r="LDL219" s="438"/>
      <c r="LDM219" s="438"/>
      <c r="LDN219" s="438"/>
      <c r="LDO219" s="438"/>
      <c r="LDP219" s="435"/>
      <c r="LDQ219" s="435"/>
      <c r="LDR219" s="435"/>
      <c r="LDS219" s="435"/>
      <c r="LDT219" s="435"/>
      <c r="LDU219" s="435"/>
      <c r="LDV219" s="435"/>
      <c r="LDW219" s="435"/>
      <c r="LDX219" s="435"/>
      <c r="LDY219" s="435"/>
      <c r="LDZ219" s="435"/>
      <c r="LEA219" s="435"/>
      <c r="LEB219" s="435"/>
      <c r="LEC219" s="435"/>
      <c r="LED219" s="435"/>
      <c r="LEE219" s="435"/>
      <c r="LEF219" s="435"/>
      <c r="LEG219" s="435"/>
      <c r="LEH219" s="435"/>
      <c r="LEI219" s="435"/>
      <c r="LEJ219" s="435"/>
      <c r="LEK219" s="435"/>
      <c r="LEL219" s="435"/>
      <c r="LEM219" s="435"/>
      <c r="LEN219" s="435"/>
      <c r="LEO219" s="435"/>
      <c r="LEP219" s="435"/>
      <c r="LEQ219" s="435"/>
      <c r="LER219" s="435"/>
      <c r="LES219" s="435"/>
      <c r="LET219" s="435"/>
      <c r="LEU219" s="435"/>
      <c r="LEV219" s="435"/>
      <c r="LEW219" s="435"/>
      <c r="LEX219" s="435"/>
      <c r="LEY219" s="435"/>
      <c r="LEZ219" s="435"/>
      <c r="LFA219" s="435"/>
      <c r="LFB219" s="435"/>
      <c r="LFC219" s="435"/>
      <c r="LFD219" s="435"/>
      <c r="LFE219" s="435"/>
      <c r="LFF219" s="435"/>
      <c r="LFG219" s="435"/>
      <c r="LFH219" s="435"/>
      <c r="LFI219" s="435"/>
      <c r="LFJ219" s="435"/>
      <c r="LFK219" s="435"/>
      <c r="LFL219" s="436"/>
      <c r="LFM219" s="436"/>
      <c r="LFN219" s="436"/>
      <c r="LFO219" s="436"/>
      <c r="LFP219" s="436"/>
      <c r="LFQ219" s="436"/>
      <c r="LFR219" s="436"/>
      <c r="LFS219" s="436"/>
      <c r="LFT219" s="436"/>
      <c r="LFU219" s="436"/>
      <c r="LFV219" s="436"/>
      <c r="LFW219" s="436"/>
      <c r="LFX219" s="436"/>
      <c r="LFY219" s="436"/>
      <c r="LFZ219" s="436"/>
      <c r="LGA219" s="436"/>
      <c r="LGB219" s="437"/>
      <c r="LGC219" s="437"/>
      <c r="LGD219" s="437"/>
      <c r="LGE219" s="437"/>
      <c r="LGF219" s="437"/>
      <c r="LGG219" s="437"/>
      <c r="LGH219" s="437"/>
      <c r="LGI219" s="438"/>
      <c r="LGJ219" s="438"/>
      <c r="LGK219" s="438"/>
      <c r="LGL219" s="438"/>
      <c r="LGM219" s="438"/>
      <c r="LGN219" s="438"/>
      <c r="LGO219" s="438"/>
      <c r="LGP219" s="438"/>
      <c r="LGQ219" s="438"/>
      <c r="LGR219" s="438"/>
      <c r="LGS219" s="438"/>
      <c r="LGT219" s="438"/>
      <c r="LGU219" s="438"/>
      <c r="LGV219" s="438"/>
      <c r="LGW219" s="438"/>
      <c r="LGX219" s="438"/>
      <c r="LGY219" s="438"/>
      <c r="LGZ219" s="438"/>
      <c r="LHA219" s="438"/>
      <c r="LHB219" s="438"/>
      <c r="LHC219" s="438"/>
      <c r="LHD219" s="438"/>
      <c r="LHE219" s="438"/>
      <c r="LHF219" s="438"/>
      <c r="LHG219" s="438"/>
      <c r="LHH219" s="438"/>
      <c r="LHI219" s="438"/>
      <c r="LHJ219" s="438"/>
      <c r="LHK219" s="438"/>
      <c r="LHL219" s="438"/>
      <c r="LHM219" s="438"/>
      <c r="LHN219" s="438"/>
      <c r="LHO219" s="438"/>
      <c r="LHP219" s="438"/>
      <c r="LHQ219" s="435"/>
      <c r="LHR219" s="435"/>
      <c r="LHS219" s="435"/>
      <c r="LHT219" s="435"/>
      <c r="LHU219" s="435"/>
      <c r="LHV219" s="435"/>
      <c r="LHW219" s="435"/>
      <c r="LHX219" s="435"/>
      <c r="LHY219" s="435"/>
      <c r="LHZ219" s="435"/>
      <c r="LIA219" s="435"/>
      <c r="LIB219" s="435"/>
      <c r="LIC219" s="435"/>
      <c r="LID219" s="435"/>
      <c r="LIE219" s="435"/>
      <c r="LIF219" s="435"/>
      <c r="LIG219" s="435"/>
      <c r="LIH219" s="435"/>
      <c r="LII219" s="435"/>
      <c r="LIJ219" s="435"/>
      <c r="LIK219" s="435"/>
      <c r="LIL219" s="435"/>
      <c r="LIM219" s="435"/>
      <c r="LIN219" s="435"/>
      <c r="LIO219" s="435"/>
      <c r="LIP219" s="435"/>
      <c r="LIQ219" s="435"/>
      <c r="LIR219" s="435"/>
      <c r="LIS219" s="435"/>
      <c r="LIT219" s="435"/>
      <c r="LIU219" s="435"/>
      <c r="LIV219" s="435"/>
      <c r="LIW219" s="435"/>
      <c r="LIX219" s="435"/>
      <c r="LIY219" s="435"/>
      <c r="LIZ219" s="435"/>
      <c r="LJA219" s="435"/>
      <c r="LJB219" s="435"/>
      <c r="LJC219" s="435"/>
      <c r="LJD219" s="435"/>
      <c r="LJE219" s="435"/>
      <c r="LJF219" s="435"/>
      <c r="LJG219" s="435"/>
      <c r="LJH219" s="435"/>
      <c r="LJI219" s="435"/>
      <c r="LJJ219" s="435"/>
      <c r="LJK219" s="435"/>
      <c r="LJL219" s="435"/>
      <c r="LJM219" s="436"/>
      <c r="LJN219" s="436"/>
      <c r="LJO219" s="436"/>
      <c r="LJP219" s="436"/>
      <c r="LJQ219" s="436"/>
      <c r="LJR219" s="436"/>
      <c r="LJS219" s="436"/>
      <c r="LJT219" s="436"/>
      <c r="LJU219" s="436"/>
      <c r="LJV219" s="436"/>
      <c r="LJW219" s="436"/>
      <c r="LJX219" s="436"/>
      <c r="LJY219" s="436"/>
      <c r="LJZ219" s="436"/>
      <c r="LKA219" s="436"/>
      <c r="LKB219" s="436"/>
      <c r="LKC219" s="437"/>
      <c r="LKD219" s="437"/>
      <c r="LKE219" s="437"/>
      <c r="LKF219" s="437"/>
      <c r="LKG219" s="437"/>
      <c r="LKH219" s="437"/>
      <c r="LKI219" s="437"/>
      <c r="LKJ219" s="438"/>
      <c r="LKK219" s="438"/>
      <c r="LKL219" s="438"/>
      <c r="LKM219" s="438"/>
      <c r="LKN219" s="438"/>
      <c r="LKO219" s="438"/>
      <c r="LKP219" s="438"/>
      <c r="LKQ219" s="438"/>
      <c r="LKR219" s="438"/>
      <c r="LKS219" s="438"/>
      <c r="LKT219" s="438"/>
      <c r="LKU219" s="438"/>
      <c r="LKV219" s="438"/>
      <c r="LKW219" s="438"/>
      <c r="LKX219" s="438"/>
      <c r="LKY219" s="438"/>
      <c r="LKZ219" s="438"/>
      <c r="LLA219" s="438"/>
      <c r="LLB219" s="438"/>
      <c r="LLC219" s="438"/>
      <c r="LLD219" s="438"/>
      <c r="LLE219" s="438"/>
      <c r="LLF219" s="438"/>
      <c r="LLG219" s="438"/>
      <c r="LLH219" s="438"/>
      <c r="LLI219" s="438"/>
      <c r="LLJ219" s="438"/>
      <c r="LLK219" s="438"/>
      <c r="LLL219" s="438"/>
      <c r="LLM219" s="438"/>
      <c r="LLN219" s="438"/>
      <c r="LLO219" s="438"/>
      <c r="LLP219" s="438"/>
      <c r="LLQ219" s="438"/>
      <c r="LLR219" s="435"/>
      <c r="LLS219" s="435"/>
      <c r="LLT219" s="435"/>
      <c r="LLU219" s="435"/>
      <c r="LLV219" s="435"/>
      <c r="LLW219" s="435"/>
      <c r="LLX219" s="435"/>
      <c r="LLY219" s="435"/>
      <c r="LLZ219" s="435"/>
      <c r="LMA219" s="435"/>
      <c r="LMB219" s="435"/>
      <c r="LMC219" s="435"/>
      <c r="LMD219" s="435"/>
      <c r="LME219" s="435"/>
      <c r="LMF219" s="435"/>
      <c r="LMG219" s="435"/>
      <c r="LMH219" s="435"/>
      <c r="LMI219" s="435"/>
      <c r="LMJ219" s="435"/>
      <c r="LMK219" s="435"/>
      <c r="LML219" s="435"/>
      <c r="LMM219" s="435"/>
      <c r="LMN219" s="435"/>
      <c r="LMO219" s="435"/>
      <c r="LMP219" s="435"/>
      <c r="LMQ219" s="435"/>
      <c r="LMR219" s="435"/>
      <c r="LMS219" s="435"/>
      <c r="LMT219" s="435"/>
      <c r="LMU219" s="435"/>
      <c r="LMV219" s="435"/>
      <c r="LMW219" s="435"/>
      <c r="LMX219" s="435"/>
      <c r="LMY219" s="435"/>
      <c r="LMZ219" s="435"/>
      <c r="LNA219" s="435"/>
      <c r="LNB219" s="435"/>
      <c r="LNC219" s="435"/>
      <c r="LND219" s="435"/>
      <c r="LNE219" s="435"/>
      <c r="LNF219" s="435"/>
      <c r="LNG219" s="435"/>
      <c r="LNH219" s="435"/>
      <c r="LNI219" s="435"/>
      <c r="LNJ219" s="435"/>
      <c r="LNK219" s="435"/>
      <c r="LNL219" s="435"/>
      <c r="LNM219" s="435"/>
      <c r="LNN219" s="436"/>
      <c r="LNO219" s="436"/>
      <c r="LNP219" s="436"/>
      <c r="LNQ219" s="436"/>
      <c r="LNR219" s="436"/>
      <c r="LNS219" s="436"/>
      <c r="LNT219" s="436"/>
      <c r="LNU219" s="436"/>
      <c r="LNV219" s="436"/>
      <c r="LNW219" s="436"/>
      <c r="LNX219" s="436"/>
      <c r="LNY219" s="436"/>
      <c r="LNZ219" s="436"/>
      <c r="LOA219" s="436"/>
      <c r="LOB219" s="436"/>
      <c r="LOC219" s="436"/>
      <c r="LOD219" s="437"/>
      <c r="LOE219" s="437"/>
      <c r="LOF219" s="437"/>
      <c r="LOG219" s="437"/>
      <c r="LOH219" s="437"/>
      <c r="LOI219" s="437"/>
      <c r="LOJ219" s="437"/>
      <c r="LOK219" s="438"/>
      <c r="LOL219" s="438"/>
      <c r="LOM219" s="438"/>
      <c r="LON219" s="438"/>
      <c r="LOO219" s="438"/>
      <c r="LOP219" s="438"/>
      <c r="LOQ219" s="438"/>
      <c r="LOR219" s="438"/>
      <c r="LOS219" s="438"/>
      <c r="LOT219" s="438"/>
      <c r="LOU219" s="438"/>
      <c r="LOV219" s="438"/>
      <c r="LOW219" s="438"/>
      <c r="LOX219" s="438"/>
      <c r="LOY219" s="438"/>
      <c r="LOZ219" s="438"/>
      <c r="LPA219" s="438"/>
      <c r="LPB219" s="438"/>
      <c r="LPC219" s="438"/>
      <c r="LPD219" s="438"/>
      <c r="LPE219" s="438"/>
      <c r="LPF219" s="438"/>
      <c r="LPG219" s="438"/>
      <c r="LPH219" s="438"/>
      <c r="LPI219" s="438"/>
      <c r="LPJ219" s="438"/>
      <c r="LPK219" s="438"/>
      <c r="LPL219" s="438"/>
      <c r="LPM219" s="438"/>
      <c r="LPN219" s="438"/>
      <c r="LPO219" s="438"/>
      <c r="LPP219" s="438"/>
      <c r="LPQ219" s="438"/>
      <c r="LPR219" s="438"/>
      <c r="LPS219" s="435"/>
      <c r="LPT219" s="435"/>
      <c r="LPU219" s="435"/>
      <c r="LPV219" s="435"/>
      <c r="LPW219" s="435"/>
      <c r="LPX219" s="435"/>
      <c r="LPY219" s="435"/>
      <c r="LPZ219" s="435"/>
      <c r="LQA219" s="435"/>
      <c r="LQB219" s="435"/>
      <c r="LQC219" s="435"/>
      <c r="LQD219" s="435"/>
      <c r="LQE219" s="435"/>
      <c r="LQF219" s="435"/>
      <c r="LQG219" s="435"/>
      <c r="LQH219" s="435"/>
      <c r="LQI219" s="435"/>
      <c r="LQJ219" s="435"/>
      <c r="LQK219" s="435"/>
      <c r="LQL219" s="435"/>
      <c r="LQM219" s="435"/>
      <c r="LQN219" s="435"/>
      <c r="LQO219" s="435"/>
      <c r="LQP219" s="435"/>
      <c r="LQQ219" s="435"/>
      <c r="LQR219" s="435"/>
      <c r="LQS219" s="435"/>
      <c r="LQT219" s="435"/>
      <c r="LQU219" s="435"/>
      <c r="LQV219" s="435"/>
      <c r="LQW219" s="435"/>
      <c r="LQX219" s="435"/>
      <c r="LQY219" s="435"/>
      <c r="LQZ219" s="435"/>
      <c r="LRA219" s="435"/>
      <c r="LRB219" s="435"/>
      <c r="LRC219" s="435"/>
      <c r="LRD219" s="435"/>
      <c r="LRE219" s="435"/>
      <c r="LRF219" s="435"/>
      <c r="LRG219" s="435"/>
      <c r="LRH219" s="435"/>
      <c r="LRI219" s="435"/>
      <c r="LRJ219" s="435"/>
      <c r="LRK219" s="435"/>
      <c r="LRL219" s="435"/>
      <c r="LRM219" s="435"/>
      <c r="LRN219" s="435"/>
      <c r="LRO219" s="436"/>
      <c r="LRP219" s="436"/>
      <c r="LRQ219" s="436"/>
      <c r="LRR219" s="436"/>
      <c r="LRS219" s="436"/>
      <c r="LRT219" s="436"/>
      <c r="LRU219" s="436"/>
      <c r="LRV219" s="436"/>
      <c r="LRW219" s="436"/>
      <c r="LRX219" s="436"/>
      <c r="LRY219" s="436"/>
      <c r="LRZ219" s="436"/>
      <c r="LSA219" s="436"/>
      <c r="LSB219" s="436"/>
      <c r="LSC219" s="436"/>
      <c r="LSD219" s="436"/>
      <c r="LSE219" s="437"/>
      <c r="LSF219" s="437"/>
      <c r="LSG219" s="437"/>
      <c r="LSH219" s="437"/>
      <c r="LSI219" s="437"/>
      <c r="LSJ219" s="437"/>
      <c r="LSK219" s="437"/>
      <c r="LSL219" s="438"/>
      <c r="LSM219" s="438"/>
      <c r="LSN219" s="438"/>
      <c r="LSO219" s="438"/>
      <c r="LSP219" s="438"/>
      <c r="LSQ219" s="438"/>
      <c r="LSR219" s="438"/>
      <c r="LSS219" s="438"/>
      <c r="LST219" s="438"/>
      <c r="LSU219" s="438"/>
      <c r="LSV219" s="438"/>
      <c r="LSW219" s="438"/>
      <c r="LSX219" s="438"/>
      <c r="LSY219" s="438"/>
      <c r="LSZ219" s="438"/>
      <c r="LTA219" s="438"/>
      <c r="LTB219" s="438"/>
      <c r="LTC219" s="438"/>
      <c r="LTD219" s="438"/>
      <c r="LTE219" s="438"/>
      <c r="LTF219" s="438"/>
      <c r="LTG219" s="438"/>
      <c r="LTH219" s="438"/>
      <c r="LTI219" s="438"/>
      <c r="LTJ219" s="438"/>
      <c r="LTK219" s="438"/>
      <c r="LTL219" s="438"/>
      <c r="LTM219" s="438"/>
      <c r="LTN219" s="438"/>
      <c r="LTO219" s="438"/>
      <c r="LTP219" s="438"/>
      <c r="LTQ219" s="438"/>
      <c r="LTR219" s="438"/>
      <c r="LTS219" s="438"/>
      <c r="LTT219" s="435"/>
      <c r="LTU219" s="435"/>
      <c r="LTV219" s="435"/>
      <c r="LTW219" s="435"/>
      <c r="LTX219" s="435"/>
      <c r="LTY219" s="435"/>
      <c r="LTZ219" s="435"/>
      <c r="LUA219" s="435"/>
      <c r="LUB219" s="435"/>
      <c r="LUC219" s="435"/>
      <c r="LUD219" s="435"/>
      <c r="LUE219" s="435"/>
      <c r="LUF219" s="435"/>
      <c r="LUG219" s="435"/>
      <c r="LUH219" s="435"/>
      <c r="LUI219" s="435"/>
      <c r="LUJ219" s="435"/>
      <c r="LUK219" s="435"/>
      <c r="LUL219" s="435"/>
      <c r="LUM219" s="435"/>
      <c r="LUN219" s="435"/>
      <c r="LUO219" s="435"/>
      <c r="LUP219" s="435"/>
      <c r="LUQ219" s="435"/>
      <c r="LUR219" s="435"/>
      <c r="LUS219" s="435"/>
      <c r="LUT219" s="435"/>
      <c r="LUU219" s="435"/>
      <c r="LUV219" s="435"/>
      <c r="LUW219" s="435"/>
      <c r="LUX219" s="435"/>
      <c r="LUY219" s="435"/>
      <c r="LUZ219" s="435"/>
      <c r="LVA219" s="435"/>
      <c r="LVB219" s="435"/>
      <c r="LVC219" s="435"/>
      <c r="LVD219" s="435"/>
      <c r="LVE219" s="435"/>
      <c r="LVF219" s="435"/>
      <c r="LVG219" s="435"/>
      <c r="LVH219" s="435"/>
      <c r="LVI219" s="435"/>
      <c r="LVJ219" s="435"/>
      <c r="LVK219" s="435"/>
      <c r="LVL219" s="435"/>
      <c r="LVM219" s="435"/>
      <c r="LVN219" s="435"/>
      <c r="LVO219" s="435"/>
      <c r="LVP219" s="436"/>
      <c r="LVQ219" s="436"/>
      <c r="LVR219" s="436"/>
      <c r="LVS219" s="436"/>
      <c r="LVT219" s="436"/>
      <c r="LVU219" s="436"/>
      <c r="LVV219" s="436"/>
      <c r="LVW219" s="436"/>
      <c r="LVX219" s="436"/>
      <c r="LVY219" s="436"/>
      <c r="LVZ219" s="436"/>
      <c r="LWA219" s="436"/>
      <c r="LWB219" s="436"/>
      <c r="LWC219" s="436"/>
      <c r="LWD219" s="436"/>
      <c r="LWE219" s="436"/>
      <c r="LWF219" s="437"/>
      <c r="LWG219" s="437"/>
      <c r="LWH219" s="437"/>
      <c r="LWI219" s="437"/>
      <c r="LWJ219" s="437"/>
      <c r="LWK219" s="437"/>
      <c r="LWL219" s="437"/>
      <c r="LWM219" s="438"/>
      <c r="LWN219" s="438"/>
      <c r="LWO219" s="438"/>
      <c r="LWP219" s="438"/>
      <c r="LWQ219" s="438"/>
      <c r="LWR219" s="438"/>
      <c r="LWS219" s="438"/>
      <c r="LWT219" s="438"/>
      <c r="LWU219" s="438"/>
      <c r="LWV219" s="438"/>
      <c r="LWW219" s="438"/>
      <c r="LWX219" s="438"/>
      <c r="LWY219" s="438"/>
      <c r="LWZ219" s="438"/>
      <c r="LXA219" s="438"/>
      <c r="LXB219" s="438"/>
      <c r="LXC219" s="438"/>
      <c r="LXD219" s="438"/>
      <c r="LXE219" s="438"/>
      <c r="LXF219" s="438"/>
      <c r="LXG219" s="438"/>
      <c r="LXH219" s="438"/>
      <c r="LXI219" s="438"/>
      <c r="LXJ219" s="438"/>
      <c r="LXK219" s="438"/>
      <c r="LXL219" s="438"/>
      <c r="LXM219" s="438"/>
      <c r="LXN219" s="438"/>
      <c r="LXO219" s="438"/>
      <c r="LXP219" s="438"/>
      <c r="LXQ219" s="438"/>
      <c r="LXR219" s="438"/>
      <c r="LXS219" s="438"/>
      <c r="LXT219" s="438"/>
      <c r="LXU219" s="435"/>
      <c r="LXV219" s="435"/>
      <c r="LXW219" s="435"/>
      <c r="LXX219" s="435"/>
      <c r="LXY219" s="435"/>
      <c r="LXZ219" s="435"/>
      <c r="LYA219" s="435"/>
      <c r="LYB219" s="435"/>
      <c r="LYC219" s="435"/>
      <c r="LYD219" s="435"/>
      <c r="LYE219" s="435"/>
      <c r="LYF219" s="435"/>
      <c r="LYG219" s="435"/>
      <c r="LYH219" s="435"/>
      <c r="LYI219" s="435"/>
      <c r="LYJ219" s="435"/>
      <c r="LYK219" s="435"/>
      <c r="LYL219" s="435"/>
      <c r="LYM219" s="435"/>
      <c r="LYN219" s="435"/>
      <c r="LYO219" s="435"/>
      <c r="LYP219" s="435"/>
      <c r="LYQ219" s="435"/>
      <c r="LYR219" s="435"/>
      <c r="LYS219" s="435"/>
      <c r="LYT219" s="435"/>
      <c r="LYU219" s="435"/>
      <c r="LYV219" s="435"/>
      <c r="LYW219" s="435"/>
      <c r="LYX219" s="435"/>
      <c r="LYY219" s="435"/>
      <c r="LYZ219" s="435"/>
      <c r="LZA219" s="435"/>
      <c r="LZB219" s="435"/>
      <c r="LZC219" s="435"/>
      <c r="LZD219" s="435"/>
      <c r="LZE219" s="435"/>
      <c r="LZF219" s="435"/>
      <c r="LZG219" s="435"/>
      <c r="LZH219" s="435"/>
      <c r="LZI219" s="435"/>
      <c r="LZJ219" s="435"/>
      <c r="LZK219" s="435"/>
      <c r="LZL219" s="435"/>
      <c r="LZM219" s="435"/>
      <c r="LZN219" s="435"/>
      <c r="LZO219" s="435"/>
      <c r="LZP219" s="435"/>
      <c r="LZQ219" s="436"/>
      <c r="LZR219" s="436"/>
      <c r="LZS219" s="436"/>
      <c r="LZT219" s="436"/>
      <c r="LZU219" s="436"/>
      <c r="LZV219" s="436"/>
      <c r="LZW219" s="436"/>
      <c r="LZX219" s="436"/>
      <c r="LZY219" s="436"/>
      <c r="LZZ219" s="436"/>
      <c r="MAA219" s="436"/>
      <c r="MAB219" s="436"/>
      <c r="MAC219" s="436"/>
      <c r="MAD219" s="436"/>
      <c r="MAE219" s="436"/>
      <c r="MAF219" s="436"/>
      <c r="MAG219" s="437"/>
      <c r="MAH219" s="437"/>
      <c r="MAI219" s="437"/>
      <c r="MAJ219" s="437"/>
      <c r="MAK219" s="437"/>
      <c r="MAL219" s="437"/>
      <c r="MAM219" s="437"/>
      <c r="MAN219" s="438"/>
      <c r="MAO219" s="438"/>
      <c r="MAP219" s="438"/>
      <c r="MAQ219" s="438"/>
      <c r="MAR219" s="438"/>
      <c r="MAS219" s="438"/>
      <c r="MAT219" s="438"/>
      <c r="MAU219" s="438"/>
      <c r="MAV219" s="438"/>
      <c r="MAW219" s="438"/>
      <c r="MAX219" s="438"/>
      <c r="MAY219" s="438"/>
      <c r="MAZ219" s="438"/>
      <c r="MBA219" s="438"/>
      <c r="MBB219" s="438"/>
      <c r="MBC219" s="438"/>
      <c r="MBD219" s="438"/>
      <c r="MBE219" s="438"/>
      <c r="MBF219" s="438"/>
      <c r="MBG219" s="438"/>
      <c r="MBH219" s="438"/>
      <c r="MBI219" s="438"/>
      <c r="MBJ219" s="438"/>
      <c r="MBK219" s="438"/>
      <c r="MBL219" s="438"/>
      <c r="MBM219" s="438"/>
      <c r="MBN219" s="438"/>
      <c r="MBO219" s="438"/>
      <c r="MBP219" s="438"/>
      <c r="MBQ219" s="438"/>
      <c r="MBR219" s="438"/>
      <c r="MBS219" s="438"/>
      <c r="MBT219" s="438"/>
      <c r="MBU219" s="438"/>
      <c r="MBV219" s="435"/>
      <c r="MBW219" s="435"/>
      <c r="MBX219" s="435"/>
      <c r="MBY219" s="435"/>
      <c r="MBZ219" s="435"/>
      <c r="MCA219" s="435"/>
      <c r="MCB219" s="435"/>
      <c r="MCC219" s="435"/>
      <c r="MCD219" s="435"/>
      <c r="MCE219" s="435"/>
      <c r="MCF219" s="435"/>
      <c r="MCG219" s="435"/>
      <c r="MCH219" s="435"/>
      <c r="MCI219" s="435"/>
      <c r="MCJ219" s="435"/>
      <c r="MCK219" s="435"/>
      <c r="MCL219" s="435"/>
      <c r="MCM219" s="435"/>
      <c r="MCN219" s="435"/>
      <c r="MCO219" s="435"/>
      <c r="MCP219" s="435"/>
      <c r="MCQ219" s="435"/>
      <c r="MCR219" s="435"/>
      <c r="MCS219" s="435"/>
      <c r="MCT219" s="435"/>
      <c r="MCU219" s="435"/>
      <c r="MCV219" s="435"/>
      <c r="MCW219" s="435"/>
      <c r="MCX219" s="435"/>
      <c r="MCY219" s="435"/>
      <c r="MCZ219" s="435"/>
      <c r="MDA219" s="435"/>
      <c r="MDB219" s="435"/>
      <c r="MDC219" s="435"/>
      <c r="MDD219" s="435"/>
      <c r="MDE219" s="435"/>
      <c r="MDF219" s="435"/>
      <c r="MDG219" s="435"/>
      <c r="MDH219" s="435"/>
      <c r="MDI219" s="435"/>
      <c r="MDJ219" s="435"/>
      <c r="MDK219" s="435"/>
      <c r="MDL219" s="435"/>
      <c r="MDM219" s="435"/>
      <c r="MDN219" s="435"/>
      <c r="MDO219" s="435"/>
      <c r="MDP219" s="435"/>
      <c r="MDQ219" s="435"/>
      <c r="MDR219" s="436"/>
      <c r="MDS219" s="436"/>
      <c r="MDT219" s="436"/>
      <c r="MDU219" s="436"/>
      <c r="MDV219" s="436"/>
      <c r="MDW219" s="436"/>
      <c r="MDX219" s="436"/>
      <c r="MDY219" s="436"/>
      <c r="MDZ219" s="436"/>
      <c r="MEA219" s="436"/>
      <c r="MEB219" s="436"/>
      <c r="MEC219" s="436"/>
      <c r="MED219" s="436"/>
      <c r="MEE219" s="436"/>
      <c r="MEF219" s="436"/>
      <c r="MEG219" s="436"/>
      <c r="MEH219" s="437"/>
      <c r="MEI219" s="437"/>
      <c r="MEJ219" s="437"/>
      <c r="MEK219" s="437"/>
      <c r="MEL219" s="437"/>
      <c r="MEM219" s="437"/>
      <c r="MEN219" s="437"/>
      <c r="MEO219" s="438"/>
      <c r="MEP219" s="438"/>
      <c r="MEQ219" s="438"/>
      <c r="MER219" s="438"/>
      <c r="MES219" s="438"/>
      <c r="MET219" s="438"/>
      <c r="MEU219" s="438"/>
      <c r="MEV219" s="438"/>
      <c r="MEW219" s="438"/>
      <c r="MEX219" s="438"/>
      <c r="MEY219" s="438"/>
      <c r="MEZ219" s="438"/>
      <c r="MFA219" s="438"/>
      <c r="MFB219" s="438"/>
      <c r="MFC219" s="438"/>
      <c r="MFD219" s="438"/>
      <c r="MFE219" s="438"/>
      <c r="MFF219" s="438"/>
      <c r="MFG219" s="438"/>
      <c r="MFH219" s="438"/>
      <c r="MFI219" s="438"/>
      <c r="MFJ219" s="438"/>
      <c r="MFK219" s="438"/>
      <c r="MFL219" s="438"/>
      <c r="MFM219" s="438"/>
      <c r="MFN219" s="438"/>
      <c r="MFO219" s="438"/>
      <c r="MFP219" s="438"/>
      <c r="MFQ219" s="438"/>
      <c r="MFR219" s="438"/>
      <c r="MFS219" s="438"/>
      <c r="MFT219" s="438"/>
      <c r="MFU219" s="438"/>
      <c r="MFV219" s="438"/>
      <c r="MFW219" s="435"/>
      <c r="MFX219" s="435"/>
      <c r="MFY219" s="435"/>
      <c r="MFZ219" s="435"/>
      <c r="MGA219" s="435"/>
      <c r="MGB219" s="435"/>
      <c r="MGC219" s="435"/>
      <c r="MGD219" s="435"/>
      <c r="MGE219" s="435"/>
      <c r="MGF219" s="435"/>
      <c r="MGG219" s="435"/>
      <c r="MGH219" s="435"/>
      <c r="MGI219" s="435"/>
      <c r="MGJ219" s="435"/>
      <c r="MGK219" s="435"/>
      <c r="MGL219" s="435"/>
      <c r="MGM219" s="435"/>
      <c r="MGN219" s="435"/>
      <c r="MGO219" s="435"/>
      <c r="MGP219" s="435"/>
      <c r="MGQ219" s="435"/>
      <c r="MGR219" s="435"/>
      <c r="MGS219" s="435"/>
      <c r="MGT219" s="435"/>
      <c r="MGU219" s="435"/>
      <c r="MGV219" s="435"/>
      <c r="MGW219" s="435"/>
      <c r="MGX219" s="435"/>
      <c r="MGY219" s="435"/>
      <c r="MGZ219" s="435"/>
      <c r="MHA219" s="435"/>
      <c r="MHB219" s="435"/>
      <c r="MHC219" s="435"/>
      <c r="MHD219" s="435"/>
      <c r="MHE219" s="435"/>
      <c r="MHF219" s="435"/>
      <c r="MHG219" s="435"/>
      <c r="MHH219" s="435"/>
      <c r="MHI219" s="435"/>
      <c r="MHJ219" s="435"/>
      <c r="MHK219" s="435"/>
      <c r="MHL219" s="435"/>
      <c r="MHM219" s="435"/>
      <c r="MHN219" s="435"/>
      <c r="MHO219" s="435"/>
      <c r="MHP219" s="435"/>
      <c r="MHQ219" s="435"/>
      <c r="MHR219" s="435"/>
      <c r="MHS219" s="436"/>
      <c r="MHT219" s="436"/>
      <c r="MHU219" s="436"/>
      <c r="MHV219" s="436"/>
      <c r="MHW219" s="436"/>
      <c r="MHX219" s="436"/>
      <c r="MHY219" s="436"/>
      <c r="MHZ219" s="436"/>
      <c r="MIA219" s="436"/>
      <c r="MIB219" s="436"/>
      <c r="MIC219" s="436"/>
      <c r="MID219" s="436"/>
      <c r="MIE219" s="436"/>
      <c r="MIF219" s="436"/>
      <c r="MIG219" s="436"/>
      <c r="MIH219" s="436"/>
      <c r="MII219" s="437"/>
      <c r="MIJ219" s="437"/>
      <c r="MIK219" s="437"/>
      <c r="MIL219" s="437"/>
      <c r="MIM219" s="437"/>
      <c r="MIN219" s="437"/>
      <c r="MIO219" s="437"/>
      <c r="MIP219" s="438"/>
      <c r="MIQ219" s="438"/>
      <c r="MIR219" s="438"/>
      <c r="MIS219" s="438"/>
      <c r="MIT219" s="438"/>
      <c r="MIU219" s="438"/>
      <c r="MIV219" s="438"/>
      <c r="MIW219" s="438"/>
      <c r="MIX219" s="438"/>
      <c r="MIY219" s="438"/>
      <c r="MIZ219" s="438"/>
      <c r="MJA219" s="438"/>
      <c r="MJB219" s="438"/>
      <c r="MJC219" s="438"/>
      <c r="MJD219" s="438"/>
      <c r="MJE219" s="438"/>
      <c r="MJF219" s="438"/>
      <c r="MJG219" s="438"/>
      <c r="MJH219" s="438"/>
      <c r="MJI219" s="438"/>
      <c r="MJJ219" s="438"/>
      <c r="MJK219" s="438"/>
      <c r="MJL219" s="438"/>
      <c r="MJM219" s="438"/>
      <c r="MJN219" s="438"/>
      <c r="MJO219" s="438"/>
      <c r="MJP219" s="438"/>
      <c r="MJQ219" s="438"/>
      <c r="MJR219" s="438"/>
      <c r="MJS219" s="438"/>
      <c r="MJT219" s="438"/>
      <c r="MJU219" s="438"/>
      <c r="MJV219" s="438"/>
      <c r="MJW219" s="438"/>
      <c r="MJX219" s="435"/>
      <c r="MJY219" s="435"/>
      <c r="MJZ219" s="435"/>
      <c r="MKA219" s="435"/>
      <c r="MKB219" s="435"/>
      <c r="MKC219" s="435"/>
      <c r="MKD219" s="435"/>
      <c r="MKE219" s="435"/>
      <c r="MKF219" s="435"/>
      <c r="MKG219" s="435"/>
      <c r="MKH219" s="435"/>
      <c r="MKI219" s="435"/>
      <c r="MKJ219" s="435"/>
      <c r="MKK219" s="435"/>
      <c r="MKL219" s="435"/>
      <c r="MKM219" s="435"/>
      <c r="MKN219" s="435"/>
      <c r="MKO219" s="435"/>
      <c r="MKP219" s="435"/>
      <c r="MKQ219" s="435"/>
      <c r="MKR219" s="435"/>
      <c r="MKS219" s="435"/>
      <c r="MKT219" s="435"/>
      <c r="MKU219" s="435"/>
      <c r="MKV219" s="435"/>
      <c r="MKW219" s="435"/>
      <c r="MKX219" s="435"/>
      <c r="MKY219" s="435"/>
      <c r="MKZ219" s="435"/>
      <c r="MLA219" s="435"/>
      <c r="MLB219" s="435"/>
      <c r="MLC219" s="435"/>
      <c r="MLD219" s="435"/>
      <c r="MLE219" s="435"/>
      <c r="MLF219" s="435"/>
      <c r="MLG219" s="435"/>
      <c r="MLH219" s="435"/>
      <c r="MLI219" s="435"/>
      <c r="MLJ219" s="435"/>
      <c r="MLK219" s="435"/>
      <c r="MLL219" s="435"/>
      <c r="MLM219" s="435"/>
      <c r="MLN219" s="435"/>
      <c r="MLO219" s="435"/>
      <c r="MLP219" s="435"/>
      <c r="MLQ219" s="435"/>
      <c r="MLR219" s="435"/>
      <c r="MLS219" s="435"/>
      <c r="MLT219" s="436"/>
      <c r="MLU219" s="436"/>
      <c r="MLV219" s="436"/>
      <c r="MLW219" s="436"/>
      <c r="MLX219" s="436"/>
      <c r="MLY219" s="436"/>
      <c r="MLZ219" s="436"/>
      <c r="MMA219" s="436"/>
      <c r="MMB219" s="436"/>
      <c r="MMC219" s="436"/>
      <c r="MMD219" s="436"/>
      <c r="MME219" s="436"/>
      <c r="MMF219" s="436"/>
      <c r="MMG219" s="436"/>
      <c r="MMH219" s="436"/>
      <c r="MMI219" s="436"/>
      <c r="MMJ219" s="437"/>
      <c r="MMK219" s="437"/>
      <c r="MML219" s="437"/>
      <c r="MMM219" s="437"/>
      <c r="MMN219" s="437"/>
      <c r="MMO219" s="437"/>
      <c r="MMP219" s="437"/>
      <c r="MMQ219" s="438"/>
      <c r="MMR219" s="438"/>
      <c r="MMS219" s="438"/>
      <c r="MMT219" s="438"/>
      <c r="MMU219" s="438"/>
      <c r="MMV219" s="438"/>
      <c r="MMW219" s="438"/>
      <c r="MMX219" s="438"/>
      <c r="MMY219" s="438"/>
      <c r="MMZ219" s="438"/>
      <c r="MNA219" s="438"/>
      <c r="MNB219" s="438"/>
      <c r="MNC219" s="438"/>
      <c r="MND219" s="438"/>
      <c r="MNE219" s="438"/>
      <c r="MNF219" s="438"/>
      <c r="MNG219" s="438"/>
      <c r="MNH219" s="438"/>
      <c r="MNI219" s="438"/>
      <c r="MNJ219" s="438"/>
      <c r="MNK219" s="438"/>
      <c r="MNL219" s="438"/>
      <c r="MNM219" s="438"/>
      <c r="MNN219" s="438"/>
      <c r="MNO219" s="438"/>
      <c r="MNP219" s="438"/>
      <c r="MNQ219" s="438"/>
      <c r="MNR219" s="438"/>
      <c r="MNS219" s="438"/>
      <c r="MNT219" s="438"/>
      <c r="MNU219" s="438"/>
      <c r="MNV219" s="438"/>
      <c r="MNW219" s="438"/>
      <c r="MNX219" s="438"/>
      <c r="MNY219" s="435"/>
      <c r="MNZ219" s="435"/>
      <c r="MOA219" s="435"/>
      <c r="MOB219" s="435"/>
      <c r="MOC219" s="435"/>
      <c r="MOD219" s="435"/>
      <c r="MOE219" s="435"/>
      <c r="MOF219" s="435"/>
      <c r="MOG219" s="435"/>
      <c r="MOH219" s="435"/>
      <c r="MOI219" s="435"/>
      <c r="MOJ219" s="435"/>
      <c r="MOK219" s="435"/>
      <c r="MOL219" s="435"/>
      <c r="MOM219" s="435"/>
      <c r="MON219" s="435"/>
      <c r="MOO219" s="435"/>
      <c r="MOP219" s="435"/>
      <c r="MOQ219" s="435"/>
      <c r="MOR219" s="435"/>
      <c r="MOS219" s="435"/>
      <c r="MOT219" s="435"/>
      <c r="MOU219" s="435"/>
      <c r="MOV219" s="435"/>
      <c r="MOW219" s="435"/>
      <c r="MOX219" s="435"/>
      <c r="MOY219" s="435"/>
      <c r="MOZ219" s="435"/>
      <c r="MPA219" s="435"/>
      <c r="MPB219" s="435"/>
      <c r="MPC219" s="435"/>
      <c r="MPD219" s="435"/>
      <c r="MPE219" s="435"/>
      <c r="MPF219" s="435"/>
      <c r="MPG219" s="435"/>
      <c r="MPH219" s="435"/>
      <c r="MPI219" s="435"/>
      <c r="MPJ219" s="435"/>
      <c r="MPK219" s="435"/>
      <c r="MPL219" s="435"/>
      <c r="MPM219" s="435"/>
      <c r="MPN219" s="435"/>
      <c r="MPO219" s="435"/>
      <c r="MPP219" s="435"/>
      <c r="MPQ219" s="435"/>
      <c r="MPR219" s="435"/>
      <c r="MPS219" s="435"/>
      <c r="MPT219" s="435"/>
      <c r="MPU219" s="436"/>
      <c r="MPV219" s="436"/>
      <c r="MPW219" s="436"/>
      <c r="MPX219" s="436"/>
      <c r="MPY219" s="436"/>
      <c r="MPZ219" s="436"/>
      <c r="MQA219" s="436"/>
      <c r="MQB219" s="436"/>
      <c r="MQC219" s="436"/>
      <c r="MQD219" s="436"/>
      <c r="MQE219" s="436"/>
      <c r="MQF219" s="436"/>
      <c r="MQG219" s="436"/>
      <c r="MQH219" s="436"/>
      <c r="MQI219" s="436"/>
      <c r="MQJ219" s="436"/>
      <c r="MQK219" s="437"/>
      <c r="MQL219" s="437"/>
      <c r="MQM219" s="437"/>
      <c r="MQN219" s="437"/>
      <c r="MQO219" s="437"/>
      <c r="MQP219" s="437"/>
      <c r="MQQ219" s="437"/>
      <c r="MQR219" s="438"/>
      <c r="MQS219" s="438"/>
      <c r="MQT219" s="438"/>
      <c r="MQU219" s="438"/>
      <c r="MQV219" s="438"/>
      <c r="MQW219" s="438"/>
      <c r="MQX219" s="438"/>
      <c r="MQY219" s="438"/>
      <c r="MQZ219" s="438"/>
      <c r="MRA219" s="438"/>
      <c r="MRB219" s="438"/>
      <c r="MRC219" s="438"/>
      <c r="MRD219" s="438"/>
      <c r="MRE219" s="438"/>
      <c r="MRF219" s="438"/>
      <c r="MRG219" s="438"/>
      <c r="MRH219" s="438"/>
      <c r="MRI219" s="438"/>
      <c r="MRJ219" s="438"/>
      <c r="MRK219" s="438"/>
      <c r="MRL219" s="438"/>
      <c r="MRM219" s="438"/>
      <c r="MRN219" s="438"/>
      <c r="MRO219" s="438"/>
      <c r="MRP219" s="438"/>
      <c r="MRQ219" s="438"/>
      <c r="MRR219" s="438"/>
      <c r="MRS219" s="438"/>
      <c r="MRT219" s="438"/>
      <c r="MRU219" s="438"/>
      <c r="MRV219" s="438"/>
      <c r="MRW219" s="438"/>
      <c r="MRX219" s="438"/>
      <c r="MRY219" s="438"/>
      <c r="MRZ219" s="435"/>
      <c r="MSA219" s="435"/>
      <c r="MSB219" s="435"/>
      <c r="MSC219" s="435"/>
      <c r="MSD219" s="435"/>
      <c r="MSE219" s="435"/>
      <c r="MSF219" s="435"/>
      <c r="MSG219" s="435"/>
      <c r="MSH219" s="435"/>
      <c r="MSI219" s="435"/>
      <c r="MSJ219" s="435"/>
      <c r="MSK219" s="435"/>
      <c r="MSL219" s="435"/>
      <c r="MSM219" s="435"/>
      <c r="MSN219" s="435"/>
      <c r="MSO219" s="435"/>
      <c r="MSP219" s="435"/>
      <c r="MSQ219" s="435"/>
      <c r="MSR219" s="435"/>
      <c r="MSS219" s="435"/>
      <c r="MST219" s="435"/>
      <c r="MSU219" s="435"/>
      <c r="MSV219" s="435"/>
      <c r="MSW219" s="435"/>
      <c r="MSX219" s="435"/>
      <c r="MSY219" s="435"/>
      <c r="MSZ219" s="435"/>
      <c r="MTA219" s="435"/>
      <c r="MTB219" s="435"/>
      <c r="MTC219" s="435"/>
      <c r="MTD219" s="435"/>
      <c r="MTE219" s="435"/>
      <c r="MTF219" s="435"/>
      <c r="MTG219" s="435"/>
      <c r="MTH219" s="435"/>
      <c r="MTI219" s="435"/>
      <c r="MTJ219" s="435"/>
      <c r="MTK219" s="435"/>
      <c r="MTL219" s="435"/>
      <c r="MTM219" s="435"/>
      <c r="MTN219" s="435"/>
      <c r="MTO219" s="435"/>
      <c r="MTP219" s="435"/>
      <c r="MTQ219" s="435"/>
      <c r="MTR219" s="435"/>
      <c r="MTS219" s="435"/>
      <c r="MTT219" s="435"/>
      <c r="MTU219" s="435"/>
      <c r="MTV219" s="436"/>
      <c r="MTW219" s="436"/>
      <c r="MTX219" s="436"/>
      <c r="MTY219" s="436"/>
      <c r="MTZ219" s="436"/>
      <c r="MUA219" s="436"/>
      <c r="MUB219" s="436"/>
      <c r="MUC219" s="436"/>
      <c r="MUD219" s="436"/>
      <c r="MUE219" s="436"/>
      <c r="MUF219" s="436"/>
      <c r="MUG219" s="436"/>
      <c r="MUH219" s="436"/>
      <c r="MUI219" s="436"/>
      <c r="MUJ219" s="436"/>
      <c r="MUK219" s="436"/>
      <c r="MUL219" s="437"/>
      <c r="MUM219" s="437"/>
      <c r="MUN219" s="437"/>
      <c r="MUO219" s="437"/>
      <c r="MUP219" s="437"/>
      <c r="MUQ219" s="437"/>
      <c r="MUR219" s="437"/>
      <c r="MUS219" s="438"/>
      <c r="MUT219" s="438"/>
      <c r="MUU219" s="438"/>
      <c r="MUV219" s="438"/>
      <c r="MUW219" s="438"/>
      <c r="MUX219" s="438"/>
      <c r="MUY219" s="438"/>
      <c r="MUZ219" s="438"/>
      <c r="MVA219" s="438"/>
      <c r="MVB219" s="438"/>
      <c r="MVC219" s="438"/>
      <c r="MVD219" s="438"/>
      <c r="MVE219" s="438"/>
      <c r="MVF219" s="438"/>
      <c r="MVG219" s="438"/>
      <c r="MVH219" s="438"/>
      <c r="MVI219" s="438"/>
      <c r="MVJ219" s="438"/>
      <c r="MVK219" s="438"/>
      <c r="MVL219" s="438"/>
      <c r="MVM219" s="438"/>
      <c r="MVN219" s="438"/>
      <c r="MVO219" s="438"/>
      <c r="MVP219" s="438"/>
      <c r="MVQ219" s="438"/>
      <c r="MVR219" s="438"/>
      <c r="MVS219" s="438"/>
      <c r="MVT219" s="438"/>
      <c r="MVU219" s="438"/>
      <c r="MVV219" s="438"/>
      <c r="MVW219" s="438"/>
      <c r="MVX219" s="438"/>
      <c r="MVY219" s="438"/>
      <c r="MVZ219" s="438"/>
      <c r="MWA219" s="435"/>
      <c r="MWB219" s="435"/>
      <c r="MWC219" s="435"/>
      <c r="MWD219" s="435"/>
      <c r="MWE219" s="435"/>
      <c r="MWF219" s="435"/>
      <c r="MWG219" s="435"/>
      <c r="MWH219" s="435"/>
      <c r="MWI219" s="435"/>
      <c r="MWJ219" s="435"/>
      <c r="MWK219" s="435"/>
      <c r="MWL219" s="435"/>
      <c r="MWM219" s="435"/>
      <c r="MWN219" s="435"/>
      <c r="MWO219" s="435"/>
      <c r="MWP219" s="435"/>
      <c r="MWQ219" s="435"/>
      <c r="MWR219" s="435"/>
      <c r="MWS219" s="435"/>
      <c r="MWT219" s="435"/>
      <c r="MWU219" s="435"/>
      <c r="MWV219" s="435"/>
      <c r="MWW219" s="435"/>
      <c r="MWX219" s="435"/>
      <c r="MWY219" s="435"/>
      <c r="MWZ219" s="435"/>
      <c r="MXA219" s="435"/>
      <c r="MXB219" s="435"/>
      <c r="MXC219" s="435"/>
      <c r="MXD219" s="435"/>
      <c r="MXE219" s="435"/>
      <c r="MXF219" s="435"/>
      <c r="MXG219" s="435"/>
      <c r="MXH219" s="435"/>
      <c r="MXI219" s="435"/>
      <c r="MXJ219" s="435"/>
      <c r="MXK219" s="435"/>
      <c r="MXL219" s="435"/>
      <c r="MXM219" s="435"/>
      <c r="MXN219" s="435"/>
      <c r="MXO219" s="435"/>
      <c r="MXP219" s="435"/>
      <c r="MXQ219" s="435"/>
      <c r="MXR219" s="435"/>
      <c r="MXS219" s="435"/>
      <c r="MXT219" s="435"/>
      <c r="MXU219" s="435"/>
      <c r="MXV219" s="435"/>
      <c r="MXW219" s="436"/>
      <c r="MXX219" s="436"/>
      <c r="MXY219" s="436"/>
      <c r="MXZ219" s="436"/>
      <c r="MYA219" s="436"/>
      <c r="MYB219" s="436"/>
      <c r="MYC219" s="436"/>
      <c r="MYD219" s="436"/>
      <c r="MYE219" s="436"/>
      <c r="MYF219" s="436"/>
      <c r="MYG219" s="436"/>
      <c r="MYH219" s="436"/>
      <c r="MYI219" s="436"/>
      <c r="MYJ219" s="436"/>
      <c r="MYK219" s="436"/>
      <c r="MYL219" s="436"/>
      <c r="MYM219" s="437"/>
      <c r="MYN219" s="437"/>
      <c r="MYO219" s="437"/>
      <c r="MYP219" s="437"/>
      <c r="MYQ219" s="437"/>
      <c r="MYR219" s="437"/>
      <c r="MYS219" s="437"/>
      <c r="MYT219" s="438"/>
      <c r="MYU219" s="438"/>
      <c r="MYV219" s="438"/>
      <c r="MYW219" s="438"/>
      <c r="MYX219" s="438"/>
      <c r="MYY219" s="438"/>
      <c r="MYZ219" s="438"/>
      <c r="MZA219" s="438"/>
      <c r="MZB219" s="438"/>
      <c r="MZC219" s="438"/>
      <c r="MZD219" s="438"/>
      <c r="MZE219" s="438"/>
      <c r="MZF219" s="438"/>
      <c r="MZG219" s="438"/>
      <c r="MZH219" s="438"/>
      <c r="MZI219" s="438"/>
      <c r="MZJ219" s="438"/>
      <c r="MZK219" s="438"/>
      <c r="MZL219" s="438"/>
      <c r="MZM219" s="438"/>
      <c r="MZN219" s="438"/>
      <c r="MZO219" s="438"/>
      <c r="MZP219" s="438"/>
      <c r="MZQ219" s="438"/>
      <c r="MZR219" s="438"/>
      <c r="MZS219" s="438"/>
      <c r="MZT219" s="438"/>
      <c r="MZU219" s="438"/>
      <c r="MZV219" s="438"/>
      <c r="MZW219" s="438"/>
      <c r="MZX219" s="438"/>
      <c r="MZY219" s="438"/>
      <c r="MZZ219" s="438"/>
      <c r="NAA219" s="438"/>
      <c r="NAB219" s="435"/>
      <c r="NAC219" s="435"/>
      <c r="NAD219" s="435"/>
      <c r="NAE219" s="435"/>
      <c r="NAF219" s="435"/>
      <c r="NAG219" s="435"/>
      <c r="NAH219" s="435"/>
      <c r="NAI219" s="435"/>
      <c r="NAJ219" s="435"/>
      <c r="NAK219" s="435"/>
      <c r="NAL219" s="435"/>
      <c r="NAM219" s="435"/>
      <c r="NAN219" s="435"/>
      <c r="NAO219" s="435"/>
      <c r="NAP219" s="435"/>
      <c r="NAQ219" s="435"/>
      <c r="NAR219" s="435"/>
      <c r="NAS219" s="435"/>
      <c r="NAT219" s="435"/>
      <c r="NAU219" s="435"/>
      <c r="NAV219" s="435"/>
      <c r="NAW219" s="435"/>
      <c r="NAX219" s="435"/>
      <c r="NAY219" s="435"/>
      <c r="NAZ219" s="435"/>
      <c r="NBA219" s="435"/>
      <c r="NBB219" s="435"/>
      <c r="NBC219" s="435"/>
      <c r="NBD219" s="435"/>
      <c r="NBE219" s="435"/>
      <c r="NBF219" s="435"/>
      <c r="NBG219" s="435"/>
      <c r="NBH219" s="435"/>
      <c r="NBI219" s="435"/>
      <c r="NBJ219" s="435"/>
      <c r="NBK219" s="435"/>
      <c r="NBL219" s="435"/>
      <c r="NBM219" s="435"/>
      <c r="NBN219" s="435"/>
      <c r="NBO219" s="435"/>
      <c r="NBP219" s="435"/>
      <c r="NBQ219" s="435"/>
      <c r="NBR219" s="435"/>
      <c r="NBS219" s="435"/>
      <c r="NBT219" s="435"/>
      <c r="NBU219" s="435"/>
      <c r="NBV219" s="435"/>
      <c r="NBW219" s="435"/>
      <c r="NBX219" s="436"/>
      <c r="NBY219" s="436"/>
      <c r="NBZ219" s="436"/>
      <c r="NCA219" s="436"/>
      <c r="NCB219" s="436"/>
      <c r="NCC219" s="436"/>
      <c r="NCD219" s="436"/>
      <c r="NCE219" s="436"/>
      <c r="NCF219" s="436"/>
      <c r="NCG219" s="436"/>
      <c r="NCH219" s="436"/>
      <c r="NCI219" s="436"/>
      <c r="NCJ219" s="436"/>
      <c r="NCK219" s="436"/>
      <c r="NCL219" s="436"/>
      <c r="NCM219" s="436"/>
      <c r="NCN219" s="437"/>
      <c r="NCO219" s="437"/>
      <c r="NCP219" s="437"/>
      <c r="NCQ219" s="437"/>
      <c r="NCR219" s="437"/>
      <c r="NCS219" s="437"/>
      <c r="NCT219" s="437"/>
      <c r="NCU219" s="438"/>
      <c r="NCV219" s="438"/>
      <c r="NCW219" s="438"/>
      <c r="NCX219" s="438"/>
      <c r="NCY219" s="438"/>
      <c r="NCZ219" s="438"/>
      <c r="NDA219" s="438"/>
      <c r="NDB219" s="438"/>
      <c r="NDC219" s="438"/>
      <c r="NDD219" s="438"/>
      <c r="NDE219" s="438"/>
      <c r="NDF219" s="438"/>
      <c r="NDG219" s="438"/>
      <c r="NDH219" s="438"/>
      <c r="NDI219" s="438"/>
      <c r="NDJ219" s="438"/>
      <c r="NDK219" s="438"/>
      <c r="NDL219" s="438"/>
      <c r="NDM219" s="438"/>
      <c r="NDN219" s="438"/>
      <c r="NDO219" s="438"/>
      <c r="NDP219" s="438"/>
      <c r="NDQ219" s="438"/>
      <c r="NDR219" s="438"/>
      <c r="NDS219" s="438"/>
      <c r="NDT219" s="438"/>
      <c r="NDU219" s="438"/>
      <c r="NDV219" s="438"/>
      <c r="NDW219" s="438"/>
      <c r="NDX219" s="438"/>
      <c r="NDY219" s="438"/>
      <c r="NDZ219" s="438"/>
      <c r="NEA219" s="438"/>
      <c r="NEB219" s="438"/>
      <c r="NEC219" s="435"/>
      <c r="NED219" s="435"/>
      <c r="NEE219" s="435"/>
      <c r="NEF219" s="435"/>
      <c r="NEG219" s="435"/>
      <c r="NEH219" s="435"/>
      <c r="NEI219" s="435"/>
      <c r="NEJ219" s="435"/>
      <c r="NEK219" s="435"/>
      <c r="NEL219" s="435"/>
      <c r="NEM219" s="435"/>
      <c r="NEN219" s="435"/>
      <c r="NEO219" s="435"/>
      <c r="NEP219" s="435"/>
      <c r="NEQ219" s="435"/>
      <c r="NER219" s="435"/>
      <c r="NES219" s="435"/>
      <c r="NET219" s="435"/>
      <c r="NEU219" s="435"/>
      <c r="NEV219" s="435"/>
      <c r="NEW219" s="435"/>
      <c r="NEX219" s="435"/>
      <c r="NEY219" s="435"/>
      <c r="NEZ219" s="435"/>
      <c r="NFA219" s="435"/>
      <c r="NFB219" s="435"/>
      <c r="NFC219" s="435"/>
      <c r="NFD219" s="435"/>
      <c r="NFE219" s="435"/>
      <c r="NFF219" s="435"/>
      <c r="NFG219" s="435"/>
      <c r="NFH219" s="435"/>
      <c r="NFI219" s="435"/>
      <c r="NFJ219" s="435"/>
      <c r="NFK219" s="435"/>
      <c r="NFL219" s="435"/>
      <c r="NFM219" s="435"/>
      <c r="NFN219" s="435"/>
      <c r="NFO219" s="435"/>
      <c r="NFP219" s="435"/>
      <c r="NFQ219" s="435"/>
      <c r="NFR219" s="435"/>
      <c r="NFS219" s="435"/>
      <c r="NFT219" s="435"/>
      <c r="NFU219" s="435"/>
      <c r="NFV219" s="435"/>
      <c r="NFW219" s="435"/>
      <c r="NFX219" s="435"/>
      <c r="NFY219" s="436"/>
      <c r="NFZ219" s="436"/>
      <c r="NGA219" s="436"/>
      <c r="NGB219" s="436"/>
      <c r="NGC219" s="436"/>
      <c r="NGD219" s="436"/>
      <c r="NGE219" s="436"/>
      <c r="NGF219" s="436"/>
      <c r="NGG219" s="436"/>
      <c r="NGH219" s="436"/>
      <c r="NGI219" s="436"/>
      <c r="NGJ219" s="436"/>
      <c r="NGK219" s="436"/>
      <c r="NGL219" s="436"/>
      <c r="NGM219" s="436"/>
      <c r="NGN219" s="436"/>
      <c r="NGO219" s="437"/>
      <c r="NGP219" s="437"/>
      <c r="NGQ219" s="437"/>
      <c r="NGR219" s="437"/>
      <c r="NGS219" s="437"/>
      <c r="NGT219" s="437"/>
      <c r="NGU219" s="437"/>
      <c r="NGV219" s="438"/>
      <c r="NGW219" s="438"/>
      <c r="NGX219" s="438"/>
      <c r="NGY219" s="438"/>
      <c r="NGZ219" s="438"/>
      <c r="NHA219" s="438"/>
      <c r="NHB219" s="438"/>
      <c r="NHC219" s="438"/>
      <c r="NHD219" s="438"/>
      <c r="NHE219" s="438"/>
      <c r="NHF219" s="438"/>
      <c r="NHG219" s="438"/>
      <c r="NHH219" s="438"/>
      <c r="NHI219" s="438"/>
      <c r="NHJ219" s="438"/>
      <c r="NHK219" s="438"/>
      <c r="NHL219" s="438"/>
      <c r="NHM219" s="438"/>
      <c r="NHN219" s="438"/>
      <c r="NHO219" s="438"/>
      <c r="NHP219" s="438"/>
      <c r="NHQ219" s="438"/>
      <c r="NHR219" s="438"/>
      <c r="NHS219" s="438"/>
      <c r="NHT219" s="438"/>
      <c r="NHU219" s="438"/>
      <c r="NHV219" s="438"/>
      <c r="NHW219" s="438"/>
      <c r="NHX219" s="438"/>
      <c r="NHY219" s="438"/>
      <c r="NHZ219" s="438"/>
      <c r="NIA219" s="438"/>
      <c r="NIB219" s="438"/>
      <c r="NIC219" s="438"/>
      <c r="NID219" s="435"/>
      <c r="NIE219" s="435"/>
      <c r="NIF219" s="435"/>
      <c r="NIG219" s="435"/>
      <c r="NIH219" s="435"/>
      <c r="NII219" s="435"/>
      <c r="NIJ219" s="435"/>
      <c r="NIK219" s="435"/>
      <c r="NIL219" s="435"/>
      <c r="NIM219" s="435"/>
      <c r="NIN219" s="435"/>
      <c r="NIO219" s="435"/>
      <c r="NIP219" s="435"/>
      <c r="NIQ219" s="435"/>
      <c r="NIR219" s="435"/>
      <c r="NIS219" s="435"/>
      <c r="NIT219" s="435"/>
      <c r="NIU219" s="435"/>
      <c r="NIV219" s="435"/>
      <c r="NIW219" s="435"/>
      <c r="NIX219" s="435"/>
      <c r="NIY219" s="435"/>
      <c r="NIZ219" s="435"/>
      <c r="NJA219" s="435"/>
      <c r="NJB219" s="435"/>
      <c r="NJC219" s="435"/>
      <c r="NJD219" s="435"/>
      <c r="NJE219" s="435"/>
      <c r="NJF219" s="435"/>
      <c r="NJG219" s="435"/>
      <c r="NJH219" s="435"/>
      <c r="NJI219" s="435"/>
      <c r="NJJ219" s="435"/>
      <c r="NJK219" s="435"/>
      <c r="NJL219" s="435"/>
      <c r="NJM219" s="435"/>
      <c r="NJN219" s="435"/>
      <c r="NJO219" s="435"/>
      <c r="NJP219" s="435"/>
      <c r="NJQ219" s="435"/>
      <c r="NJR219" s="435"/>
      <c r="NJS219" s="435"/>
      <c r="NJT219" s="435"/>
      <c r="NJU219" s="435"/>
      <c r="NJV219" s="435"/>
      <c r="NJW219" s="435"/>
      <c r="NJX219" s="435"/>
      <c r="NJY219" s="435"/>
      <c r="NJZ219" s="436"/>
      <c r="NKA219" s="436"/>
      <c r="NKB219" s="436"/>
      <c r="NKC219" s="436"/>
      <c r="NKD219" s="436"/>
      <c r="NKE219" s="436"/>
      <c r="NKF219" s="436"/>
      <c r="NKG219" s="436"/>
      <c r="NKH219" s="436"/>
      <c r="NKI219" s="436"/>
      <c r="NKJ219" s="436"/>
      <c r="NKK219" s="436"/>
      <c r="NKL219" s="436"/>
      <c r="NKM219" s="436"/>
      <c r="NKN219" s="436"/>
      <c r="NKO219" s="436"/>
      <c r="NKP219" s="437"/>
      <c r="NKQ219" s="437"/>
      <c r="NKR219" s="437"/>
      <c r="NKS219" s="437"/>
      <c r="NKT219" s="437"/>
      <c r="NKU219" s="437"/>
      <c r="NKV219" s="437"/>
      <c r="NKW219" s="438"/>
      <c r="NKX219" s="438"/>
      <c r="NKY219" s="438"/>
      <c r="NKZ219" s="438"/>
      <c r="NLA219" s="438"/>
      <c r="NLB219" s="438"/>
      <c r="NLC219" s="438"/>
      <c r="NLD219" s="438"/>
      <c r="NLE219" s="438"/>
      <c r="NLF219" s="438"/>
      <c r="NLG219" s="438"/>
      <c r="NLH219" s="438"/>
      <c r="NLI219" s="438"/>
      <c r="NLJ219" s="438"/>
      <c r="NLK219" s="438"/>
      <c r="NLL219" s="438"/>
      <c r="NLM219" s="438"/>
      <c r="NLN219" s="438"/>
      <c r="NLO219" s="438"/>
      <c r="NLP219" s="438"/>
      <c r="NLQ219" s="438"/>
      <c r="NLR219" s="438"/>
      <c r="NLS219" s="438"/>
      <c r="NLT219" s="438"/>
      <c r="NLU219" s="438"/>
      <c r="NLV219" s="438"/>
      <c r="NLW219" s="438"/>
      <c r="NLX219" s="438"/>
      <c r="NLY219" s="438"/>
      <c r="NLZ219" s="438"/>
      <c r="NMA219" s="438"/>
      <c r="NMB219" s="438"/>
      <c r="NMC219" s="438"/>
      <c r="NMD219" s="438"/>
      <c r="NME219" s="435"/>
      <c r="NMF219" s="435"/>
      <c r="NMG219" s="435"/>
      <c r="NMH219" s="435"/>
      <c r="NMI219" s="435"/>
      <c r="NMJ219" s="435"/>
      <c r="NMK219" s="435"/>
      <c r="NML219" s="435"/>
      <c r="NMM219" s="435"/>
      <c r="NMN219" s="435"/>
      <c r="NMO219" s="435"/>
      <c r="NMP219" s="435"/>
      <c r="NMQ219" s="435"/>
      <c r="NMR219" s="435"/>
      <c r="NMS219" s="435"/>
      <c r="NMT219" s="435"/>
      <c r="NMU219" s="435"/>
      <c r="NMV219" s="435"/>
      <c r="NMW219" s="435"/>
      <c r="NMX219" s="435"/>
      <c r="NMY219" s="435"/>
      <c r="NMZ219" s="435"/>
      <c r="NNA219" s="435"/>
      <c r="NNB219" s="435"/>
      <c r="NNC219" s="435"/>
      <c r="NND219" s="435"/>
      <c r="NNE219" s="435"/>
      <c r="NNF219" s="435"/>
      <c r="NNG219" s="435"/>
      <c r="NNH219" s="435"/>
      <c r="NNI219" s="435"/>
      <c r="NNJ219" s="435"/>
      <c r="NNK219" s="435"/>
      <c r="NNL219" s="435"/>
      <c r="NNM219" s="435"/>
      <c r="NNN219" s="435"/>
      <c r="NNO219" s="435"/>
      <c r="NNP219" s="435"/>
      <c r="NNQ219" s="435"/>
      <c r="NNR219" s="435"/>
      <c r="NNS219" s="435"/>
      <c r="NNT219" s="435"/>
      <c r="NNU219" s="435"/>
      <c r="NNV219" s="435"/>
      <c r="NNW219" s="435"/>
      <c r="NNX219" s="435"/>
      <c r="NNY219" s="435"/>
      <c r="NNZ219" s="435"/>
      <c r="NOA219" s="436"/>
      <c r="NOB219" s="436"/>
      <c r="NOC219" s="436"/>
      <c r="NOD219" s="436"/>
      <c r="NOE219" s="436"/>
      <c r="NOF219" s="436"/>
      <c r="NOG219" s="436"/>
      <c r="NOH219" s="436"/>
      <c r="NOI219" s="436"/>
      <c r="NOJ219" s="436"/>
      <c r="NOK219" s="436"/>
      <c r="NOL219" s="436"/>
      <c r="NOM219" s="436"/>
      <c r="NON219" s="436"/>
      <c r="NOO219" s="436"/>
      <c r="NOP219" s="436"/>
      <c r="NOQ219" s="437"/>
      <c r="NOR219" s="437"/>
      <c r="NOS219" s="437"/>
      <c r="NOT219" s="437"/>
      <c r="NOU219" s="437"/>
      <c r="NOV219" s="437"/>
      <c r="NOW219" s="437"/>
      <c r="NOX219" s="438"/>
      <c r="NOY219" s="438"/>
      <c r="NOZ219" s="438"/>
      <c r="NPA219" s="438"/>
      <c r="NPB219" s="438"/>
      <c r="NPC219" s="438"/>
      <c r="NPD219" s="438"/>
      <c r="NPE219" s="438"/>
      <c r="NPF219" s="438"/>
      <c r="NPG219" s="438"/>
      <c r="NPH219" s="438"/>
      <c r="NPI219" s="438"/>
      <c r="NPJ219" s="438"/>
      <c r="NPK219" s="438"/>
      <c r="NPL219" s="438"/>
      <c r="NPM219" s="438"/>
      <c r="NPN219" s="438"/>
      <c r="NPO219" s="438"/>
      <c r="NPP219" s="438"/>
      <c r="NPQ219" s="438"/>
      <c r="NPR219" s="438"/>
      <c r="NPS219" s="438"/>
      <c r="NPT219" s="438"/>
      <c r="NPU219" s="438"/>
      <c r="NPV219" s="438"/>
      <c r="NPW219" s="438"/>
      <c r="NPX219" s="438"/>
      <c r="NPY219" s="438"/>
      <c r="NPZ219" s="438"/>
      <c r="NQA219" s="438"/>
      <c r="NQB219" s="438"/>
      <c r="NQC219" s="438"/>
      <c r="NQD219" s="438"/>
      <c r="NQE219" s="438"/>
      <c r="NQF219" s="435"/>
      <c r="NQG219" s="435"/>
      <c r="NQH219" s="435"/>
      <c r="NQI219" s="435"/>
      <c r="NQJ219" s="435"/>
      <c r="NQK219" s="435"/>
      <c r="NQL219" s="435"/>
      <c r="NQM219" s="435"/>
      <c r="NQN219" s="435"/>
      <c r="NQO219" s="435"/>
      <c r="NQP219" s="435"/>
      <c r="NQQ219" s="435"/>
      <c r="NQR219" s="435"/>
      <c r="NQS219" s="435"/>
      <c r="NQT219" s="435"/>
      <c r="NQU219" s="435"/>
      <c r="NQV219" s="435"/>
      <c r="NQW219" s="435"/>
      <c r="NQX219" s="435"/>
      <c r="NQY219" s="435"/>
      <c r="NQZ219" s="435"/>
      <c r="NRA219" s="435"/>
      <c r="NRB219" s="435"/>
      <c r="NRC219" s="435"/>
      <c r="NRD219" s="435"/>
      <c r="NRE219" s="435"/>
      <c r="NRF219" s="435"/>
      <c r="NRG219" s="435"/>
      <c r="NRH219" s="435"/>
      <c r="NRI219" s="435"/>
      <c r="NRJ219" s="435"/>
      <c r="NRK219" s="435"/>
      <c r="NRL219" s="435"/>
      <c r="NRM219" s="435"/>
      <c r="NRN219" s="435"/>
      <c r="NRO219" s="435"/>
      <c r="NRP219" s="435"/>
      <c r="NRQ219" s="435"/>
      <c r="NRR219" s="435"/>
      <c r="NRS219" s="435"/>
      <c r="NRT219" s="435"/>
      <c r="NRU219" s="435"/>
      <c r="NRV219" s="435"/>
      <c r="NRW219" s="435"/>
      <c r="NRX219" s="435"/>
      <c r="NRY219" s="435"/>
      <c r="NRZ219" s="435"/>
      <c r="NSA219" s="435"/>
      <c r="NSB219" s="436"/>
      <c r="NSC219" s="436"/>
      <c r="NSD219" s="436"/>
      <c r="NSE219" s="436"/>
      <c r="NSF219" s="436"/>
      <c r="NSG219" s="436"/>
      <c r="NSH219" s="436"/>
      <c r="NSI219" s="436"/>
      <c r="NSJ219" s="436"/>
      <c r="NSK219" s="436"/>
      <c r="NSL219" s="436"/>
      <c r="NSM219" s="436"/>
      <c r="NSN219" s="436"/>
      <c r="NSO219" s="436"/>
      <c r="NSP219" s="436"/>
      <c r="NSQ219" s="436"/>
      <c r="NSR219" s="437"/>
      <c r="NSS219" s="437"/>
      <c r="NST219" s="437"/>
      <c r="NSU219" s="437"/>
      <c r="NSV219" s="437"/>
      <c r="NSW219" s="437"/>
      <c r="NSX219" s="437"/>
      <c r="NSY219" s="438"/>
      <c r="NSZ219" s="438"/>
      <c r="NTA219" s="438"/>
      <c r="NTB219" s="438"/>
      <c r="NTC219" s="438"/>
      <c r="NTD219" s="438"/>
      <c r="NTE219" s="438"/>
      <c r="NTF219" s="438"/>
      <c r="NTG219" s="438"/>
      <c r="NTH219" s="438"/>
      <c r="NTI219" s="438"/>
      <c r="NTJ219" s="438"/>
      <c r="NTK219" s="438"/>
      <c r="NTL219" s="438"/>
      <c r="NTM219" s="438"/>
      <c r="NTN219" s="438"/>
      <c r="NTO219" s="438"/>
      <c r="NTP219" s="438"/>
      <c r="NTQ219" s="438"/>
      <c r="NTR219" s="438"/>
      <c r="NTS219" s="438"/>
      <c r="NTT219" s="438"/>
      <c r="NTU219" s="438"/>
      <c r="NTV219" s="438"/>
      <c r="NTW219" s="438"/>
      <c r="NTX219" s="438"/>
      <c r="NTY219" s="438"/>
      <c r="NTZ219" s="438"/>
      <c r="NUA219" s="438"/>
      <c r="NUB219" s="438"/>
      <c r="NUC219" s="438"/>
      <c r="NUD219" s="438"/>
      <c r="NUE219" s="438"/>
      <c r="NUF219" s="438"/>
      <c r="NUG219" s="435"/>
      <c r="NUH219" s="435"/>
      <c r="NUI219" s="435"/>
      <c r="NUJ219" s="435"/>
      <c r="NUK219" s="435"/>
      <c r="NUL219" s="435"/>
      <c r="NUM219" s="435"/>
      <c r="NUN219" s="435"/>
      <c r="NUO219" s="435"/>
      <c r="NUP219" s="435"/>
      <c r="NUQ219" s="435"/>
      <c r="NUR219" s="435"/>
      <c r="NUS219" s="435"/>
      <c r="NUT219" s="435"/>
      <c r="NUU219" s="435"/>
      <c r="NUV219" s="435"/>
      <c r="NUW219" s="435"/>
      <c r="NUX219" s="435"/>
      <c r="NUY219" s="435"/>
      <c r="NUZ219" s="435"/>
      <c r="NVA219" s="435"/>
      <c r="NVB219" s="435"/>
      <c r="NVC219" s="435"/>
      <c r="NVD219" s="435"/>
      <c r="NVE219" s="435"/>
      <c r="NVF219" s="435"/>
      <c r="NVG219" s="435"/>
      <c r="NVH219" s="435"/>
      <c r="NVI219" s="435"/>
      <c r="NVJ219" s="435"/>
      <c r="NVK219" s="435"/>
      <c r="NVL219" s="435"/>
      <c r="NVM219" s="435"/>
      <c r="NVN219" s="435"/>
      <c r="NVO219" s="435"/>
      <c r="NVP219" s="435"/>
      <c r="NVQ219" s="435"/>
      <c r="NVR219" s="435"/>
      <c r="NVS219" s="435"/>
      <c r="NVT219" s="435"/>
      <c r="NVU219" s="435"/>
      <c r="NVV219" s="435"/>
      <c r="NVW219" s="435"/>
      <c r="NVX219" s="435"/>
      <c r="NVY219" s="435"/>
      <c r="NVZ219" s="435"/>
      <c r="NWA219" s="435"/>
      <c r="NWB219" s="435"/>
      <c r="NWC219" s="436"/>
      <c r="NWD219" s="436"/>
      <c r="NWE219" s="436"/>
      <c r="NWF219" s="436"/>
      <c r="NWG219" s="436"/>
      <c r="NWH219" s="436"/>
      <c r="NWI219" s="436"/>
      <c r="NWJ219" s="436"/>
      <c r="NWK219" s="436"/>
      <c r="NWL219" s="436"/>
      <c r="NWM219" s="436"/>
      <c r="NWN219" s="436"/>
      <c r="NWO219" s="436"/>
      <c r="NWP219" s="436"/>
      <c r="NWQ219" s="436"/>
      <c r="NWR219" s="436"/>
      <c r="NWS219" s="437"/>
      <c r="NWT219" s="437"/>
      <c r="NWU219" s="437"/>
      <c r="NWV219" s="437"/>
      <c r="NWW219" s="437"/>
      <c r="NWX219" s="437"/>
      <c r="NWY219" s="437"/>
      <c r="NWZ219" s="438"/>
      <c r="NXA219" s="438"/>
      <c r="NXB219" s="438"/>
      <c r="NXC219" s="438"/>
      <c r="NXD219" s="438"/>
      <c r="NXE219" s="438"/>
      <c r="NXF219" s="438"/>
      <c r="NXG219" s="438"/>
      <c r="NXH219" s="438"/>
      <c r="NXI219" s="438"/>
      <c r="NXJ219" s="438"/>
      <c r="NXK219" s="438"/>
      <c r="NXL219" s="438"/>
      <c r="NXM219" s="438"/>
      <c r="NXN219" s="438"/>
      <c r="NXO219" s="438"/>
      <c r="NXP219" s="438"/>
      <c r="NXQ219" s="438"/>
      <c r="NXR219" s="438"/>
      <c r="NXS219" s="438"/>
      <c r="NXT219" s="438"/>
      <c r="NXU219" s="438"/>
      <c r="NXV219" s="438"/>
      <c r="NXW219" s="438"/>
      <c r="NXX219" s="438"/>
      <c r="NXY219" s="438"/>
      <c r="NXZ219" s="438"/>
      <c r="NYA219" s="438"/>
      <c r="NYB219" s="438"/>
      <c r="NYC219" s="438"/>
      <c r="NYD219" s="438"/>
      <c r="NYE219" s="438"/>
      <c r="NYF219" s="438"/>
      <c r="NYG219" s="438"/>
      <c r="NYH219" s="435"/>
      <c r="NYI219" s="435"/>
      <c r="NYJ219" s="435"/>
      <c r="NYK219" s="435"/>
      <c r="NYL219" s="435"/>
      <c r="NYM219" s="435"/>
      <c r="NYN219" s="435"/>
      <c r="NYO219" s="435"/>
      <c r="NYP219" s="435"/>
      <c r="NYQ219" s="435"/>
      <c r="NYR219" s="435"/>
      <c r="NYS219" s="435"/>
      <c r="NYT219" s="435"/>
      <c r="NYU219" s="435"/>
      <c r="NYV219" s="435"/>
      <c r="NYW219" s="435"/>
      <c r="NYX219" s="435"/>
      <c r="NYY219" s="435"/>
      <c r="NYZ219" s="435"/>
      <c r="NZA219" s="435"/>
      <c r="NZB219" s="435"/>
      <c r="NZC219" s="435"/>
      <c r="NZD219" s="435"/>
      <c r="NZE219" s="435"/>
      <c r="NZF219" s="435"/>
      <c r="NZG219" s="435"/>
      <c r="NZH219" s="435"/>
      <c r="NZI219" s="435"/>
      <c r="NZJ219" s="435"/>
      <c r="NZK219" s="435"/>
      <c r="NZL219" s="435"/>
      <c r="NZM219" s="435"/>
      <c r="NZN219" s="435"/>
      <c r="NZO219" s="435"/>
      <c r="NZP219" s="435"/>
      <c r="NZQ219" s="435"/>
      <c r="NZR219" s="435"/>
      <c r="NZS219" s="435"/>
      <c r="NZT219" s="435"/>
      <c r="NZU219" s="435"/>
      <c r="NZV219" s="435"/>
      <c r="NZW219" s="435"/>
      <c r="NZX219" s="435"/>
      <c r="NZY219" s="435"/>
      <c r="NZZ219" s="435"/>
      <c r="OAA219" s="435"/>
      <c r="OAB219" s="435"/>
      <c r="OAC219" s="435"/>
      <c r="OAD219" s="436"/>
      <c r="OAE219" s="436"/>
      <c r="OAF219" s="436"/>
      <c r="OAG219" s="436"/>
      <c r="OAH219" s="436"/>
      <c r="OAI219" s="436"/>
      <c r="OAJ219" s="436"/>
      <c r="OAK219" s="436"/>
      <c r="OAL219" s="436"/>
      <c r="OAM219" s="436"/>
      <c r="OAN219" s="436"/>
      <c r="OAO219" s="436"/>
      <c r="OAP219" s="436"/>
      <c r="OAQ219" s="436"/>
      <c r="OAR219" s="436"/>
      <c r="OAS219" s="436"/>
      <c r="OAT219" s="437"/>
      <c r="OAU219" s="437"/>
      <c r="OAV219" s="437"/>
      <c r="OAW219" s="437"/>
      <c r="OAX219" s="437"/>
      <c r="OAY219" s="437"/>
      <c r="OAZ219" s="437"/>
      <c r="OBA219" s="438"/>
      <c r="OBB219" s="438"/>
      <c r="OBC219" s="438"/>
      <c r="OBD219" s="438"/>
      <c r="OBE219" s="438"/>
      <c r="OBF219" s="438"/>
      <c r="OBG219" s="438"/>
      <c r="OBH219" s="438"/>
      <c r="OBI219" s="438"/>
      <c r="OBJ219" s="438"/>
      <c r="OBK219" s="438"/>
      <c r="OBL219" s="438"/>
      <c r="OBM219" s="438"/>
      <c r="OBN219" s="438"/>
      <c r="OBO219" s="438"/>
      <c r="OBP219" s="438"/>
      <c r="OBQ219" s="438"/>
      <c r="OBR219" s="438"/>
      <c r="OBS219" s="438"/>
      <c r="OBT219" s="438"/>
      <c r="OBU219" s="438"/>
      <c r="OBV219" s="438"/>
      <c r="OBW219" s="438"/>
      <c r="OBX219" s="438"/>
      <c r="OBY219" s="438"/>
      <c r="OBZ219" s="438"/>
      <c r="OCA219" s="438"/>
      <c r="OCB219" s="438"/>
      <c r="OCC219" s="438"/>
      <c r="OCD219" s="438"/>
      <c r="OCE219" s="438"/>
      <c r="OCF219" s="438"/>
      <c r="OCG219" s="438"/>
      <c r="OCH219" s="438"/>
      <c r="OCI219" s="435"/>
      <c r="OCJ219" s="435"/>
      <c r="OCK219" s="435"/>
      <c r="OCL219" s="435"/>
      <c r="OCM219" s="435"/>
      <c r="OCN219" s="435"/>
      <c r="OCO219" s="435"/>
      <c r="OCP219" s="435"/>
      <c r="OCQ219" s="435"/>
      <c r="OCR219" s="435"/>
      <c r="OCS219" s="435"/>
      <c r="OCT219" s="435"/>
      <c r="OCU219" s="435"/>
      <c r="OCV219" s="435"/>
      <c r="OCW219" s="435"/>
      <c r="OCX219" s="435"/>
      <c r="OCY219" s="435"/>
      <c r="OCZ219" s="435"/>
      <c r="ODA219" s="435"/>
      <c r="ODB219" s="435"/>
      <c r="ODC219" s="435"/>
      <c r="ODD219" s="435"/>
      <c r="ODE219" s="435"/>
      <c r="ODF219" s="435"/>
      <c r="ODG219" s="435"/>
      <c r="ODH219" s="435"/>
      <c r="ODI219" s="435"/>
      <c r="ODJ219" s="435"/>
      <c r="ODK219" s="435"/>
      <c r="ODL219" s="435"/>
      <c r="ODM219" s="435"/>
      <c r="ODN219" s="435"/>
      <c r="ODO219" s="435"/>
      <c r="ODP219" s="435"/>
      <c r="ODQ219" s="435"/>
      <c r="ODR219" s="435"/>
      <c r="ODS219" s="435"/>
      <c r="ODT219" s="435"/>
      <c r="ODU219" s="435"/>
      <c r="ODV219" s="435"/>
      <c r="ODW219" s="435"/>
      <c r="ODX219" s="435"/>
      <c r="ODY219" s="435"/>
      <c r="ODZ219" s="435"/>
      <c r="OEA219" s="435"/>
      <c r="OEB219" s="435"/>
      <c r="OEC219" s="435"/>
      <c r="OED219" s="435"/>
      <c r="OEE219" s="436"/>
      <c r="OEF219" s="436"/>
      <c r="OEG219" s="436"/>
      <c r="OEH219" s="436"/>
      <c r="OEI219" s="436"/>
      <c r="OEJ219" s="436"/>
      <c r="OEK219" s="436"/>
      <c r="OEL219" s="436"/>
      <c r="OEM219" s="436"/>
      <c r="OEN219" s="436"/>
      <c r="OEO219" s="436"/>
      <c r="OEP219" s="436"/>
      <c r="OEQ219" s="436"/>
      <c r="OER219" s="436"/>
      <c r="OES219" s="436"/>
      <c r="OET219" s="436"/>
      <c r="OEU219" s="437"/>
      <c r="OEV219" s="437"/>
      <c r="OEW219" s="437"/>
      <c r="OEX219" s="437"/>
      <c r="OEY219" s="437"/>
      <c r="OEZ219" s="437"/>
      <c r="OFA219" s="437"/>
      <c r="OFB219" s="438"/>
      <c r="OFC219" s="438"/>
      <c r="OFD219" s="438"/>
      <c r="OFE219" s="438"/>
      <c r="OFF219" s="438"/>
      <c r="OFG219" s="438"/>
      <c r="OFH219" s="438"/>
      <c r="OFI219" s="438"/>
      <c r="OFJ219" s="438"/>
      <c r="OFK219" s="438"/>
      <c r="OFL219" s="438"/>
      <c r="OFM219" s="438"/>
      <c r="OFN219" s="438"/>
      <c r="OFO219" s="438"/>
      <c r="OFP219" s="438"/>
      <c r="OFQ219" s="438"/>
      <c r="OFR219" s="438"/>
      <c r="OFS219" s="438"/>
      <c r="OFT219" s="438"/>
      <c r="OFU219" s="438"/>
      <c r="OFV219" s="438"/>
      <c r="OFW219" s="438"/>
      <c r="OFX219" s="438"/>
      <c r="OFY219" s="438"/>
      <c r="OFZ219" s="438"/>
      <c r="OGA219" s="438"/>
      <c r="OGB219" s="438"/>
      <c r="OGC219" s="438"/>
      <c r="OGD219" s="438"/>
      <c r="OGE219" s="438"/>
      <c r="OGF219" s="438"/>
      <c r="OGG219" s="438"/>
      <c r="OGH219" s="438"/>
      <c r="OGI219" s="438"/>
      <c r="OGJ219" s="435"/>
      <c r="OGK219" s="435"/>
      <c r="OGL219" s="435"/>
      <c r="OGM219" s="435"/>
      <c r="OGN219" s="435"/>
      <c r="OGO219" s="435"/>
      <c r="OGP219" s="435"/>
      <c r="OGQ219" s="435"/>
      <c r="OGR219" s="435"/>
      <c r="OGS219" s="435"/>
      <c r="OGT219" s="435"/>
      <c r="OGU219" s="435"/>
      <c r="OGV219" s="435"/>
      <c r="OGW219" s="435"/>
      <c r="OGX219" s="435"/>
      <c r="OGY219" s="435"/>
      <c r="OGZ219" s="435"/>
      <c r="OHA219" s="435"/>
      <c r="OHB219" s="435"/>
      <c r="OHC219" s="435"/>
      <c r="OHD219" s="435"/>
      <c r="OHE219" s="435"/>
      <c r="OHF219" s="435"/>
      <c r="OHG219" s="435"/>
      <c r="OHH219" s="435"/>
      <c r="OHI219" s="435"/>
      <c r="OHJ219" s="435"/>
      <c r="OHK219" s="435"/>
      <c r="OHL219" s="435"/>
      <c r="OHM219" s="435"/>
      <c r="OHN219" s="435"/>
      <c r="OHO219" s="435"/>
      <c r="OHP219" s="435"/>
      <c r="OHQ219" s="435"/>
      <c r="OHR219" s="435"/>
      <c r="OHS219" s="435"/>
      <c r="OHT219" s="435"/>
      <c r="OHU219" s="435"/>
      <c r="OHV219" s="435"/>
      <c r="OHW219" s="435"/>
      <c r="OHX219" s="435"/>
      <c r="OHY219" s="435"/>
      <c r="OHZ219" s="435"/>
      <c r="OIA219" s="435"/>
      <c r="OIB219" s="435"/>
      <c r="OIC219" s="435"/>
      <c r="OID219" s="435"/>
      <c r="OIE219" s="435"/>
      <c r="OIF219" s="436"/>
      <c r="OIG219" s="436"/>
      <c r="OIH219" s="436"/>
      <c r="OII219" s="436"/>
      <c r="OIJ219" s="436"/>
      <c r="OIK219" s="436"/>
      <c r="OIL219" s="436"/>
      <c r="OIM219" s="436"/>
      <c r="OIN219" s="436"/>
      <c r="OIO219" s="436"/>
      <c r="OIP219" s="436"/>
      <c r="OIQ219" s="436"/>
      <c r="OIR219" s="436"/>
      <c r="OIS219" s="436"/>
      <c r="OIT219" s="436"/>
      <c r="OIU219" s="436"/>
      <c r="OIV219" s="437"/>
      <c r="OIW219" s="437"/>
      <c r="OIX219" s="437"/>
      <c r="OIY219" s="437"/>
      <c r="OIZ219" s="437"/>
      <c r="OJA219" s="437"/>
      <c r="OJB219" s="437"/>
      <c r="OJC219" s="438"/>
      <c r="OJD219" s="438"/>
      <c r="OJE219" s="438"/>
      <c r="OJF219" s="438"/>
      <c r="OJG219" s="438"/>
      <c r="OJH219" s="438"/>
      <c r="OJI219" s="438"/>
      <c r="OJJ219" s="438"/>
      <c r="OJK219" s="438"/>
      <c r="OJL219" s="438"/>
      <c r="OJM219" s="438"/>
      <c r="OJN219" s="438"/>
      <c r="OJO219" s="438"/>
      <c r="OJP219" s="438"/>
      <c r="OJQ219" s="438"/>
      <c r="OJR219" s="438"/>
      <c r="OJS219" s="438"/>
      <c r="OJT219" s="438"/>
      <c r="OJU219" s="438"/>
      <c r="OJV219" s="438"/>
      <c r="OJW219" s="438"/>
      <c r="OJX219" s="438"/>
      <c r="OJY219" s="438"/>
      <c r="OJZ219" s="438"/>
      <c r="OKA219" s="438"/>
      <c r="OKB219" s="438"/>
      <c r="OKC219" s="438"/>
      <c r="OKD219" s="438"/>
      <c r="OKE219" s="438"/>
      <c r="OKF219" s="438"/>
      <c r="OKG219" s="438"/>
      <c r="OKH219" s="438"/>
      <c r="OKI219" s="438"/>
      <c r="OKJ219" s="438"/>
      <c r="OKK219" s="435"/>
      <c r="OKL219" s="435"/>
      <c r="OKM219" s="435"/>
      <c r="OKN219" s="435"/>
      <c r="OKO219" s="435"/>
      <c r="OKP219" s="435"/>
      <c r="OKQ219" s="435"/>
      <c r="OKR219" s="435"/>
      <c r="OKS219" s="435"/>
      <c r="OKT219" s="435"/>
      <c r="OKU219" s="435"/>
      <c r="OKV219" s="435"/>
      <c r="OKW219" s="435"/>
      <c r="OKX219" s="435"/>
      <c r="OKY219" s="435"/>
      <c r="OKZ219" s="435"/>
      <c r="OLA219" s="435"/>
      <c r="OLB219" s="435"/>
      <c r="OLC219" s="435"/>
      <c r="OLD219" s="435"/>
      <c r="OLE219" s="435"/>
      <c r="OLF219" s="435"/>
      <c r="OLG219" s="435"/>
      <c r="OLH219" s="435"/>
      <c r="OLI219" s="435"/>
      <c r="OLJ219" s="435"/>
      <c r="OLK219" s="435"/>
      <c r="OLL219" s="435"/>
      <c r="OLM219" s="435"/>
      <c r="OLN219" s="435"/>
      <c r="OLO219" s="435"/>
      <c r="OLP219" s="435"/>
      <c r="OLQ219" s="435"/>
      <c r="OLR219" s="435"/>
      <c r="OLS219" s="435"/>
      <c r="OLT219" s="435"/>
      <c r="OLU219" s="435"/>
      <c r="OLV219" s="435"/>
      <c r="OLW219" s="435"/>
      <c r="OLX219" s="435"/>
      <c r="OLY219" s="435"/>
      <c r="OLZ219" s="435"/>
      <c r="OMA219" s="435"/>
      <c r="OMB219" s="435"/>
      <c r="OMC219" s="435"/>
      <c r="OMD219" s="435"/>
      <c r="OME219" s="435"/>
      <c r="OMF219" s="435"/>
      <c r="OMG219" s="436"/>
      <c r="OMH219" s="436"/>
      <c r="OMI219" s="436"/>
      <c r="OMJ219" s="436"/>
      <c r="OMK219" s="436"/>
      <c r="OML219" s="436"/>
      <c r="OMM219" s="436"/>
      <c r="OMN219" s="436"/>
      <c r="OMO219" s="436"/>
      <c r="OMP219" s="436"/>
      <c r="OMQ219" s="436"/>
      <c r="OMR219" s="436"/>
      <c r="OMS219" s="436"/>
      <c r="OMT219" s="436"/>
      <c r="OMU219" s="436"/>
      <c r="OMV219" s="436"/>
      <c r="OMW219" s="437"/>
      <c r="OMX219" s="437"/>
      <c r="OMY219" s="437"/>
      <c r="OMZ219" s="437"/>
      <c r="ONA219" s="437"/>
      <c r="ONB219" s="437"/>
      <c r="ONC219" s="437"/>
      <c r="OND219" s="438"/>
      <c r="ONE219" s="438"/>
      <c r="ONF219" s="438"/>
      <c r="ONG219" s="438"/>
      <c r="ONH219" s="438"/>
      <c r="ONI219" s="438"/>
      <c r="ONJ219" s="438"/>
      <c r="ONK219" s="438"/>
      <c r="ONL219" s="438"/>
      <c r="ONM219" s="438"/>
      <c r="ONN219" s="438"/>
      <c r="ONO219" s="438"/>
      <c r="ONP219" s="438"/>
      <c r="ONQ219" s="438"/>
      <c r="ONR219" s="438"/>
      <c r="ONS219" s="438"/>
      <c r="ONT219" s="438"/>
      <c r="ONU219" s="438"/>
      <c r="ONV219" s="438"/>
      <c r="ONW219" s="438"/>
      <c r="ONX219" s="438"/>
      <c r="ONY219" s="438"/>
      <c r="ONZ219" s="438"/>
      <c r="OOA219" s="438"/>
      <c r="OOB219" s="438"/>
      <c r="OOC219" s="438"/>
      <c r="OOD219" s="438"/>
      <c r="OOE219" s="438"/>
      <c r="OOF219" s="438"/>
      <c r="OOG219" s="438"/>
      <c r="OOH219" s="438"/>
      <c r="OOI219" s="438"/>
      <c r="OOJ219" s="438"/>
      <c r="OOK219" s="438"/>
      <c r="OOL219" s="435"/>
      <c r="OOM219" s="435"/>
      <c r="OON219" s="435"/>
      <c r="OOO219" s="435"/>
      <c r="OOP219" s="435"/>
      <c r="OOQ219" s="435"/>
      <c r="OOR219" s="435"/>
      <c r="OOS219" s="435"/>
      <c r="OOT219" s="435"/>
      <c r="OOU219" s="435"/>
      <c r="OOV219" s="435"/>
      <c r="OOW219" s="435"/>
      <c r="OOX219" s="435"/>
      <c r="OOY219" s="435"/>
      <c r="OOZ219" s="435"/>
      <c r="OPA219" s="435"/>
      <c r="OPB219" s="435"/>
      <c r="OPC219" s="435"/>
      <c r="OPD219" s="435"/>
      <c r="OPE219" s="435"/>
      <c r="OPF219" s="435"/>
      <c r="OPG219" s="435"/>
      <c r="OPH219" s="435"/>
      <c r="OPI219" s="435"/>
      <c r="OPJ219" s="435"/>
      <c r="OPK219" s="435"/>
      <c r="OPL219" s="435"/>
      <c r="OPM219" s="435"/>
      <c r="OPN219" s="435"/>
      <c r="OPO219" s="435"/>
      <c r="OPP219" s="435"/>
      <c r="OPQ219" s="435"/>
      <c r="OPR219" s="435"/>
      <c r="OPS219" s="435"/>
      <c r="OPT219" s="435"/>
      <c r="OPU219" s="435"/>
      <c r="OPV219" s="435"/>
      <c r="OPW219" s="435"/>
      <c r="OPX219" s="435"/>
      <c r="OPY219" s="435"/>
      <c r="OPZ219" s="435"/>
      <c r="OQA219" s="435"/>
      <c r="OQB219" s="435"/>
      <c r="OQC219" s="435"/>
      <c r="OQD219" s="435"/>
      <c r="OQE219" s="435"/>
      <c r="OQF219" s="435"/>
      <c r="OQG219" s="435"/>
      <c r="OQH219" s="436"/>
      <c r="OQI219" s="436"/>
      <c r="OQJ219" s="436"/>
      <c r="OQK219" s="436"/>
      <c r="OQL219" s="436"/>
      <c r="OQM219" s="436"/>
      <c r="OQN219" s="436"/>
      <c r="OQO219" s="436"/>
      <c r="OQP219" s="436"/>
      <c r="OQQ219" s="436"/>
      <c r="OQR219" s="436"/>
      <c r="OQS219" s="436"/>
      <c r="OQT219" s="436"/>
      <c r="OQU219" s="436"/>
      <c r="OQV219" s="436"/>
      <c r="OQW219" s="436"/>
      <c r="OQX219" s="437"/>
      <c r="OQY219" s="437"/>
      <c r="OQZ219" s="437"/>
      <c r="ORA219" s="437"/>
      <c r="ORB219" s="437"/>
      <c r="ORC219" s="437"/>
      <c r="ORD219" s="437"/>
      <c r="ORE219" s="438"/>
      <c r="ORF219" s="438"/>
      <c r="ORG219" s="438"/>
      <c r="ORH219" s="438"/>
      <c r="ORI219" s="438"/>
      <c r="ORJ219" s="438"/>
      <c r="ORK219" s="438"/>
      <c r="ORL219" s="438"/>
      <c r="ORM219" s="438"/>
      <c r="ORN219" s="438"/>
      <c r="ORO219" s="438"/>
      <c r="ORP219" s="438"/>
      <c r="ORQ219" s="438"/>
      <c r="ORR219" s="438"/>
      <c r="ORS219" s="438"/>
      <c r="ORT219" s="438"/>
      <c r="ORU219" s="438"/>
      <c r="ORV219" s="438"/>
      <c r="ORW219" s="438"/>
      <c r="ORX219" s="438"/>
      <c r="ORY219" s="438"/>
      <c r="ORZ219" s="438"/>
      <c r="OSA219" s="438"/>
      <c r="OSB219" s="438"/>
      <c r="OSC219" s="438"/>
      <c r="OSD219" s="438"/>
      <c r="OSE219" s="438"/>
      <c r="OSF219" s="438"/>
      <c r="OSG219" s="438"/>
      <c r="OSH219" s="438"/>
      <c r="OSI219" s="438"/>
      <c r="OSJ219" s="438"/>
      <c r="OSK219" s="438"/>
      <c r="OSL219" s="438"/>
      <c r="OSM219" s="435"/>
      <c r="OSN219" s="435"/>
      <c r="OSO219" s="435"/>
      <c r="OSP219" s="435"/>
      <c r="OSQ219" s="435"/>
      <c r="OSR219" s="435"/>
      <c r="OSS219" s="435"/>
      <c r="OST219" s="435"/>
      <c r="OSU219" s="435"/>
      <c r="OSV219" s="435"/>
      <c r="OSW219" s="435"/>
      <c r="OSX219" s="435"/>
      <c r="OSY219" s="435"/>
      <c r="OSZ219" s="435"/>
      <c r="OTA219" s="435"/>
      <c r="OTB219" s="435"/>
      <c r="OTC219" s="435"/>
      <c r="OTD219" s="435"/>
      <c r="OTE219" s="435"/>
      <c r="OTF219" s="435"/>
      <c r="OTG219" s="435"/>
      <c r="OTH219" s="435"/>
      <c r="OTI219" s="435"/>
      <c r="OTJ219" s="435"/>
      <c r="OTK219" s="435"/>
      <c r="OTL219" s="435"/>
      <c r="OTM219" s="435"/>
      <c r="OTN219" s="435"/>
      <c r="OTO219" s="435"/>
      <c r="OTP219" s="435"/>
      <c r="OTQ219" s="435"/>
      <c r="OTR219" s="435"/>
      <c r="OTS219" s="435"/>
      <c r="OTT219" s="435"/>
      <c r="OTU219" s="435"/>
      <c r="OTV219" s="435"/>
      <c r="OTW219" s="435"/>
      <c r="OTX219" s="435"/>
      <c r="OTY219" s="435"/>
      <c r="OTZ219" s="435"/>
      <c r="OUA219" s="435"/>
      <c r="OUB219" s="435"/>
      <c r="OUC219" s="435"/>
      <c r="OUD219" s="435"/>
      <c r="OUE219" s="435"/>
      <c r="OUF219" s="435"/>
      <c r="OUG219" s="435"/>
      <c r="OUH219" s="435"/>
      <c r="OUI219" s="436"/>
      <c r="OUJ219" s="436"/>
      <c r="OUK219" s="436"/>
      <c r="OUL219" s="436"/>
      <c r="OUM219" s="436"/>
      <c r="OUN219" s="436"/>
      <c r="OUO219" s="436"/>
      <c r="OUP219" s="436"/>
      <c r="OUQ219" s="436"/>
      <c r="OUR219" s="436"/>
      <c r="OUS219" s="436"/>
      <c r="OUT219" s="436"/>
      <c r="OUU219" s="436"/>
      <c r="OUV219" s="436"/>
      <c r="OUW219" s="436"/>
      <c r="OUX219" s="436"/>
      <c r="OUY219" s="437"/>
      <c r="OUZ219" s="437"/>
      <c r="OVA219" s="437"/>
      <c r="OVB219" s="437"/>
      <c r="OVC219" s="437"/>
      <c r="OVD219" s="437"/>
      <c r="OVE219" s="437"/>
      <c r="OVF219" s="438"/>
      <c r="OVG219" s="438"/>
      <c r="OVH219" s="438"/>
      <c r="OVI219" s="438"/>
      <c r="OVJ219" s="438"/>
      <c r="OVK219" s="438"/>
      <c r="OVL219" s="438"/>
      <c r="OVM219" s="438"/>
      <c r="OVN219" s="438"/>
      <c r="OVO219" s="438"/>
      <c r="OVP219" s="438"/>
      <c r="OVQ219" s="438"/>
      <c r="OVR219" s="438"/>
      <c r="OVS219" s="438"/>
      <c r="OVT219" s="438"/>
      <c r="OVU219" s="438"/>
      <c r="OVV219" s="438"/>
      <c r="OVW219" s="438"/>
      <c r="OVX219" s="438"/>
      <c r="OVY219" s="438"/>
      <c r="OVZ219" s="438"/>
      <c r="OWA219" s="438"/>
      <c r="OWB219" s="438"/>
      <c r="OWC219" s="438"/>
      <c r="OWD219" s="438"/>
      <c r="OWE219" s="438"/>
      <c r="OWF219" s="438"/>
      <c r="OWG219" s="438"/>
      <c r="OWH219" s="438"/>
      <c r="OWI219" s="438"/>
      <c r="OWJ219" s="438"/>
      <c r="OWK219" s="438"/>
      <c r="OWL219" s="438"/>
      <c r="OWM219" s="438"/>
      <c r="OWN219" s="435"/>
      <c r="OWO219" s="435"/>
      <c r="OWP219" s="435"/>
      <c r="OWQ219" s="435"/>
      <c r="OWR219" s="435"/>
      <c r="OWS219" s="435"/>
      <c r="OWT219" s="435"/>
      <c r="OWU219" s="435"/>
      <c r="OWV219" s="435"/>
      <c r="OWW219" s="435"/>
      <c r="OWX219" s="435"/>
      <c r="OWY219" s="435"/>
      <c r="OWZ219" s="435"/>
      <c r="OXA219" s="435"/>
      <c r="OXB219" s="435"/>
      <c r="OXC219" s="435"/>
      <c r="OXD219" s="435"/>
      <c r="OXE219" s="435"/>
      <c r="OXF219" s="435"/>
      <c r="OXG219" s="435"/>
      <c r="OXH219" s="435"/>
      <c r="OXI219" s="435"/>
      <c r="OXJ219" s="435"/>
      <c r="OXK219" s="435"/>
      <c r="OXL219" s="435"/>
      <c r="OXM219" s="435"/>
      <c r="OXN219" s="435"/>
      <c r="OXO219" s="435"/>
      <c r="OXP219" s="435"/>
      <c r="OXQ219" s="435"/>
      <c r="OXR219" s="435"/>
      <c r="OXS219" s="435"/>
      <c r="OXT219" s="435"/>
      <c r="OXU219" s="435"/>
      <c r="OXV219" s="435"/>
      <c r="OXW219" s="435"/>
      <c r="OXX219" s="435"/>
      <c r="OXY219" s="435"/>
      <c r="OXZ219" s="435"/>
      <c r="OYA219" s="435"/>
      <c r="OYB219" s="435"/>
      <c r="OYC219" s="435"/>
      <c r="OYD219" s="435"/>
      <c r="OYE219" s="435"/>
      <c r="OYF219" s="435"/>
      <c r="OYG219" s="435"/>
      <c r="OYH219" s="435"/>
      <c r="OYI219" s="435"/>
      <c r="OYJ219" s="436"/>
      <c r="OYK219" s="436"/>
      <c r="OYL219" s="436"/>
      <c r="OYM219" s="436"/>
      <c r="OYN219" s="436"/>
      <c r="OYO219" s="436"/>
      <c r="OYP219" s="436"/>
      <c r="OYQ219" s="436"/>
      <c r="OYR219" s="436"/>
      <c r="OYS219" s="436"/>
      <c r="OYT219" s="436"/>
      <c r="OYU219" s="436"/>
      <c r="OYV219" s="436"/>
      <c r="OYW219" s="436"/>
      <c r="OYX219" s="436"/>
      <c r="OYY219" s="436"/>
      <c r="OYZ219" s="437"/>
      <c r="OZA219" s="437"/>
      <c r="OZB219" s="437"/>
      <c r="OZC219" s="437"/>
      <c r="OZD219" s="437"/>
      <c r="OZE219" s="437"/>
      <c r="OZF219" s="437"/>
      <c r="OZG219" s="438"/>
      <c r="OZH219" s="438"/>
      <c r="OZI219" s="438"/>
      <c r="OZJ219" s="438"/>
      <c r="OZK219" s="438"/>
      <c r="OZL219" s="438"/>
      <c r="OZM219" s="438"/>
      <c r="OZN219" s="438"/>
      <c r="OZO219" s="438"/>
      <c r="OZP219" s="438"/>
      <c r="OZQ219" s="438"/>
      <c r="OZR219" s="438"/>
      <c r="OZS219" s="438"/>
      <c r="OZT219" s="438"/>
      <c r="OZU219" s="438"/>
      <c r="OZV219" s="438"/>
      <c r="OZW219" s="438"/>
      <c r="OZX219" s="438"/>
      <c r="OZY219" s="438"/>
      <c r="OZZ219" s="438"/>
      <c r="PAA219" s="438"/>
      <c r="PAB219" s="438"/>
      <c r="PAC219" s="438"/>
      <c r="PAD219" s="438"/>
      <c r="PAE219" s="438"/>
      <c r="PAF219" s="438"/>
      <c r="PAG219" s="438"/>
      <c r="PAH219" s="438"/>
      <c r="PAI219" s="438"/>
      <c r="PAJ219" s="438"/>
      <c r="PAK219" s="438"/>
      <c r="PAL219" s="438"/>
      <c r="PAM219" s="438"/>
      <c r="PAN219" s="438"/>
      <c r="PAO219" s="435"/>
      <c r="PAP219" s="435"/>
      <c r="PAQ219" s="435"/>
      <c r="PAR219" s="435"/>
      <c r="PAS219" s="435"/>
      <c r="PAT219" s="435"/>
      <c r="PAU219" s="435"/>
      <c r="PAV219" s="435"/>
      <c r="PAW219" s="435"/>
      <c r="PAX219" s="435"/>
      <c r="PAY219" s="435"/>
      <c r="PAZ219" s="435"/>
      <c r="PBA219" s="435"/>
      <c r="PBB219" s="435"/>
      <c r="PBC219" s="435"/>
      <c r="PBD219" s="435"/>
      <c r="PBE219" s="435"/>
      <c r="PBF219" s="435"/>
      <c r="PBG219" s="435"/>
      <c r="PBH219" s="435"/>
      <c r="PBI219" s="435"/>
      <c r="PBJ219" s="435"/>
      <c r="PBK219" s="435"/>
      <c r="PBL219" s="435"/>
      <c r="PBM219" s="435"/>
      <c r="PBN219" s="435"/>
      <c r="PBO219" s="435"/>
      <c r="PBP219" s="435"/>
      <c r="PBQ219" s="435"/>
      <c r="PBR219" s="435"/>
      <c r="PBS219" s="435"/>
      <c r="PBT219" s="435"/>
      <c r="PBU219" s="435"/>
      <c r="PBV219" s="435"/>
      <c r="PBW219" s="435"/>
      <c r="PBX219" s="435"/>
      <c r="PBY219" s="435"/>
      <c r="PBZ219" s="435"/>
      <c r="PCA219" s="435"/>
      <c r="PCB219" s="435"/>
      <c r="PCC219" s="435"/>
      <c r="PCD219" s="435"/>
      <c r="PCE219" s="435"/>
      <c r="PCF219" s="435"/>
      <c r="PCG219" s="435"/>
      <c r="PCH219" s="435"/>
      <c r="PCI219" s="435"/>
      <c r="PCJ219" s="435"/>
      <c r="PCK219" s="436"/>
      <c r="PCL219" s="436"/>
      <c r="PCM219" s="436"/>
      <c r="PCN219" s="436"/>
      <c r="PCO219" s="436"/>
      <c r="PCP219" s="436"/>
      <c r="PCQ219" s="436"/>
      <c r="PCR219" s="436"/>
      <c r="PCS219" s="436"/>
      <c r="PCT219" s="436"/>
      <c r="PCU219" s="436"/>
      <c r="PCV219" s="436"/>
      <c r="PCW219" s="436"/>
      <c r="PCX219" s="436"/>
      <c r="PCY219" s="436"/>
      <c r="PCZ219" s="436"/>
      <c r="PDA219" s="437"/>
      <c r="PDB219" s="437"/>
      <c r="PDC219" s="437"/>
      <c r="PDD219" s="437"/>
      <c r="PDE219" s="437"/>
      <c r="PDF219" s="437"/>
      <c r="PDG219" s="437"/>
      <c r="PDH219" s="438"/>
      <c r="PDI219" s="438"/>
      <c r="PDJ219" s="438"/>
      <c r="PDK219" s="438"/>
      <c r="PDL219" s="438"/>
      <c r="PDM219" s="438"/>
      <c r="PDN219" s="438"/>
      <c r="PDO219" s="438"/>
      <c r="PDP219" s="438"/>
      <c r="PDQ219" s="438"/>
      <c r="PDR219" s="438"/>
      <c r="PDS219" s="438"/>
      <c r="PDT219" s="438"/>
      <c r="PDU219" s="438"/>
      <c r="PDV219" s="438"/>
      <c r="PDW219" s="438"/>
      <c r="PDX219" s="438"/>
      <c r="PDY219" s="438"/>
      <c r="PDZ219" s="438"/>
      <c r="PEA219" s="438"/>
      <c r="PEB219" s="438"/>
      <c r="PEC219" s="438"/>
      <c r="PED219" s="438"/>
      <c r="PEE219" s="438"/>
      <c r="PEF219" s="438"/>
      <c r="PEG219" s="438"/>
      <c r="PEH219" s="438"/>
      <c r="PEI219" s="438"/>
      <c r="PEJ219" s="438"/>
      <c r="PEK219" s="438"/>
      <c r="PEL219" s="438"/>
      <c r="PEM219" s="438"/>
      <c r="PEN219" s="438"/>
      <c r="PEO219" s="438"/>
      <c r="PEP219" s="435"/>
      <c r="PEQ219" s="435"/>
      <c r="PER219" s="435"/>
      <c r="PES219" s="435"/>
      <c r="PET219" s="435"/>
      <c r="PEU219" s="435"/>
      <c r="PEV219" s="435"/>
      <c r="PEW219" s="435"/>
      <c r="PEX219" s="435"/>
      <c r="PEY219" s="435"/>
      <c r="PEZ219" s="435"/>
      <c r="PFA219" s="435"/>
      <c r="PFB219" s="435"/>
      <c r="PFC219" s="435"/>
      <c r="PFD219" s="435"/>
      <c r="PFE219" s="435"/>
      <c r="PFF219" s="435"/>
      <c r="PFG219" s="435"/>
      <c r="PFH219" s="435"/>
      <c r="PFI219" s="435"/>
      <c r="PFJ219" s="435"/>
      <c r="PFK219" s="435"/>
      <c r="PFL219" s="435"/>
      <c r="PFM219" s="435"/>
      <c r="PFN219" s="435"/>
      <c r="PFO219" s="435"/>
      <c r="PFP219" s="435"/>
      <c r="PFQ219" s="435"/>
      <c r="PFR219" s="435"/>
      <c r="PFS219" s="435"/>
      <c r="PFT219" s="435"/>
      <c r="PFU219" s="435"/>
      <c r="PFV219" s="435"/>
      <c r="PFW219" s="435"/>
      <c r="PFX219" s="435"/>
      <c r="PFY219" s="435"/>
      <c r="PFZ219" s="435"/>
      <c r="PGA219" s="435"/>
      <c r="PGB219" s="435"/>
      <c r="PGC219" s="435"/>
      <c r="PGD219" s="435"/>
      <c r="PGE219" s="435"/>
      <c r="PGF219" s="435"/>
      <c r="PGG219" s="435"/>
      <c r="PGH219" s="435"/>
      <c r="PGI219" s="435"/>
      <c r="PGJ219" s="435"/>
      <c r="PGK219" s="435"/>
      <c r="PGL219" s="436"/>
      <c r="PGM219" s="436"/>
      <c r="PGN219" s="436"/>
      <c r="PGO219" s="436"/>
      <c r="PGP219" s="436"/>
      <c r="PGQ219" s="436"/>
      <c r="PGR219" s="436"/>
      <c r="PGS219" s="436"/>
      <c r="PGT219" s="436"/>
      <c r="PGU219" s="436"/>
      <c r="PGV219" s="436"/>
      <c r="PGW219" s="436"/>
      <c r="PGX219" s="436"/>
      <c r="PGY219" s="436"/>
      <c r="PGZ219" s="436"/>
      <c r="PHA219" s="436"/>
      <c r="PHB219" s="437"/>
      <c r="PHC219" s="437"/>
      <c r="PHD219" s="437"/>
      <c r="PHE219" s="437"/>
      <c r="PHF219" s="437"/>
      <c r="PHG219" s="437"/>
      <c r="PHH219" s="437"/>
      <c r="PHI219" s="438"/>
      <c r="PHJ219" s="438"/>
      <c r="PHK219" s="438"/>
      <c r="PHL219" s="438"/>
      <c r="PHM219" s="438"/>
      <c r="PHN219" s="438"/>
      <c r="PHO219" s="438"/>
      <c r="PHP219" s="438"/>
      <c r="PHQ219" s="438"/>
      <c r="PHR219" s="438"/>
      <c r="PHS219" s="438"/>
      <c r="PHT219" s="438"/>
      <c r="PHU219" s="438"/>
      <c r="PHV219" s="438"/>
      <c r="PHW219" s="438"/>
      <c r="PHX219" s="438"/>
      <c r="PHY219" s="438"/>
      <c r="PHZ219" s="438"/>
      <c r="PIA219" s="438"/>
      <c r="PIB219" s="438"/>
      <c r="PIC219" s="438"/>
      <c r="PID219" s="438"/>
      <c r="PIE219" s="438"/>
      <c r="PIF219" s="438"/>
      <c r="PIG219" s="438"/>
      <c r="PIH219" s="438"/>
      <c r="PII219" s="438"/>
      <c r="PIJ219" s="438"/>
      <c r="PIK219" s="438"/>
      <c r="PIL219" s="438"/>
      <c r="PIM219" s="438"/>
      <c r="PIN219" s="438"/>
      <c r="PIO219" s="438"/>
      <c r="PIP219" s="438"/>
      <c r="PIQ219" s="435"/>
      <c r="PIR219" s="435"/>
      <c r="PIS219" s="435"/>
      <c r="PIT219" s="435"/>
      <c r="PIU219" s="435"/>
      <c r="PIV219" s="435"/>
      <c r="PIW219" s="435"/>
      <c r="PIX219" s="435"/>
      <c r="PIY219" s="435"/>
      <c r="PIZ219" s="435"/>
      <c r="PJA219" s="435"/>
      <c r="PJB219" s="435"/>
      <c r="PJC219" s="435"/>
      <c r="PJD219" s="435"/>
      <c r="PJE219" s="435"/>
      <c r="PJF219" s="435"/>
      <c r="PJG219" s="435"/>
      <c r="PJH219" s="435"/>
      <c r="PJI219" s="435"/>
      <c r="PJJ219" s="435"/>
      <c r="PJK219" s="435"/>
      <c r="PJL219" s="435"/>
      <c r="PJM219" s="435"/>
      <c r="PJN219" s="435"/>
      <c r="PJO219" s="435"/>
      <c r="PJP219" s="435"/>
      <c r="PJQ219" s="435"/>
      <c r="PJR219" s="435"/>
      <c r="PJS219" s="435"/>
      <c r="PJT219" s="435"/>
      <c r="PJU219" s="435"/>
      <c r="PJV219" s="435"/>
      <c r="PJW219" s="435"/>
      <c r="PJX219" s="435"/>
      <c r="PJY219" s="435"/>
      <c r="PJZ219" s="435"/>
      <c r="PKA219" s="435"/>
      <c r="PKB219" s="435"/>
      <c r="PKC219" s="435"/>
      <c r="PKD219" s="435"/>
      <c r="PKE219" s="435"/>
      <c r="PKF219" s="435"/>
      <c r="PKG219" s="435"/>
      <c r="PKH219" s="435"/>
      <c r="PKI219" s="435"/>
      <c r="PKJ219" s="435"/>
      <c r="PKK219" s="435"/>
      <c r="PKL219" s="435"/>
      <c r="PKM219" s="436"/>
      <c r="PKN219" s="436"/>
      <c r="PKO219" s="436"/>
      <c r="PKP219" s="436"/>
      <c r="PKQ219" s="436"/>
      <c r="PKR219" s="436"/>
      <c r="PKS219" s="436"/>
      <c r="PKT219" s="436"/>
      <c r="PKU219" s="436"/>
      <c r="PKV219" s="436"/>
      <c r="PKW219" s="436"/>
      <c r="PKX219" s="436"/>
      <c r="PKY219" s="436"/>
      <c r="PKZ219" s="436"/>
      <c r="PLA219" s="436"/>
      <c r="PLB219" s="436"/>
      <c r="PLC219" s="437"/>
      <c r="PLD219" s="437"/>
      <c r="PLE219" s="437"/>
      <c r="PLF219" s="437"/>
      <c r="PLG219" s="437"/>
      <c r="PLH219" s="437"/>
      <c r="PLI219" s="437"/>
      <c r="PLJ219" s="438"/>
      <c r="PLK219" s="438"/>
      <c r="PLL219" s="438"/>
      <c r="PLM219" s="438"/>
      <c r="PLN219" s="438"/>
      <c r="PLO219" s="438"/>
      <c r="PLP219" s="438"/>
      <c r="PLQ219" s="438"/>
      <c r="PLR219" s="438"/>
      <c r="PLS219" s="438"/>
      <c r="PLT219" s="438"/>
      <c r="PLU219" s="438"/>
      <c r="PLV219" s="438"/>
      <c r="PLW219" s="438"/>
      <c r="PLX219" s="438"/>
      <c r="PLY219" s="438"/>
      <c r="PLZ219" s="438"/>
      <c r="PMA219" s="438"/>
      <c r="PMB219" s="438"/>
      <c r="PMC219" s="438"/>
      <c r="PMD219" s="438"/>
      <c r="PME219" s="438"/>
      <c r="PMF219" s="438"/>
      <c r="PMG219" s="438"/>
      <c r="PMH219" s="438"/>
      <c r="PMI219" s="438"/>
      <c r="PMJ219" s="438"/>
      <c r="PMK219" s="438"/>
      <c r="PML219" s="438"/>
      <c r="PMM219" s="438"/>
      <c r="PMN219" s="438"/>
      <c r="PMO219" s="438"/>
      <c r="PMP219" s="438"/>
      <c r="PMQ219" s="438"/>
      <c r="PMR219" s="435"/>
      <c r="PMS219" s="435"/>
      <c r="PMT219" s="435"/>
      <c r="PMU219" s="435"/>
      <c r="PMV219" s="435"/>
      <c r="PMW219" s="435"/>
      <c r="PMX219" s="435"/>
      <c r="PMY219" s="435"/>
      <c r="PMZ219" s="435"/>
      <c r="PNA219" s="435"/>
      <c r="PNB219" s="435"/>
      <c r="PNC219" s="435"/>
      <c r="PND219" s="435"/>
      <c r="PNE219" s="435"/>
      <c r="PNF219" s="435"/>
      <c r="PNG219" s="435"/>
      <c r="PNH219" s="435"/>
      <c r="PNI219" s="435"/>
      <c r="PNJ219" s="435"/>
      <c r="PNK219" s="435"/>
      <c r="PNL219" s="435"/>
      <c r="PNM219" s="435"/>
      <c r="PNN219" s="435"/>
      <c r="PNO219" s="435"/>
      <c r="PNP219" s="435"/>
      <c r="PNQ219" s="435"/>
      <c r="PNR219" s="435"/>
      <c r="PNS219" s="435"/>
      <c r="PNT219" s="435"/>
      <c r="PNU219" s="435"/>
      <c r="PNV219" s="435"/>
      <c r="PNW219" s="435"/>
      <c r="PNX219" s="435"/>
      <c r="PNY219" s="435"/>
      <c r="PNZ219" s="435"/>
      <c r="POA219" s="435"/>
      <c r="POB219" s="435"/>
      <c r="POC219" s="435"/>
      <c r="POD219" s="435"/>
      <c r="POE219" s="435"/>
      <c r="POF219" s="435"/>
      <c r="POG219" s="435"/>
      <c r="POH219" s="435"/>
      <c r="POI219" s="435"/>
      <c r="POJ219" s="435"/>
      <c r="POK219" s="435"/>
      <c r="POL219" s="435"/>
      <c r="POM219" s="435"/>
      <c r="PON219" s="436"/>
      <c r="POO219" s="436"/>
      <c r="POP219" s="436"/>
      <c r="POQ219" s="436"/>
      <c r="POR219" s="436"/>
      <c r="POS219" s="436"/>
      <c r="POT219" s="436"/>
      <c r="POU219" s="436"/>
      <c r="POV219" s="436"/>
      <c r="POW219" s="436"/>
      <c r="POX219" s="436"/>
      <c r="POY219" s="436"/>
      <c r="POZ219" s="436"/>
      <c r="PPA219" s="436"/>
      <c r="PPB219" s="436"/>
      <c r="PPC219" s="436"/>
      <c r="PPD219" s="437"/>
      <c r="PPE219" s="437"/>
      <c r="PPF219" s="437"/>
      <c r="PPG219" s="437"/>
      <c r="PPH219" s="437"/>
      <c r="PPI219" s="437"/>
      <c r="PPJ219" s="437"/>
      <c r="PPK219" s="438"/>
      <c r="PPL219" s="438"/>
      <c r="PPM219" s="438"/>
      <c r="PPN219" s="438"/>
      <c r="PPO219" s="438"/>
      <c r="PPP219" s="438"/>
      <c r="PPQ219" s="438"/>
      <c r="PPR219" s="438"/>
      <c r="PPS219" s="438"/>
      <c r="PPT219" s="438"/>
      <c r="PPU219" s="438"/>
      <c r="PPV219" s="438"/>
      <c r="PPW219" s="438"/>
      <c r="PPX219" s="438"/>
      <c r="PPY219" s="438"/>
      <c r="PPZ219" s="438"/>
      <c r="PQA219" s="438"/>
      <c r="PQB219" s="438"/>
      <c r="PQC219" s="438"/>
      <c r="PQD219" s="438"/>
      <c r="PQE219" s="438"/>
      <c r="PQF219" s="438"/>
      <c r="PQG219" s="438"/>
      <c r="PQH219" s="438"/>
      <c r="PQI219" s="438"/>
      <c r="PQJ219" s="438"/>
      <c r="PQK219" s="438"/>
      <c r="PQL219" s="438"/>
      <c r="PQM219" s="438"/>
      <c r="PQN219" s="438"/>
      <c r="PQO219" s="438"/>
      <c r="PQP219" s="438"/>
      <c r="PQQ219" s="438"/>
      <c r="PQR219" s="438"/>
      <c r="PQS219" s="435"/>
      <c r="PQT219" s="435"/>
      <c r="PQU219" s="435"/>
      <c r="PQV219" s="435"/>
      <c r="PQW219" s="435"/>
      <c r="PQX219" s="435"/>
      <c r="PQY219" s="435"/>
      <c r="PQZ219" s="435"/>
      <c r="PRA219" s="435"/>
      <c r="PRB219" s="435"/>
      <c r="PRC219" s="435"/>
      <c r="PRD219" s="435"/>
      <c r="PRE219" s="435"/>
      <c r="PRF219" s="435"/>
      <c r="PRG219" s="435"/>
      <c r="PRH219" s="435"/>
      <c r="PRI219" s="435"/>
      <c r="PRJ219" s="435"/>
      <c r="PRK219" s="435"/>
      <c r="PRL219" s="435"/>
      <c r="PRM219" s="435"/>
      <c r="PRN219" s="435"/>
      <c r="PRO219" s="435"/>
      <c r="PRP219" s="435"/>
      <c r="PRQ219" s="435"/>
      <c r="PRR219" s="435"/>
      <c r="PRS219" s="435"/>
      <c r="PRT219" s="435"/>
      <c r="PRU219" s="435"/>
      <c r="PRV219" s="435"/>
      <c r="PRW219" s="435"/>
      <c r="PRX219" s="435"/>
      <c r="PRY219" s="435"/>
      <c r="PRZ219" s="435"/>
      <c r="PSA219" s="435"/>
      <c r="PSB219" s="435"/>
      <c r="PSC219" s="435"/>
      <c r="PSD219" s="435"/>
      <c r="PSE219" s="435"/>
      <c r="PSF219" s="435"/>
      <c r="PSG219" s="435"/>
      <c r="PSH219" s="435"/>
      <c r="PSI219" s="435"/>
      <c r="PSJ219" s="435"/>
      <c r="PSK219" s="435"/>
      <c r="PSL219" s="435"/>
      <c r="PSM219" s="435"/>
      <c r="PSN219" s="435"/>
      <c r="PSO219" s="436"/>
      <c r="PSP219" s="436"/>
      <c r="PSQ219" s="436"/>
      <c r="PSR219" s="436"/>
      <c r="PSS219" s="436"/>
      <c r="PST219" s="436"/>
      <c r="PSU219" s="436"/>
      <c r="PSV219" s="436"/>
      <c r="PSW219" s="436"/>
      <c r="PSX219" s="436"/>
      <c r="PSY219" s="436"/>
      <c r="PSZ219" s="436"/>
      <c r="PTA219" s="436"/>
      <c r="PTB219" s="436"/>
      <c r="PTC219" s="436"/>
      <c r="PTD219" s="436"/>
      <c r="PTE219" s="437"/>
      <c r="PTF219" s="437"/>
      <c r="PTG219" s="437"/>
      <c r="PTH219" s="437"/>
      <c r="PTI219" s="437"/>
      <c r="PTJ219" s="437"/>
      <c r="PTK219" s="437"/>
      <c r="PTL219" s="438"/>
      <c r="PTM219" s="438"/>
      <c r="PTN219" s="438"/>
      <c r="PTO219" s="438"/>
      <c r="PTP219" s="438"/>
      <c r="PTQ219" s="438"/>
      <c r="PTR219" s="438"/>
      <c r="PTS219" s="438"/>
      <c r="PTT219" s="438"/>
      <c r="PTU219" s="438"/>
      <c r="PTV219" s="438"/>
      <c r="PTW219" s="438"/>
      <c r="PTX219" s="438"/>
      <c r="PTY219" s="438"/>
      <c r="PTZ219" s="438"/>
      <c r="PUA219" s="438"/>
      <c r="PUB219" s="438"/>
      <c r="PUC219" s="438"/>
      <c r="PUD219" s="438"/>
      <c r="PUE219" s="438"/>
      <c r="PUF219" s="438"/>
      <c r="PUG219" s="438"/>
      <c r="PUH219" s="438"/>
      <c r="PUI219" s="438"/>
      <c r="PUJ219" s="438"/>
      <c r="PUK219" s="438"/>
      <c r="PUL219" s="438"/>
      <c r="PUM219" s="438"/>
      <c r="PUN219" s="438"/>
      <c r="PUO219" s="438"/>
      <c r="PUP219" s="438"/>
      <c r="PUQ219" s="438"/>
      <c r="PUR219" s="438"/>
      <c r="PUS219" s="438"/>
      <c r="PUT219" s="435"/>
      <c r="PUU219" s="435"/>
      <c r="PUV219" s="435"/>
      <c r="PUW219" s="435"/>
      <c r="PUX219" s="435"/>
      <c r="PUY219" s="435"/>
      <c r="PUZ219" s="435"/>
      <c r="PVA219" s="435"/>
      <c r="PVB219" s="435"/>
      <c r="PVC219" s="435"/>
      <c r="PVD219" s="435"/>
      <c r="PVE219" s="435"/>
      <c r="PVF219" s="435"/>
      <c r="PVG219" s="435"/>
      <c r="PVH219" s="435"/>
      <c r="PVI219" s="435"/>
      <c r="PVJ219" s="435"/>
      <c r="PVK219" s="435"/>
      <c r="PVL219" s="435"/>
      <c r="PVM219" s="435"/>
      <c r="PVN219" s="435"/>
      <c r="PVO219" s="435"/>
      <c r="PVP219" s="435"/>
      <c r="PVQ219" s="435"/>
      <c r="PVR219" s="435"/>
      <c r="PVS219" s="435"/>
      <c r="PVT219" s="435"/>
      <c r="PVU219" s="435"/>
      <c r="PVV219" s="435"/>
      <c r="PVW219" s="435"/>
      <c r="PVX219" s="435"/>
      <c r="PVY219" s="435"/>
      <c r="PVZ219" s="435"/>
      <c r="PWA219" s="435"/>
      <c r="PWB219" s="435"/>
      <c r="PWC219" s="435"/>
      <c r="PWD219" s="435"/>
      <c r="PWE219" s="435"/>
      <c r="PWF219" s="435"/>
      <c r="PWG219" s="435"/>
      <c r="PWH219" s="435"/>
      <c r="PWI219" s="435"/>
      <c r="PWJ219" s="435"/>
      <c r="PWK219" s="435"/>
      <c r="PWL219" s="435"/>
      <c r="PWM219" s="435"/>
      <c r="PWN219" s="435"/>
      <c r="PWO219" s="435"/>
      <c r="PWP219" s="436"/>
      <c r="PWQ219" s="436"/>
      <c r="PWR219" s="436"/>
      <c r="PWS219" s="436"/>
      <c r="PWT219" s="436"/>
      <c r="PWU219" s="436"/>
      <c r="PWV219" s="436"/>
      <c r="PWW219" s="436"/>
      <c r="PWX219" s="436"/>
      <c r="PWY219" s="436"/>
      <c r="PWZ219" s="436"/>
      <c r="PXA219" s="436"/>
      <c r="PXB219" s="436"/>
      <c r="PXC219" s="436"/>
      <c r="PXD219" s="436"/>
      <c r="PXE219" s="436"/>
      <c r="PXF219" s="437"/>
      <c r="PXG219" s="437"/>
      <c r="PXH219" s="437"/>
      <c r="PXI219" s="437"/>
      <c r="PXJ219" s="437"/>
      <c r="PXK219" s="437"/>
      <c r="PXL219" s="437"/>
      <c r="PXM219" s="438"/>
      <c r="PXN219" s="438"/>
      <c r="PXO219" s="438"/>
      <c r="PXP219" s="438"/>
      <c r="PXQ219" s="438"/>
      <c r="PXR219" s="438"/>
      <c r="PXS219" s="438"/>
      <c r="PXT219" s="438"/>
      <c r="PXU219" s="438"/>
      <c r="PXV219" s="438"/>
      <c r="PXW219" s="438"/>
      <c r="PXX219" s="438"/>
      <c r="PXY219" s="438"/>
      <c r="PXZ219" s="438"/>
      <c r="PYA219" s="438"/>
      <c r="PYB219" s="438"/>
      <c r="PYC219" s="438"/>
      <c r="PYD219" s="438"/>
      <c r="PYE219" s="438"/>
      <c r="PYF219" s="438"/>
      <c r="PYG219" s="438"/>
      <c r="PYH219" s="438"/>
      <c r="PYI219" s="438"/>
      <c r="PYJ219" s="438"/>
      <c r="PYK219" s="438"/>
      <c r="PYL219" s="438"/>
      <c r="PYM219" s="438"/>
      <c r="PYN219" s="438"/>
      <c r="PYO219" s="438"/>
      <c r="PYP219" s="438"/>
      <c r="PYQ219" s="438"/>
      <c r="PYR219" s="438"/>
      <c r="PYS219" s="438"/>
      <c r="PYT219" s="438"/>
      <c r="PYU219" s="435"/>
      <c r="PYV219" s="435"/>
      <c r="PYW219" s="435"/>
      <c r="PYX219" s="435"/>
      <c r="PYY219" s="435"/>
      <c r="PYZ219" s="435"/>
      <c r="PZA219" s="435"/>
      <c r="PZB219" s="435"/>
      <c r="PZC219" s="435"/>
      <c r="PZD219" s="435"/>
      <c r="PZE219" s="435"/>
      <c r="PZF219" s="435"/>
      <c r="PZG219" s="435"/>
      <c r="PZH219" s="435"/>
      <c r="PZI219" s="435"/>
      <c r="PZJ219" s="435"/>
      <c r="PZK219" s="435"/>
      <c r="PZL219" s="435"/>
      <c r="PZM219" s="435"/>
      <c r="PZN219" s="435"/>
      <c r="PZO219" s="435"/>
      <c r="PZP219" s="435"/>
      <c r="PZQ219" s="435"/>
      <c r="PZR219" s="435"/>
      <c r="PZS219" s="435"/>
      <c r="PZT219" s="435"/>
      <c r="PZU219" s="435"/>
      <c r="PZV219" s="435"/>
      <c r="PZW219" s="435"/>
      <c r="PZX219" s="435"/>
      <c r="PZY219" s="435"/>
      <c r="PZZ219" s="435"/>
      <c r="QAA219" s="435"/>
      <c r="QAB219" s="435"/>
      <c r="QAC219" s="435"/>
      <c r="QAD219" s="435"/>
      <c r="QAE219" s="435"/>
      <c r="QAF219" s="435"/>
      <c r="QAG219" s="435"/>
      <c r="QAH219" s="435"/>
      <c r="QAI219" s="435"/>
      <c r="QAJ219" s="435"/>
      <c r="QAK219" s="435"/>
      <c r="QAL219" s="435"/>
      <c r="QAM219" s="435"/>
      <c r="QAN219" s="435"/>
      <c r="QAO219" s="435"/>
      <c r="QAP219" s="435"/>
      <c r="QAQ219" s="436"/>
      <c r="QAR219" s="436"/>
      <c r="QAS219" s="436"/>
      <c r="QAT219" s="436"/>
      <c r="QAU219" s="436"/>
      <c r="QAV219" s="436"/>
      <c r="QAW219" s="436"/>
      <c r="QAX219" s="436"/>
      <c r="QAY219" s="436"/>
      <c r="QAZ219" s="436"/>
      <c r="QBA219" s="436"/>
      <c r="QBB219" s="436"/>
      <c r="QBC219" s="436"/>
      <c r="QBD219" s="436"/>
      <c r="QBE219" s="436"/>
      <c r="QBF219" s="436"/>
      <c r="QBG219" s="437"/>
      <c r="QBH219" s="437"/>
      <c r="QBI219" s="437"/>
      <c r="QBJ219" s="437"/>
      <c r="QBK219" s="437"/>
      <c r="QBL219" s="437"/>
      <c r="QBM219" s="437"/>
      <c r="QBN219" s="438"/>
      <c r="QBO219" s="438"/>
      <c r="QBP219" s="438"/>
      <c r="QBQ219" s="438"/>
      <c r="QBR219" s="438"/>
      <c r="QBS219" s="438"/>
      <c r="QBT219" s="438"/>
      <c r="QBU219" s="438"/>
      <c r="QBV219" s="438"/>
      <c r="QBW219" s="438"/>
      <c r="QBX219" s="438"/>
      <c r="QBY219" s="438"/>
      <c r="QBZ219" s="438"/>
      <c r="QCA219" s="438"/>
      <c r="QCB219" s="438"/>
      <c r="QCC219" s="438"/>
      <c r="QCD219" s="438"/>
      <c r="QCE219" s="438"/>
      <c r="QCF219" s="438"/>
      <c r="QCG219" s="438"/>
      <c r="QCH219" s="438"/>
      <c r="QCI219" s="438"/>
      <c r="QCJ219" s="438"/>
      <c r="QCK219" s="438"/>
      <c r="QCL219" s="438"/>
      <c r="QCM219" s="438"/>
      <c r="QCN219" s="438"/>
      <c r="QCO219" s="438"/>
      <c r="QCP219" s="438"/>
      <c r="QCQ219" s="438"/>
      <c r="QCR219" s="438"/>
      <c r="QCS219" s="438"/>
      <c r="QCT219" s="438"/>
      <c r="QCU219" s="438"/>
      <c r="QCV219" s="435"/>
      <c r="QCW219" s="435"/>
      <c r="QCX219" s="435"/>
      <c r="QCY219" s="435"/>
      <c r="QCZ219" s="435"/>
      <c r="QDA219" s="435"/>
      <c r="QDB219" s="435"/>
      <c r="QDC219" s="435"/>
      <c r="QDD219" s="435"/>
      <c r="QDE219" s="435"/>
      <c r="QDF219" s="435"/>
      <c r="QDG219" s="435"/>
      <c r="QDH219" s="435"/>
      <c r="QDI219" s="435"/>
      <c r="QDJ219" s="435"/>
      <c r="QDK219" s="435"/>
      <c r="QDL219" s="435"/>
      <c r="QDM219" s="435"/>
      <c r="QDN219" s="435"/>
      <c r="QDO219" s="435"/>
      <c r="QDP219" s="435"/>
      <c r="QDQ219" s="435"/>
      <c r="QDR219" s="435"/>
      <c r="QDS219" s="435"/>
      <c r="QDT219" s="435"/>
      <c r="QDU219" s="435"/>
      <c r="QDV219" s="435"/>
      <c r="QDW219" s="435"/>
      <c r="QDX219" s="435"/>
      <c r="QDY219" s="435"/>
      <c r="QDZ219" s="435"/>
      <c r="QEA219" s="435"/>
      <c r="QEB219" s="435"/>
      <c r="QEC219" s="435"/>
      <c r="QED219" s="435"/>
      <c r="QEE219" s="435"/>
      <c r="QEF219" s="435"/>
      <c r="QEG219" s="435"/>
      <c r="QEH219" s="435"/>
      <c r="QEI219" s="435"/>
      <c r="QEJ219" s="435"/>
      <c r="QEK219" s="435"/>
      <c r="QEL219" s="435"/>
      <c r="QEM219" s="435"/>
      <c r="QEN219" s="435"/>
      <c r="QEO219" s="435"/>
      <c r="QEP219" s="435"/>
      <c r="QEQ219" s="435"/>
      <c r="QER219" s="436"/>
      <c r="QES219" s="436"/>
      <c r="QET219" s="436"/>
      <c r="QEU219" s="436"/>
      <c r="QEV219" s="436"/>
      <c r="QEW219" s="436"/>
      <c r="QEX219" s="436"/>
      <c r="QEY219" s="436"/>
      <c r="QEZ219" s="436"/>
      <c r="QFA219" s="436"/>
      <c r="QFB219" s="436"/>
      <c r="QFC219" s="436"/>
      <c r="QFD219" s="436"/>
      <c r="QFE219" s="436"/>
      <c r="QFF219" s="436"/>
      <c r="QFG219" s="436"/>
      <c r="QFH219" s="437"/>
      <c r="QFI219" s="437"/>
      <c r="QFJ219" s="437"/>
      <c r="QFK219" s="437"/>
      <c r="QFL219" s="437"/>
      <c r="QFM219" s="437"/>
      <c r="QFN219" s="437"/>
      <c r="QFO219" s="438"/>
      <c r="QFP219" s="438"/>
      <c r="QFQ219" s="438"/>
      <c r="QFR219" s="438"/>
      <c r="QFS219" s="438"/>
      <c r="QFT219" s="438"/>
      <c r="QFU219" s="438"/>
      <c r="QFV219" s="438"/>
      <c r="QFW219" s="438"/>
      <c r="QFX219" s="438"/>
      <c r="QFY219" s="438"/>
      <c r="QFZ219" s="438"/>
      <c r="QGA219" s="438"/>
      <c r="QGB219" s="438"/>
      <c r="QGC219" s="438"/>
      <c r="QGD219" s="438"/>
      <c r="QGE219" s="438"/>
      <c r="QGF219" s="438"/>
      <c r="QGG219" s="438"/>
      <c r="QGH219" s="438"/>
      <c r="QGI219" s="438"/>
      <c r="QGJ219" s="438"/>
      <c r="QGK219" s="438"/>
      <c r="QGL219" s="438"/>
      <c r="QGM219" s="438"/>
      <c r="QGN219" s="438"/>
      <c r="QGO219" s="438"/>
      <c r="QGP219" s="438"/>
      <c r="QGQ219" s="438"/>
      <c r="QGR219" s="438"/>
      <c r="QGS219" s="438"/>
      <c r="QGT219" s="438"/>
      <c r="QGU219" s="438"/>
      <c r="QGV219" s="438"/>
      <c r="QGW219" s="435"/>
      <c r="QGX219" s="435"/>
      <c r="QGY219" s="435"/>
      <c r="QGZ219" s="435"/>
      <c r="QHA219" s="435"/>
      <c r="QHB219" s="435"/>
      <c r="QHC219" s="435"/>
      <c r="QHD219" s="435"/>
      <c r="QHE219" s="435"/>
      <c r="QHF219" s="435"/>
      <c r="QHG219" s="435"/>
      <c r="QHH219" s="435"/>
      <c r="QHI219" s="435"/>
      <c r="QHJ219" s="435"/>
      <c r="QHK219" s="435"/>
      <c r="QHL219" s="435"/>
      <c r="QHM219" s="435"/>
      <c r="QHN219" s="435"/>
      <c r="QHO219" s="435"/>
      <c r="QHP219" s="435"/>
      <c r="QHQ219" s="435"/>
      <c r="QHR219" s="435"/>
      <c r="QHS219" s="435"/>
      <c r="QHT219" s="435"/>
      <c r="QHU219" s="435"/>
      <c r="QHV219" s="435"/>
      <c r="QHW219" s="435"/>
      <c r="QHX219" s="435"/>
      <c r="QHY219" s="435"/>
      <c r="QHZ219" s="435"/>
      <c r="QIA219" s="435"/>
      <c r="QIB219" s="435"/>
      <c r="QIC219" s="435"/>
      <c r="QID219" s="435"/>
      <c r="QIE219" s="435"/>
      <c r="QIF219" s="435"/>
      <c r="QIG219" s="435"/>
      <c r="QIH219" s="435"/>
      <c r="QII219" s="435"/>
      <c r="QIJ219" s="435"/>
      <c r="QIK219" s="435"/>
      <c r="QIL219" s="435"/>
      <c r="QIM219" s="435"/>
      <c r="QIN219" s="435"/>
      <c r="QIO219" s="435"/>
      <c r="QIP219" s="435"/>
      <c r="QIQ219" s="435"/>
      <c r="QIR219" s="435"/>
      <c r="QIS219" s="436"/>
      <c r="QIT219" s="436"/>
      <c r="QIU219" s="436"/>
      <c r="QIV219" s="436"/>
      <c r="QIW219" s="436"/>
      <c r="QIX219" s="436"/>
      <c r="QIY219" s="436"/>
      <c r="QIZ219" s="436"/>
      <c r="QJA219" s="436"/>
      <c r="QJB219" s="436"/>
      <c r="QJC219" s="436"/>
      <c r="QJD219" s="436"/>
      <c r="QJE219" s="436"/>
      <c r="QJF219" s="436"/>
      <c r="QJG219" s="436"/>
      <c r="QJH219" s="436"/>
      <c r="QJI219" s="437"/>
      <c r="QJJ219" s="437"/>
      <c r="QJK219" s="437"/>
      <c r="QJL219" s="437"/>
      <c r="QJM219" s="437"/>
      <c r="QJN219" s="437"/>
      <c r="QJO219" s="437"/>
      <c r="QJP219" s="438"/>
      <c r="QJQ219" s="438"/>
      <c r="QJR219" s="438"/>
      <c r="QJS219" s="438"/>
      <c r="QJT219" s="438"/>
      <c r="QJU219" s="438"/>
      <c r="QJV219" s="438"/>
      <c r="QJW219" s="438"/>
      <c r="QJX219" s="438"/>
      <c r="QJY219" s="438"/>
      <c r="QJZ219" s="438"/>
      <c r="QKA219" s="438"/>
      <c r="QKB219" s="438"/>
      <c r="QKC219" s="438"/>
      <c r="QKD219" s="438"/>
      <c r="QKE219" s="438"/>
      <c r="QKF219" s="438"/>
      <c r="QKG219" s="438"/>
      <c r="QKH219" s="438"/>
      <c r="QKI219" s="438"/>
      <c r="QKJ219" s="438"/>
      <c r="QKK219" s="438"/>
      <c r="QKL219" s="438"/>
      <c r="QKM219" s="438"/>
      <c r="QKN219" s="438"/>
      <c r="QKO219" s="438"/>
      <c r="QKP219" s="438"/>
      <c r="QKQ219" s="438"/>
      <c r="QKR219" s="438"/>
      <c r="QKS219" s="438"/>
      <c r="QKT219" s="438"/>
      <c r="QKU219" s="438"/>
      <c r="QKV219" s="438"/>
      <c r="QKW219" s="438"/>
      <c r="QKX219" s="435"/>
      <c r="QKY219" s="435"/>
      <c r="QKZ219" s="435"/>
      <c r="QLA219" s="435"/>
      <c r="QLB219" s="435"/>
      <c r="QLC219" s="435"/>
      <c r="QLD219" s="435"/>
      <c r="QLE219" s="435"/>
      <c r="QLF219" s="435"/>
      <c r="QLG219" s="435"/>
      <c r="QLH219" s="435"/>
      <c r="QLI219" s="435"/>
      <c r="QLJ219" s="435"/>
      <c r="QLK219" s="435"/>
      <c r="QLL219" s="435"/>
      <c r="QLM219" s="435"/>
      <c r="QLN219" s="435"/>
      <c r="QLO219" s="435"/>
      <c r="QLP219" s="435"/>
      <c r="QLQ219" s="435"/>
      <c r="QLR219" s="435"/>
      <c r="QLS219" s="435"/>
      <c r="QLT219" s="435"/>
      <c r="QLU219" s="435"/>
      <c r="QLV219" s="435"/>
      <c r="QLW219" s="435"/>
      <c r="QLX219" s="435"/>
      <c r="QLY219" s="435"/>
      <c r="QLZ219" s="435"/>
      <c r="QMA219" s="435"/>
      <c r="QMB219" s="435"/>
      <c r="QMC219" s="435"/>
      <c r="QMD219" s="435"/>
      <c r="QME219" s="435"/>
      <c r="QMF219" s="435"/>
      <c r="QMG219" s="435"/>
      <c r="QMH219" s="435"/>
      <c r="QMI219" s="435"/>
      <c r="QMJ219" s="435"/>
      <c r="QMK219" s="435"/>
      <c r="QML219" s="435"/>
      <c r="QMM219" s="435"/>
      <c r="QMN219" s="435"/>
      <c r="QMO219" s="435"/>
      <c r="QMP219" s="435"/>
      <c r="QMQ219" s="435"/>
      <c r="QMR219" s="435"/>
      <c r="QMS219" s="435"/>
      <c r="QMT219" s="436"/>
      <c r="QMU219" s="436"/>
      <c r="QMV219" s="436"/>
      <c r="QMW219" s="436"/>
      <c r="QMX219" s="436"/>
      <c r="QMY219" s="436"/>
      <c r="QMZ219" s="436"/>
      <c r="QNA219" s="436"/>
      <c r="QNB219" s="436"/>
      <c r="QNC219" s="436"/>
      <c r="QND219" s="436"/>
      <c r="QNE219" s="436"/>
      <c r="QNF219" s="436"/>
      <c r="QNG219" s="436"/>
      <c r="QNH219" s="436"/>
      <c r="QNI219" s="436"/>
      <c r="QNJ219" s="437"/>
      <c r="QNK219" s="437"/>
      <c r="QNL219" s="437"/>
      <c r="QNM219" s="437"/>
      <c r="QNN219" s="437"/>
      <c r="QNO219" s="437"/>
      <c r="QNP219" s="437"/>
      <c r="QNQ219" s="438"/>
      <c r="QNR219" s="438"/>
      <c r="QNS219" s="438"/>
      <c r="QNT219" s="438"/>
      <c r="QNU219" s="438"/>
      <c r="QNV219" s="438"/>
      <c r="QNW219" s="438"/>
      <c r="QNX219" s="438"/>
      <c r="QNY219" s="438"/>
      <c r="QNZ219" s="438"/>
      <c r="QOA219" s="438"/>
      <c r="QOB219" s="438"/>
      <c r="QOC219" s="438"/>
      <c r="QOD219" s="438"/>
      <c r="QOE219" s="438"/>
      <c r="QOF219" s="438"/>
      <c r="QOG219" s="438"/>
      <c r="QOH219" s="438"/>
      <c r="QOI219" s="438"/>
      <c r="QOJ219" s="438"/>
      <c r="QOK219" s="438"/>
      <c r="QOL219" s="438"/>
      <c r="QOM219" s="438"/>
      <c r="QON219" s="438"/>
      <c r="QOO219" s="438"/>
      <c r="QOP219" s="438"/>
      <c r="QOQ219" s="438"/>
      <c r="QOR219" s="438"/>
      <c r="QOS219" s="438"/>
      <c r="QOT219" s="438"/>
      <c r="QOU219" s="438"/>
      <c r="QOV219" s="438"/>
      <c r="QOW219" s="438"/>
      <c r="QOX219" s="438"/>
      <c r="QOY219" s="435"/>
      <c r="QOZ219" s="435"/>
      <c r="QPA219" s="435"/>
      <c r="QPB219" s="435"/>
      <c r="QPC219" s="435"/>
      <c r="QPD219" s="435"/>
      <c r="QPE219" s="435"/>
      <c r="QPF219" s="435"/>
      <c r="QPG219" s="435"/>
      <c r="QPH219" s="435"/>
      <c r="QPI219" s="435"/>
      <c r="QPJ219" s="435"/>
      <c r="QPK219" s="435"/>
      <c r="QPL219" s="435"/>
      <c r="QPM219" s="435"/>
      <c r="QPN219" s="435"/>
      <c r="QPO219" s="435"/>
      <c r="QPP219" s="435"/>
      <c r="QPQ219" s="435"/>
      <c r="QPR219" s="435"/>
      <c r="QPS219" s="435"/>
      <c r="QPT219" s="435"/>
      <c r="QPU219" s="435"/>
      <c r="QPV219" s="435"/>
      <c r="QPW219" s="435"/>
      <c r="QPX219" s="435"/>
      <c r="QPY219" s="435"/>
      <c r="QPZ219" s="435"/>
      <c r="QQA219" s="435"/>
      <c r="QQB219" s="435"/>
      <c r="QQC219" s="435"/>
      <c r="QQD219" s="435"/>
      <c r="QQE219" s="435"/>
      <c r="QQF219" s="435"/>
      <c r="QQG219" s="435"/>
      <c r="QQH219" s="435"/>
      <c r="QQI219" s="435"/>
      <c r="QQJ219" s="435"/>
      <c r="QQK219" s="435"/>
      <c r="QQL219" s="435"/>
      <c r="QQM219" s="435"/>
      <c r="QQN219" s="435"/>
      <c r="QQO219" s="435"/>
      <c r="QQP219" s="435"/>
      <c r="QQQ219" s="435"/>
      <c r="QQR219" s="435"/>
      <c r="QQS219" s="435"/>
      <c r="QQT219" s="435"/>
      <c r="QQU219" s="436"/>
      <c r="QQV219" s="436"/>
      <c r="QQW219" s="436"/>
      <c r="QQX219" s="436"/>
      <c r="QQY219" s="436"/>
      <c r="QQZ219" s="436"/>
      <c r="QRA219" s="436"/>
      <c r="QRB219" s="436"/>
      <c r="QRC219" s="436"/>
      <c r="QRD219" s="436"/>
      <c r="QRE219" s="436"/>
      <c r="QRF219" s="436"/>
      <c r="QRG219" s="436"/>
      <c r="QRH219" s="436"/>
      <c r="QRI219" s="436"/>
      <c r="QRJ219" s="436"/>
      <c r="QRK219" s="437"/>
      <c r="QRL219" s="437"/>
      <c r="QRM219" s="437"/>
      <c r="QRN219" s="437"/>
      <c r="QRO219" s="437"/>
      <c r="QRP219" s="437"/>
      <c r="QRQ219" s="437"/>
      <c r="QRR219" s="438"/>
      <c r="QRS219" s="438"/>
      <c r="QRT219" s="438"/>
      <c r="QRU219" s="438"/>
      <c r="QRV219" s="438"/>
      <c r="QRW219" s="438"/>
      <c r="QRX219" s="438"/>
      <c r="QRY219" s="438"/>
      <c r="QRZ219" s="438"/>
      <c r="QSA219" s="438"/>
      <c r="QSB219" s="438"/>
      <c r="QSC219" s="438"/>
      <c r="QSD219" s="438"/>
      <c r="QSE219" s="438"/>
      <c r="QSF219" s="438"/>
      <c r="QSG219" s="438"/>
      <c r="QSH219" s="438"/>
      <c r="QSI219" s="438"/>
      <c r="QSJ219" s="438"/>
      <c r="QSK219" s="438"/>
      <c r="QSL219" s="438"/>
      <c r="QSM219" s="438"/>
      <c r="QSN219" s="438"/>
      <c r="QSO219" s="438"/>
      <c r="QSP219" s="438"/>
      <c r="QSQ219" s="438"/>
      <c r="QSR219" s="438"/>
      <c r="QSS219" s="438"/>
      <c r="QST219" s="438"/>
      <c r="QSU219" s="438"/>
      <c r="QSV219" s="438"/>
      <c r="QSW219" s="438"/>
      <c r="QSX219" s="438"/>
      <c r="QSY219" s="438"/>
      <c r="QSZ219" s="435"/>
      <c r="QTA219" s="435"/>
      <c r="QTB219" s="435"/>
      <c r="QTC219" s="435"/>
      <c r="QTD219" s="435"/>
      <c r="QTE219" s="435"/>
      <c r="QTF219" s="435"/>
      <c r="QTG219" s="435"/>
      <c r="QTH219" s="435"/>
      <c r="QTI219" s="435"/>
      <c r="QTJ219" s="435"/>
      <c r="QTK219" s="435"/>
      <c r="QTL219" s="435"/>
      <c r="QTM219" s="435"/>
      <c r="QTN219" s="435"/>
      <c r="QTO219" s="435"/>
      <c r="QTP219" s="435"/>
      <c r="QTQ219" s="435"/>
      <c r="QTR219" s="435"/>
      <c r="QTS219" s="435"/>
      <c r="QTT219" s="435"/>
      <c r="QTU219" s="435"/>
      <c r="QTV219" s="435"/>
      <c r="QTW219" s="435"/>
      <c r="QTX219" s="435"/>
      <c r="QTY219" s="435"/>
      <c r="QTZ219" s="435"/>
      <c r="QUA219" s="435"/>
      <c r="QUB219" s="435"/>
      <c r="QUC219" s="435"/>
      <c r="QUD219" s="435"/>
      <c r="QUE219" s="435"/>
      <c r="QUF219" s="435"/>
      <c r="QUG219" s="435"/>
      <c r="QUH219" s="435"/>
      <c r="QUI219" s="435"/>
      <c r="QUJ219" s="435"/>
      <c r="QUK219" s="435"/>
      <c r="QUL219" s="435"/>
      <c r="QUM219" s="435"/>
      <c r="QUN219" s="435"/>
      <c r="QUO219" s="435"/>
      <c r="QUP219" s="435"/>
      <c r="QUQ219" s="435"/>
      <c r="QUR219" s="435"/>
      <c r="QUS219" s="435"/>
      <c r="QUT219" s="435"/>
      <c r="QUU219" s="435"/>
      <c r="QUV219" s="436"/>
      <c r="QUW219" s="436"/>
      <c r="QUX219" s="436"/>
      <c r="QUY219" s="436"/>
      <c r="QUZ219" s="436"/>
      <c r="QVA219" s="436"/>
      <c r="QVB219" s="436"/>
      <c r="QVC219" s="436"/>
      <c r="QVD219" s="436"/>
      <c r="QVE219" s="436"/>
      <c r="QVF219" s="436"/>
      <c r="QVG219" s="436"/>
      <c r="QVH219" s="436"/>
      <c r="QVI219" s="436"/>
      <c r="QVJ219" s="436"/>
      <c r="QVK219" s="436"/>
      <c r="QVL219" s="437"/>
      <c r="QVM219" s="437"/>
      <c r="QVN219" s="437"/>
      <c r="QVO219" s="437"/>
      <c r="QVP219" s="437"/>
      <c r="QVQ219" s="437"/>
      <c r="QVR219" s="437"/>
      <c r="QVS219" s="438"/>
      <c r="QVT219" s="438"/>
      <c r="QVU219" s="438"/>
      <c r="QVV219" s="438"/>
      <c r="QVW219" s="438"/>
      <c r="QVX219" s="438"/>
      <c r="QVY219" s="438"/>
      <c r="QVZ219" s="438"/>
      <c r="QWA219" s="438"/>
      <c r="QWB219" s="438"/>
      <c r="QWC219" s="438"/>
      <c r="QWD219" s="438"/>
      <c r="QWE219" s="438"/>
      <c r="QWF219" s="438"/>
      <c r="QWG219" s="438"/>
      <c r="QWH219" s="438"/>
      <c r="QWI219" s="438"/>
      <c r="QWJ219" s="438"/>
      <c r="QWK219" s="438"/>
      <c r="QWL219" s="438"/>
      <c r="QWM219" s="438"/>
      <c r="QWN219" s="438"/>
      <c r="QWO219" s="438"/>
      <c r="QWP219" s="438"/>
      <c r="QWQ219" s="438"/>
      <c r="QWR219" s="438"/>
      <c r="QWS219" s="438"/>
      <c r="QWT219" s="438"/>
      <c r="QWU219" s="438"/>
      <c r="QWV219" s="438"/>
      <c r="QWW219" s="438"/>
      <c r="QWX219" s="438"/>
      <c r="QWY219" s="438"/>
      <c r="QWZ219" s="438"/>
      <c r="QXA219" s="435"/>
      <c r="QXB219" s="435"/>
      <c r="QXC219" s="435"/>
      <c r="QXD219" s="435"/>
      <c r="QXE219" s="435"/>
      <c r="QXF219" s="435"/>
      <c r="QXG219" s="435"/>
      <c r="QXH219" s="435"/>
      <c r="QXI219" s="435"/>
      <c r="QXJ219" s="435"/>
      <c r="QXK219" s="435"/>
      <c r="QXL219" s="435"/>
      <c r="QXM219" s="435"/>
      <c r="QXN219" s="435"/>
      <c r="QXO219" s="435"/>
      <c r="QXP219" s="435"/>
      <c r="QXQ219" s="435"/>
      <c r="QXR219" s="435"/>
      <c r="QXS219" s="435"/>
      <c r="QXT219" s="435"/>
      <c r="QXU219" s="435"/>
      <c r="QXV219" s="435"/>
      <c r="QXW219" s="435"/>
      <c r="QXX219" s="435"/>
      <c r="QXY219" s="435"/>
      <c r="QXZ219" s="435"/>
      <c r="QYA219" s="435"/>
      <c r="QYB219" s="435"/>
      <c r="QYC219" s="435"/>
      <c r="QYD219" s="435"/>
      <c r="QYE219" s="435"/>
      <c r="QYF219" s="435"/>
      <c r="QYG219" s="435"/>
      <c r="QYH219" s="435"/>
      <c r="QYI219" s="435"/>
      <c r="QYJ219" s="435"/>
      <c r="QYK219" s="435"/>
      <c r="QYL219" s="435"/>
      <c r="QYM219" s="435"/>
      <c r="QYN219" s="435"/>
      <c r="QYO219" s="435"/>
      <c r="QYP219" s="435"/>
      <c r="QYQ219" s="435"/>
      <c r="QYR219" s="435"/>
      <c r="QYS219" s="435"/>
      <c r="QYT219" s="435"/>
      <c r="QYU219" s="435"/>
      <c r="QYV219" s="435"/>
      <c r="QYW219" s="436"/>
      <c r="QYX219" s="436"/>
      <c r="QYY219" s="436"/>
      <c r="QYZ219" s="436"/>
      <c r="QZA219" s="436"/>
      <c r="QZB219" s="436"/>
      <c r="QZC219" s="436"/>
      <c r="QZD219" s="436"/>
      <c r="QZE219" s="436"/>
      <c r="QZF219" s="436"/>
      <c r="QZG219" s="436"/>
      <c r="QZH219" s="436"/>
      <c r="QZI219" s="436"/>
      <c r="QZJ219" s="436"/>
      <c r="QZK219" s="436"/>
      <c r="QZL219" s="436"/>
      <c r="QZM219" s="437"/>
      <c r="QZN219" s="437"/>
      <c r="QZO219" s="437"/>
      <c r="QZP219" s="437"/>
      <c r="QZQ219" s="437"/>
      <c r="QZR219" s="437"/>
      <c r="QZS219" s="437"/>
      <c r="QZT219" s="438"/>
      <c r="QZU219" s="438"/>
      <c r="QZV219" s="438"/>
      <c r="QZW219" s="438"/>
      <c r="QZX219" s="438"/>
      <c r="QZY219" s="438"/>
      <c r="QZZ219" s="438"/>
      <c r="RAA219" s="438"/>
      <c r="RAB219" s="438"/>
      <c r="RAC219" s="438"/>
      <c r="RAD219" s="438"/>
      <c r="RAE219" s="438"/>
      <c r="RAF219" s="438"/>
      <c r="RAG219" s="438"/>
      <c r="RAH219" s="438"/>
      <c r="RAI219" s="438"/>
      <c r="RAJ219" s="438"/>
      <c r="RAK219" s="438"/>
      <c r="RAL219" s="438"/>
      <c r="RAM219" s="438"/>
      <c r="RAN219" s="438"/>
      <c r="RAO219" s="438"/>
      <c r="RAP219" s="438"/>
      <c r="RAQ219" s="438"/>
      <c r="RAR219" s="438"/>
      <c r="RAS219" s="438"/>
      <c r="RAT219" s="438"/>
      <c r="RAU219" s="438"/>
      <c r="RAV219" s="438"/>
      <c r="RAW219" s="438"/>
      <c r="RAX219" s="438"/>
      <c r="RAY219" s="438"/>
      <c r="RAZ219" s="438"/>
      <c r="RBA219" s="438"/>
      <c r="RBB219" s="435"/>
      <c r="RBC219" s="435"/>
      <c r="RBD219" s="435"/>
      <c r="RBE219" s="435"/>
      <c r="RBF219" s="435"/>
      <c r="RBG219" s="435"/>
      <c r="RBH219" s="435"/>
      <c r="RBI219" s="435"/>
      <c r="RBJ219" s="435"/>
      <c r="RBK219" s="435"/>
      <c r="RBL219" s="435"/>
      <c r="RBM219" s="435"/>
      <c r="RBN219" s="435"/>
      <c r="RBO219" s="435"/>
      <c r="RBP219" s="435"/>
      <c r="RBQ219" s="435"/>
      <c r="RBR219" s="435"/>
      <c r="RBS219" s="435"/>
      <c r="RBT219" s="435"/>
      <c r="RBU219" s="435"/>
      <c r="RBV219" s="435"/>
      <c r="RBW219" s="435"/>
      <c r="RBX219" s="435"/>
      <c r="RBY219" s="435"/>
      <c r="RBZ219" s="435"/>
      <c r="RCA219" s="435"/>
      <c r="RCB219" s="435"/>
      <c r="RCC219" s="435"/>
      <c r="RCD219" s="435"/>
      <c r="RCE219" s="435"/>
      <c r="RCF219" s="435"/>
      <c r="RCG219" s="435"/>
      <c r="RCH219" s="435"/>
      <c r="RCI219" s="435"/>
      <c r="RCJ219" s="435"/>
      <c r="RCK219" s="435"/>
      <c r="RCL219" s="435"/>
      <c r="RCM219" s="435"/>
      <c r="RCN219" s="435"/>
      <c r="RCO219" s="435"/>
      <c r="RCP219" s="435"/>
      <c r="RCQ219" s="435"/>
      <c r="RCR219" s="435"/>
      <c r="RCS219" s="435"/>
      <c r="RCT219" s="435"/>
      <c r="RCU219" s="435"/>
      <c r="RCV219" s="435"/>
      <c r="RCW219" s="435"/>
      <c r="RCX219" s="436"/>
      <c r="RCY219" s="436"/>
      <c r="RCZ219" s="436"/>
      <c r="RDA219" s="436"/>
      <c r="RDB219" s="436"/>
      <c r="RDC219" s="436"/>
      <c r="RDD219" s="436"/>
      <c r="RDE219" s="436"/>
      <c r="RDF219" s="436"/>
      <c r="RDG219" s="436"/>
      <c r="RDH219" s="436"/>
      <c r="RDI219" s="436"/>
      <c r="RDJ219" s="436"/>
      <c r="RDK219" s="436"/>
      <c r="RDL219" s="436"/>
      <c r="RDM219" s="436"/>
      <c r="RDN219" s="437"/>
      <c r="RDO219" s="437"/>
      <c r="RDP219" s="437"/>
      <c r="RDQ219" s="437"/>
      <c r="RDR219" s="437"/>
      <c r="RDS219" s="437"/>
      <c r="RDT219" s="437"/>
      <c r="RDU219" s="438"/>
      <c r="RDV219" s="438"/>
      <c r="RDW219" s="438"/>
      <c r="RDX219" s="438"/>
      <c r="RDY219" s="438"/>
      <c r="RDZ219" s="438"/>
      <c r="REA219" s="438"/>
      <c r="REB219" s="438"/>
      <c r="REC219" s="438"/>
      <c r="RED219" s="438"/>
      <c r="REE219" s="438"/>
      <c r="REF219" s="438"/>
      <c r="REG219" s="438"/>
      <c r="REH219" s="438"/>
      <c r="REI219" s="438"/>
      <c r="REJ219" s="438"/>
      <c r="REK219" s="438"/>
      <c r="REL219" s="438"/>
      <c r="REM219" s="438"/>
      <c r="REN219" s="438"/>
      <c r="REO219" s="438"/>
      <c r="REP219" s="438"/>
      <c r="REQ219" s="438"/>
      <c r="RER219" s="438"/>
      <c r="RES219" s="438"/>
      <c r="RET219" s="438"/>
      <c r="REU219" s="438"/>
      <c r="REV219" s="438"/>
      <c r="REW219" s="438"/>
      <c r="REX219" s="438"/>
      <c r="REY219" s="438"/>
      <c r="REZ219" s="438"/>
      <c r="RFA219" s="438"/>
      <c r="RFB219" s="438"/>
      <c r="RFC219" s="435"/>
      <c r="RFD219" s="435"/>
      <c r="RFE219" s="435"/>
      <c r="RFF219" s="435"/>
      <c r="RFG219" s="435"/>
      <c r="RFH219" s="435"/>
      <c r="RFI219" s="435"/>
      <c r="RFJ219" s="435"/>
      <c r="RFK219" s="435"/>
      <c r="RFL219" s="435"/>
      <c r="RFM219" s="435"/>
      <c r="RFN219" s="435"/>
      <c r="RFO219" s="435"/>
      <c r="RFP219" s="435"/>
      <c r="RFQ219" s="435"/>
      <c r="RFR219" s="435"/>
      <c r="RFS219" s="435"/>
      <c r="RFT219" s="435"/>
      <c r="RFU219" s="435"/>
      <c r="RFV219" s="435"/>
      <c r="RFW219" s="435"/>
      <c r="RFX219" s="435"/>
      <c r="RFY219" s="435"/>
      <c r="RFZ219" s="435"/>
      <c r="RGA219" s="435"/>
      <c r="RGB219" s="435"/>
      <c r="RGC219" s="435"/>
      <c r="RGD219" s="435"/>
      <c r="RGE219" s="435"/>
      <c r="RGF219" s="435"/>
      <c r="RGG219" s="435"/>
      <c r="RGH219" s="435"/>
      <c r="RGI219" s="435"/>
      <c r="RGJ219" s="435"/>
      <c r="RGK219" s="435"/>
      <c r="RGL219" s="435"/>
      <c r="RGM219" s="435"/>
      <c r="RGN219" s="435"/>
      <c r="RGO219" s="435"/>
      <c r="RGP219" s="435"/>
      <c r="RGQ219" s="435"/>
      <c r="RGR219" s="435"/>
      <c r="RGS219" s="435"/>
      <c r="RGT219" s="435"/>
      <c r="RGU219" s="435"/>
      <c r="RGV219" s="435"/>
      <c r="RGW219" s="435"/>
      <c r="RGX219" s="435"/>
      <c r="RGY219" s="436"/>
      <c r="RGZ219" s="436"/>
      <c r="RHA219" s="436"/>
      <c r="RHB219" s="436"/>
      <c r="RHC219" s="436"/>
      <c r="RHD219" s="436"/>
      <c r="RHE219" s="436"/>
      <c r="RHF219" s="436"/>
      <c r="RHG219" s="436"/>
      <c r="RHH219" s="436"/>
      <c r="RHI219" s="436"/>
      <c r="RHJ219" s="436"/>
      <c r="RHK219" s="436"/>
      <c r="RHL219" s="436"/>
      <c r="RHM219" s="436"/>
      <c r="RHN219" s="436"/>
      <c r="RHO219" s="437"/>
      <c r="RHP219" s="437"/>
      <c r="RHQ219" s="437"/>
      <c r="RHR219" s="437"/>
      <c r="RHS219" s="437"/>
      <c r="RHT219" s="437"/>
      <c r="RHU219" s="437"/>
      <c r="RHV219" s="438"/>
      <c r="RHW219" s="438"/>
      <c r="RHX219" s="438"/>
      <c r="RHY219" s="438"/>
      <c r="RHZ219" s="438"/>
      <c r="RIA219" s="438"/>
      <c r="RIB219" s="438"/>
      <c r="RIC219" s="438"/>
      <c r="RID219" s="438"/>
      <c r="RIE219" s="438"/>
      <c r="RIF219" s="438"/>
      <c r="RIG219" s="438"/>
      <c r="RIH219" s="438"/>
      <c r="RII219" s="438"/>
      <c r="RIJ219" s="438"/>
      <c r="RIK219" s="438"/>
      <c r="RIL219" s="438"/>
      <c r="RIM219" s="438"/>
      <c r="RIN219" s="438"/>
      <c r="RIO219" s="438"/>
      <c r="RIP219" s="438"/>
      <c r="RIQ219" s="438"/>
      <c r="RIR219" s="438"/>
      <c r="RIS219" s="438"/>
      <c r="RIT219" s="438"/>
      <c r="RIU219" s="438"/>
      <c r="RIV219" s="438"/>
      <c r="RIW219" s="438"/>
      <c r="RIX219" s="438"/>
      <c r="RIY219" s="438"/>
      <c r="RIZ219" s="438"/>
      <c r="RJA219" s="438"/>
      <c r="RJB219" s="438"/>
      <c r="RJC219" s="438"/>
      <c r="RJD219" s="435"/>
      <c r="RJE219" s="435"/>
      <c r="RJF219" s="435"/>
      <c r="RJG219" s="435"/>
      <c r="RJH219" s="435"/>
      <c r="RJI219" s="435"/>
      <c r="RJJ219" s="435"/>
      <c r="RJK219" s="435"/>
      <c r="RJL219" s="435"/>
      <c r="RJM219" s="435"/>
      <c r="RJN219" s="435"/>
      <c r="RJO219" s="435"/>
      <c r="RJP219" s="435"/>
      <c r="RJQ219" s="435"/>
      <c r="RJR219" s="435"/>
      <c r="RJS219" s="435"/>
      <c r="RJT219" s="435"/>
      <c r="RJU219" s="435"/>
      <c r="RJV219" s="435"/>
      <c r="RJW219" s="435"/>
      <c r="RJX219" s="435"/>
      <c r="RJY219" s="435"/>
      <c r="RJZ219" s="435"/>
      <c r="RKA219" s="435"/>
      <c r="RKB219" s="435"/>
      <c r="RKC219" s="435"/>
      <c r="RKD219" s="435"/>
      <c r="RKE219" s="435"/>
      <c r="RKF219" s="435"/>
      <c r="RKG219" s="435"/>
      <c r="RKH219" s="435"/>
      <c r="RKI219" s="435"/>
      <c r="RKJ219" s="435"/>
      <c r="RKK219" s="435"/>
      <c r="RKL219" s="435"/>
      <c r="RKM219" s="435"/>
      <c r="RKN219" s="435"/>
      <c r="RKO219" s="435"/>
      <c r="RKP219" s="435"/>
      <c r="RKQ219" s="435"/>
      <c r="RKR219" s="435"/>
      <c r="RKS219" s="435"/>
      <c r="RKT219" s="435"/>
      <c r="RKU219" s="435"/>
      <c r="RKV219" s="435"/>
      <c r="RKW219" s="435"/>
      <c r="RKX219" s="435"/>
      <c r="RKY219" s="435"/>
      <c r="RKZ219" s="436"/>
      <c r="RLA219" s="436"/>
      <c r="RLB219" s="436"/>
      <c r="RLC219" s="436"/>
      <c r="RLD219" s="436"/>
      <c r="RLE219" s="436"/>
      <c r="RLF219" s="436"/>
      <c r="RLG219" s="436"/>
      <c r="RLH219" s="436"/>
      <c r="RLI219" s="436"/>
      <c r="RLJ219" s="436"/>
      <c r="RLK219" s="436"/>
      <c r="RLL219" s="436"/>
      <c r="RLM219" s="436"/>
      <c r="RLN219" s="436"/>
      <c r="RLO219" s="436"/>
      <c r="RLP219" s="437"/>
      <c r="RLQ219" s="437"/>
      <c r="RLR219" s="437"/>
      <c r="RLS219" s="437"/>
      <c r="RLT219" s="437"/>
      <c r="RLU219" s="437"/>
      <c r="RLV219" s="437"/>
      <c r="RLW219" s="438"/>
      <c r="RLX219" s="438"/>
      <c r="RLY219" s="438"/>
      <c r="RLZ219" s="438"/>
      <c r="RMA219" s="438"/>
      <c r="RMB219" s="438"/>
      <c r="RMC219" s="438"/>
      <c r="RMD219" s="438"/>
      <c r="RME219" s="438"/>
      <c r="RMF219" s="438"/>
      <c r="RMG219" s="438"/>
      <c r="RMH219" s="438"/>
      <c r="RMI219" s="438"/>
      <c r="RMJ219" s="438"/>
      <c r="RMK219" s="438"/>
      <c r="RML219" s="438"/>
      <c r="RMM219" s="438"/>
      <c r="RMN219" s="438"/>
      <c r="RMO219" s="438"/>
      <c r="RMP219" s="438"/>
      <c r="RMQ219" s="438"/>
      <c r="RMR219" s="438"/>
      <c r="RMS219" s="438"/>
      <c r="RMT219" s="438"/>
      <c r="RMU219" s="438"/>
      <c r="RMV219" s="438"/>
      <c r="RMW219" s="438"/>
      <c r="RMX219" s="438"/>
      <c r="RMY219" s="438"/>
      <c r="RMZ219" s="438"/>
      <c r="RNA219" s="438"/>
      <c r="RNB219" s="438"/>
      <c r="RNC219" s="438"/>
      <c r="RND219" s="438"/>
      <c r="RNE219" s="435"/>
      <c r="RNF219" s="435"/>
      <c r="RNG219" s="435"/>
      <c r="RNH219" s="435"/>
      <c r="RNI219" s="435"/>
      <c r="RNJ219" s="435"/>
      <c r="RNK219" s="435"/>
      <c r="RNL219" s="435"/>
      <c r="RNM219" s="435"/>
      <c r="RNN219" s="435"/>
      <c r="RNO219" s="435"/>
      <c r="RNP219" s="435"/>
      <c r="RNQ219" s="435"/>
      <c r="RNR219" s="435"/>
      <c r="RNS219" s="435"/>
      <c r="RNT219" s="435"/>
      <c r="RNU219" s="435"/>
      <c r="RNV219" s="435"/>
      <c r="RNW219" s="435"/>
      <c r="RNX219" s="435"/>
      <c r="RNY219" s="435"/>
      <c r="RNZ219" s="435"/>
      <c r="ROA219" s="435"/>
      <c r="ROB219" s="435"/>
      <c r="ROC219" s="435"/>
      <c r="ROD219" s="435"/>
      <c r="ROE219" s="435"/>
      <c r="ROF219" s="435"/>
      <c r="ROG219" s="435"/>
      <c r="ROH219" s="435"/>
      <c r="ROI219" s="435"/>
      <c r="ROJ219" s="435"/>
      <c r="ROK219" s="435"/>
      <c r="ROL219" s="435"/>
      <c r="ROM219" s="435"/>
      <c r="RON219" s="435"/>
      <c r="ROO219" s="435"/>
      <c r="ROP219" s="435"/>
      <c r="ROQ219" s="435"/>
      <c r="ROR219" s="435"/>
      <c r="ROS219" s="435"/>
      <c r="ROT219" s="435"/>
      <c r="ROU219" s="435"/>
      <c r="ROV219" s="435"/>
      <c r="ROW219" s="435"/>
      <c r="ROX219" s="435"/>
      <c r="ROY219" s="435"/>
      <c r="ROZ219" s="435"/>
      <c r="RPA219" s="436"/>
      <c r="RPB219" s="436"/>
      <c r="RPC219" s="436"/>
      <c r="RPD219" s="436"/>
      <c r="RPE219" s="436"/>
      <c r="RPF219" s="436"/>
      <c r="RPG219" s="436"/>
      <c r="RPH219" s="436"/>
      <c r="RPI219" s="436"/>
      <c r="RPJ219" s="436"/>
      <c r="RPK219" s="436"/>
      <c r="RPL219" s="436"/>
      <c r="RPM219" s="436"/>
      <c r="RPN219" s="436"/>
      <c r="RPO219" s="436"/>
      <c r="RPP219" s="436"/>
      <c r="RPQ219" s="437"/>
      <c r="RPR219" s="437"/>
      <c r="RPS219" s="437"/>
      <c r="RPT219" s="437"/>
      <c r="RPU219" s="437"/>
      <c r="RPV219" s="437"/>
      <c r="RPW219" s="437"/>
      <c r="RPX219" s="438"/>
      <c r="RPY219" s="438"/>
      <c r="RPZ219" s="438"/>
      <c r="RQA219" s="438"/>
      <c r="RQB219" s="438"/>
      <c r="RQC219" s="438"/>
      <c r="RQD219" s="438"/>
      <c r="RQE219" s="438"/>
      <c r="RQF219" s="438"/>
      <c r="RQG219" s="438"/>
      <c r="RQH219" s="438"/>
      <c r="RQI219" s="438"/>
      <c r="RQJ219" s="438"/>
      <c r="RQK219" s="438"/>
      <c r="RQL219" s="438"/>
      <c r="RQM219" s="438"/>
      <c r="RQN219" s="438"/>
      <c r="RQO219" s="438"/>
      <c r="RQP219" s="438"/>
      <c r="RQQ219" s="438"/>
      <c r="RQR219" s="438"/>
      <c r="RQS219" s="438"/>
      <c r="RQT219" s="438"/>
      <c r="RQU219" s="438"/>
      <c r="RQV219" s="438"/>
      <c r="RQW219" s="438"/>
      <c r="RQX219" s="438"/>
      <c r="RQY219" s="438"/>
      <c r="RQZ219" s="438"/>
      <c r="RRA219" s="438"/>
      <c r="RRB219" s="438"/>
      <c r="RRC219" s="438"/>
      <c r="RRD219" s="438"/>
      <c r="RRE219" s="438"/>
      <c r="RRF219" s="435"/>
      <c r="RRG219" s="435"/>
      <c r="RRH219" s="435"/>
      <c r="RRI219" s="435"/>
      <c r="RRJ219" s="435"/>
      <c r="RRK219" s="435"/>
      <c r="RRL219" s="435"/>
      <c r="RRM219" s="435"/>
      <c r="RRN219" s="435"/>
      <c r="RRO219" s="435"/>
      <c r="RRP219" s="435"/>
      <c r="RRQ219" s="435"/>
      <c r="RRR219" s="435"/>
      <c r="RRS219" s="435"/>
      <c r="RRT219" s="435"/>
      <c r="RRU219" s="435"/>
      <c r="RRV219" s="435"/>
      <c r="RRW219" s="435"/>
      <c r="RRX219" s="435"/>
      <c r="RRY219" s="435"/>
      <c r="RRZ219" s="435"/>
      <c r="RSA219" s="435"/>
      <c r="RSB219" s="435"/>
      <c r="RSC219" s="435"/>
      <c r="RSD219" s="435"/>
      <c r="RSE219" s="435"/>
      <c r="RSF219" s="435"/>
      <c r="RSG219" s="435"/>
      <c r="RSH219" s="435"/>
      <c r="RSI219" s="435"/>
      <c r="RSJ219" s="435"/>
      <c r="RSK219" s="435"/>
      <c r="RSL219" s="435"/>
      <c r="RSM219" s="435"/>
      <c r="RSN219" s="435"/>
      <c r="RSO219" s="435"/>
      <c r="RSP219" s="435"/>
      <c r="RSQ219" s="435"/>
      <c r="RSR219" s="435"/>
      <c r="RSS219" s="435"/>
      <c r="RST219" s="435"/>
      <c r="RSU219" s="435"/>
      <c r="RSV219" s="435"/>
      <c r="RSW219" s="435"/>
      <c r="RSX219" s="435"/>
      <c r="RSY219" s="435"/>
      <c r="RSZ219" s="435"/>
      <c r="RTA219" s="435"/>
      <c r="RTB219" s="436"/>
      <c r="RTC219" s="436"/>
      <c r="RTD219" s="436"/>
      <c r="RTE219" s="436"/>
      <c r="RTF219" s="436"/>
      <c r="RTG219" s="436"/>
      <c r="RTH219" s="436"/>
      <c r="RTI219" s="436"/>
      <c r="RTJ219" s="436"/>
      <c r="RTK219" s="436"/>
      <c r="RTL219" s="436"/>
      <c r="RTM219" s="436"/>
      <c r="RTN219" s="436"/>
      <c r="RTO219" s="436"/>
      <c r="RTP219" s="436"/>
      <c r="RTQ219" s="436"/>
      <c r="RTR219" s="437"/>
      <c r="RTS219" s="437"/>
      <c r="RTT219" s="437"/>
      <c r="RTU219" s="437"/>
      <c r="RTV219" s="437"/>
      <c r="RTW219" s="437"/>
      <c r="RTX219" s="437"/>
      <c r="RTY219" s="438"/>
      <c r="RTZ219" s="438"/>
      <c r="RUA219" s="438"/>
      <c r="RUB219" s="438"/>
      <c r="RUC219" s="438"/>
      <c r="RUD219" s="438"/>
      <c r="RUE219" s="438"/>
      <c r="RUF219" s="438"/>
      <c r="RUG219" s="438"/>
      <c r="RUH219" s="438"/>
      <c r="RUI219" s="438"/>
      <c r="RUJ219" s="438"/>
      <c r="RUK219" s="438"/>
      <c r="RUL219" s="438"/>
      <c r="RUM219" s="438"/>
      <c r="RUN219" s="438"/>
      <c r="RUO219" s="438"/>
      <c r="RUP219" s="438"/>
      <c r="RUQ219" s="438"/>
      <c r="RUR219" s="438"/>
      <c r="RUS219" s="438"/>
      <c r="RUT219" s="438"/>
      <c r="RUU219" s="438"/>
      <c r="RUV219" s="438"/>
      <c r="RUW219" s="438"/>
      <c r="RUX219" s="438"/>
      <c r="RUY219" s="438"/>
      <c r="RUZ219" s="438"/>
      <c r="RVA219" s="438"/>
      <c r="RVB219" s="438"/>
      <c r="RVC219" s="438"/>
      <c r="RVD219" s="438"/>
      <c r="RVE219" s="438"/>
      <c r="RVF219" s="438"/>
      <c r="RVG219" s="435"/>
      <c r="RVH219" s="435"/>
      <c r="RVI219" s="435"/>
      <c r="RVJ219" s="435"/>
      <c r="RVK219" s="435"/>
      <c r="RVL219" s="435"/>
      <c r="RVM219" s="435"/>
      <c r="RVN219" s="435"/>
      <c r="RVO219" s="435"/>
      <c r="RVP219" s="435"/>
      <c r="RVQ219" s="435"/>
      <c r="RVR219" s="435"/>
      <c r="RVS219" s="435"/>
      <c r="RVT219" s="435"/>
      <c r="RVU219" s="435"/>
      <c r="RVV219" s="435"/>
      <c r="RVW219" s="435"/>
      <c r="RVX219" s="435"/>
      <c r="RVY219" s="435"/>
      <c r="RVZ219" s="435"/>
      <c r="RWA219" s="435"/>
      <c r="RWB219" s="435"/>
      <c r="RWC219" s="435"/>
      <c r="RWD219" s="435"/>
      <c r="RWE219" s="435"/>
      <c r="RWF219" s="435"/>
      <c r="RWG219" s="435"/>
      <c r="RWH219" s="435"/>
      <c r="RWI219" s="435"/>
      <c r="RWJ219" s="435"/>
      <c r="RWK219" s="435"/>
      <c r="RWL219" s="435"/>
      <c r="RWM219" s="435"/>
      <c r="RWN219" s="435"/>
      <c r="RWO219" s="435"/>
      <c r="RWP219" s="435"/>
      <c r="RWQ219" s="435"/>
      <c r="RWR219" s="435"/>
      <c r="RWS219" s="435"/>
      <c r="RWT219" s="435"/>
      <c r="RWU219" s="435"/>
      <c r="RWV219" s="435"/>
      <c r="RWW219" s="435"/>
      <c r="RWX219" s="435"/>
      <c r="RWY219" s="435"/>
      <c r="RWZ219" s="435"/>
      <c r="RXA219" s="435"/>
      <c r="RXB219" s="435"/>
      <c r="RXC219" s="436"/>
      <c r="RXD219" s="436"/>
      <c r="RXE219" s="436"/>
      <c r="RXF219" s="436"/>
      <c r="RXG219" s="436"/>
      <c r="RXH219" s="436"/>
      <c r="RXI219" s="436"/>
      <c r="RXJ219" s="436"/>
      <c r="RXK219" s="436"/>
      <c r="RXL219" s="436"/>
      <c r="RXM219" s="436"/>
      <c r="RXN219" s="436"/>
      <c r="RXO219" s="436"/>
      <c r="RXP219" s="436"/>
      <c r="RXQ219" s="436"/>
      <c r="RXR219" s="436"/>
      <c r="RXS219" s="437"/>
      <c r="RXT219" s="437"/>
      <c r="RXU219" s="437"/>
      <c r="RXV219" s="437"/>
      <c r="RXW219" s="437"/>
      <c r="RXX219" s="437"/>
      <c r="RXY219" s="437"/>
      <c r="RXZ219" s="438"/>
      <c r="RYA219" s="438"/>
      <c r="RYB219" s="438"/>
      <c r="RYC219" s="438"/>
      <c r="RYD219" s="438"/>
      <c r="RYE219" s="438"/>
      <c r="RYF219" s="438"/>
      <c r="RYG219" s="438"/>
      <c r="RYH219" s="438"/>
      <c r="RYI219" s="438"/>
      <c r="RYJ219" s="438"/>
      <c r="RYK219" s="438"/>
      <c r="RYL219" s="438"/>
      <c r="RYM219" s="438"/>
      <c r="RYN219" s="438"/>
      <c r="RYO219" s="438"/>
      <c r="RYP219" s="438"/>
      <c r="RYQ219" s="438"/>
      <c r="RYR219" s="438"/>
      <c r="RYS219" s="438"/>
      <c r="RYT219" s="438"/>
      <c r="RYU219" s="438"/>
      <c r="RYV219" s="438"/>
      <c r="RYW219" s="438"/>
      <c r="RYX219" s="438"/>
      <c r="RYY219" s="438"/>
      <c r="RYZ219" s="438"/>
      <c r="RZA219" s="438"/>
      <c r="RZB219" s="438"/>
      <c r="RZC219" s="438"/>
      <c r="RZD219" s="438"/>
      <c r="RZE219" s="438"/>
      <c r="RZF219" s="438"/>
      <c r="RZG219" s="438"/>
      <c r="RZH219" s="435"/>
      <c r="RZI219" s="435"/>
      <c r="RZJ219" s="435"/>
      <c r="RZK219" s="435"/>
      <c r="RZL219" s="435"/>
      <c r="RZM219" s="435"/>
      <c r="RZN219" s="435"/>
      <c r="RZO219" s="435"/>
      <c r="RZP219" s="435"/>
      <c r="RZQ219" s="435"/>
      <c r="RZR219" s="435"/>
      <c r="RZS219" s="435"/>
      <c r="RZT219" s="435"/>
      <c r="RZU219" s="435"/>
      <c r="RZV219" s="435"/>
      <c r="RZW219" s="435"/>
      <c r="RZX219" s="435"/>
      <c r="RZY219" s="435"/>
      <c r="RZZ219" s="435"/>
      <c r="SAA219" s="435"/>
      <c r="SAB219" s="435"/>
      <c r="SAC219" s="435"/>
      <c r="SAD219" s="435"/>
      <c r="SAE219" s="435"/>
      <c r="SAF219" s="435"/>
      <c r="SAG219" s="435"/>
      <c r="SAH219" s="435"/>
      <c r="SAI219" s="435"/>
      <c r="SAJ219" s="435"/>
      <c r="SAK219" s="435"/>
      <c r="SAL219" s="435"/>
      <c r="SAM219" s="435"/>
      <c r="SAN219" s="435"/>
      <c r="SAO219" s="435"/>
      <c r="SAP219" s="435"/>
      <c r="SAQ219" s="435"/>
      <c r="SAR219" s="435"/>
      <c r="SAS219" s="435"/>
      <c r="SAT219" s="435"/>
      <c r="SAU219" s="435"/>
      <c r="SAV219" s="435"/>
      <c r="SAW219" s="435"/>
      <c r="SAX219" s="435"/>
      <c r="SAY219" s="435"/>
      <c r="SAZ219" s="435"/>
      <c r="SBA219" s="435"/>
      <c r="SBB219" s="435"/>
      <c r="SBC219" s="435"/>
      <c r="SBD219" s="436"/>
      <c r="SBE219" s="436"/>
      <c r="SBF219" s="436"/>
      <c r="SBG219" s="436"/>
      <c r="SBH219" s="436"/>
      <c r="SBI219" s="436"/>
      <c r="SBJ219" s="436"/>
      <c r="SBK219" s="436"/>
      <c r="SBL219" s="436"/>
      <c r="SBM219" s="436"/>
      <c r="SBN219" s="436"/>
      <c r="SBO219" s="436"/>
      <c r="SBP219" s="436"/>
      <c r="SBQ219" s="436"/>
      <c r="SBR219" s="436"/>
      <c r="SBS219" s="436"/>
      <c r="SBT219" s="437"/>
      <c r="SBU219" s="437"/>
      <c r="SBV219" s="437"/>
      <c r="SBW219" s="437"/>
      <c r="SBX219" s="437"/>
      <c r="SBY219" s="437"/>
      <c r="SBZ219" s="437"/>
      <c r="SCA219" s="438"/>
      <c r="SCB219" s="438"/>
      <c r="SCC219" s="438"/>
      <c r="SCD219" s="438"/>
      <c r="SCE219" s="438"/>
      <c r="SCF219" s="438"/>
      <c r="SCG219" s="438"/>
      <c r="SCH219" s="438"/>
      <c r="SCI219" s="438"/>
      <c r="SCJ219" s="438"/>
      <c r="SCK219" s="438"/>
      <c r="SCL219" s="438"/>
      <c r="SCM219" s="438"/>
      <c r="SCN219" s="438"/>
      <c r="SCO219" s="438"/>
      <c r="SCP219" s="438"/>
      <c r="SCQ219" s="438"/>
      <c r="SCR219" s="438"/>
      <c r="SCS219" s="438"/>
      <c r="SCT219" s="438"/>
      <c r="SCU219" s="438"/>
      <c r="SCV219" s="438"/>
      <c r="SCW219" s="438"/>
      <c r="SCX219" s="438"/>
      <c r="SCY219" s="438"/>
      <c r="SCZ219" s="438"/>
      <c r="SDA219" s="438"/>
      <c r="SDB219" s="438"/>
      <c r="SDC219" s="438"/>
      <c r="SDD219" s="438"/>
      <c r="SDE219" s="438"/>
      <c r="SDF219" s="438"/>
      <c r="SDG219" s="438"/>
      <c r="SDH219" s="438"/>
      <c r="SDI219" s="435"/>
      <c r="SDJ219" s="435"/>
      <c r="SDK219" s="435"/>
      <c r="SDL219" s="435"/>
      <c r="SDM219" s="435"/>
      <c r="SDN219" s="435"/>
      <c r="SDO219" s="435"/>
      <c r="SDP219" s="435"/>
      <c r="SDQ219" s="435"/>
      <c r="SDR219" s="435"/>
      <c r="SDS219" s="435"/>
      <c r="SDT219" s="435"/>
      <c r="SDU219" s="435"/>
      <c r="SDV219" s="435"/>
      <c r="SDW219" s="435"/>
      <c r="SDX219" s="435"/>
      <c r="SDY219" s="435"/>
      <c r="SDZ219" s="435"/>
      <c r="SEA219" s="435"/>
      <c r="SEB219" s="435"/>
      <c r="SEC219" s="435"/>
      <c r="SED219" s="435"/>
      <c r="SEE219" s="435"/>
      <c r="SEF219" s="435"/>
      <c r="SEG219" s="435"/>
      <c r="SEH219" s="435"/>
      <c r="SEI219" s="435"/>
      <c r="SEJ219" s="435"/>
      <c r="SEK219" s="435"/>
      <c r="SEL219" s="435"/>
      <c r="SEM219" s="435"/>
      <c r="SEN219" s="435"/>
      <c r="SEO219" s="435"/>
      <c r="SEP219" s="435"/>
      <c r="SEQ219" s="435"/>
      <c r="SER219" s="435"/>
      <c r="SES219" s="435"/>
      <c r="SET219" s="435"/>
      <c r="SEU219" s="435"/>
      <c r="SEV219" s="435"/>
      <c r="SEW219" s="435"/>
      <c r="SEX219" s="435"/>
      <c r="SEY219" s="435"/>
      <c r="SEZ219" s="435"/>
      <c r="SFA219" s="435"/>
      <c r="SFB219" s="435"/>
      <c r="SFC219" s="435"/>
      <c r="SFD219" s="435"/>
      <c r="SFE219" s="436"/>
      <c r="SFF219" s="436"/>
      <c r="SFG219" s="436"/>
      <c r="SFH219" s="436"/>
      <c r="SFI219" s="436"/>
      <c r="SFJ219" s="436"/>
      <c r="SFK219" s="436"/>
      <c r="SFL219" s="436"/>
      <c r="SFM219" s="436"/>
      <c r="SFN219" s="436"/>
      <c r="SFO219" s="436"/>
      <c r="SFP219" s="436"/>
      <c r="SFQ219" s="436"/>
      <c r="SFR219" s="436"/>
      <c r="SFS219" s="436"/>
      <c r="SFT219" s="436"/>
      <c r="SFU219" s="437"/>
      <c r="SFV219" s="437"/>
      <c r="SFW219" s="437"/>
      <c r="SFX219" s="437"/>
      <c r="SFY219" s="437"/>
      <c r="SFZ219" s="437"/>
      <c r="SGA219" s="437"/>
      <c r="SGB219" s="438"/>
      <c r="SGC219" s="438"/>
      <c r="SGD219" s="438"/>
      <c r="SGE219" s="438"/>
      <c r="SGF219" s="438"/>
      <c r="SGG219" s="438"/>
      <c r="SGH219" s="438"/>
      <c r="SGI219" s="438"/>
      <c r="SGJ219" s="438"/>
      <c r="SGK219" s="438"/>
      <c r="SGL219" s="438"/>
      <c r="SGM219" s="438"/>
      <c r="SGN219" s="438"/>
      <c r="SGO219" s="438"/>
      <c r="SGP219" s="438"/>
      <c r="SGQ219" s="438"/>
      <c r="SGR219" s="438"/>
      <c r="SGS219" s="438"/>
      <c r="SGT219" s="438"/>
      <c r="SGU219" s="438"/>
      <c r="SGV219" s="438"/>
      <c r="SGW219" s="438"/>
      <c r="SGX219" s="438"/>
      <c r="SGY219" s="438"/>
      <c r="SGZ219" s="438"/>
      <c r="SHA219" s="438"/>
      <c r="SHB219" s="438"/>
      <c r="SHC219" s="438"/>
      <c r="SHD219" s="438"/>
      <c r="SHE219" s="438"/>
      <c r="SHF219" s="438"/>
      <c r="SHG219" s="438"/>
      <c r="SHH219" s="438"/>
      <c r="SHI219" s="438"/>
      <c r="SHJ219" s="435"/>
      <c r="SHK219" s="435"/>
      <c r="SHL219" s="435"/>
      <c r="SHM219" s="435"/>
      <c r="SHN219" s="435"/>
      <c r="SHO219" s="435"/>
      <c r="SHP219" s="435"/>
      <c r="SHQ219" s="435"/>
      <c r="SHR219" s="435"/>
      <c r="SHS219" s="435"/>
      <c r="SHT219" s="435"/>
      <c r="SHU219" s="435"/>
      <c r="SHV219" s="435"/>
      <c r="SHW219" s="435"/>
      <c r="SHX219" s="435"/>
      <c r="SHY219" s="435"/>
      <c r="SHZ219" s="435"/>
      <c r="SIA219" s="435"/>
      <c r="SIB219" s="435"/>
      <c r="SIC219" s="435"/>
      <c r="SID219" s="435"/>
      <c r="SIE219" s="435"/>
      <c r="SIF219" s="435"/>
      <c r="SIG219" s="435"/>
      <c r="SIH219" s="435"/>
      <c r="SII219" s="435"/>
      <c r="SIJ219" s="435"/>
      <c r="SIK219" s="435"/>
      <c r="SIL219" s="435"/>
      <c r="SIM219" s="435"/>
      <c r="SIN219" s="435"/>
      <c r="SIO219" s="435"/>
      <c r="SIP219" s="435"/>
      <c r="SIQ219" s="435"/>
      <c r="SIR219" s="435"/>
      <c r="SIS219" s="435"/>
      <c r="SIT219" s="435"/>
      <c r="SIU219" s="435"/>
      <c r="SIV219" s="435"/>
      <c r="SIW219" s="435"/>
      <c r="SIX219" s="435"/>
      <c r="SIY219" s="435"/>
      <c r="SIZ219" s="435"/>
      <c r="SJA219" s="435"/>
      <c r="SJB219" s="435"/>
      <c r="SJC219" s="435"/>
      <c r="SJD219" s="435"/>
      <c r="SJE219" s="435"/>
      <c r="SJF219" s="436"/>
      <c r="SJG219" s="436"/>
      <c r="SJH219" s="436"/>
      <c r="SJI219" s="436"/>
      <c r="SJJ219" s="436"/>
      <c r="SJK219" s="436"/>
      <c r="SJL219" s="436"/>
      <c r="SJM219" s="436"/>
      <c r="SJN219" s="436"/>
      <c r="SJO219" s="436"/>
      <c r="SJP219" s="436"/>
      <c r="SJQ219" s="436"/>
      <c r="SJR219" s="436"/>
      <c r="SJS219" s="436"/>
      <c r="SJT219" s="436"/>
      <c r="SJU219" s="436"/>
      <c r="SJV219" s="437"/>
      <c r="SJW219" s="437"/>
      <c r="SJX219" s="437"/>
      <c r="SJY219" s="437"/>
      <c r="SJZ219" s="437"/>
      <c r="SKA219" s="437"/>
      <c r="SKB219" s="437"/>
      <c r="SKC219" s="438"/>
      <c r="SKD219" s="438"/>
      <c r="SKE219" s="438"/>
      <c r="SKF219" s="438"/>
      <c r="SKG219" s="438"/>
      <c r="SKH219" s="438"/>
      <c r="SKI219" s="438"/>
      <c r="SKJ219" s="438"/>
      <c r="SKK219" s="438"/>
      <c r="SKL219" s="438"/>
      <c r="SKM219" s="438"/>
      <c r="SKN219" s="438"/>
      <c r="SKO219" s="438"/>
      <c r="SKP219" s="438"/>
      <c r="SKQ219" s="438"/>
      <c r="SKR219" s="438"/>
      <c r="SKS219" s="438"/>
      <c r="SKT219" s="438"/>
      <c r="SKU219" s="438"/>
      <c r="SKV219" s="438"/>
      <c r="SKW219" s="438"/>
      <c r="SKX219" s="438"/>
      <c r="SKY219" s="438"/>
      <c r="SKZ219" s="438"/>
      <c r="SLA219" s="438"/>
      <c r="SLB219" s="438"/>
      <c r="SLC219" s="438"/>
      <c r="SLD219" s="438"/>
      <c r="SLE219" s="438"/>
      <c r="SLF219" s="438"/>
      <c r="SLG219" s="438"/>
      <c r="SLH219" s="438"/>
      <c r="SLI219" s="438"/>
      <c r="SLJ219" s="438"/>
      <c r="SLK219" s="435"/>
      <c r="SLL219" s="435"/>
      <c r="SLM219" s="435"/>
      <c r="SLN219" s="435"/>
      <c r="SLO219" s="435"/>
      <c r="SLP219" s="435"/>
      <c r="SLQ219" s="435"/>
      <c r="SLR219" s="435"/>
      <c r="SLS219" s="435"/>
      <c r="SLT219" s="435"/>
      <c r="SLU219" s="435"/>
      <c r="SLV219" s="435"/>
      <c r="SLW219" s="435"/>
      <c r="SLX219" s="435"/>
      <c r="SLY219" s="435"/>
      <c r="SLZ219" s="435"/>
      <c r="SMA219" s="435"/>
      <c r="SMB219" s="435"/>
      <c r="SMC219" s="435"/>
      <c r="SMD219" s="435"/>
      <c r="SME219" s="435"/>
      <c r="SMF219" s="435"/>
      <c r="SMG219" s="435"/>
      <c r="SMH219" s="435"/>
      <c r="SMI219" s="435"/>
      <c r="SMJ219" s="435"/>
      <c r="SMK219" s="435"/>
      <c r="SML219" s="435"/>
      <c r="SMM219" s="435"/>
      <c r="SMN219" s="435"/>
      <c r="SMO219" s="435"/>
      <c r="SMP219" s="435"/>
      <c r="SMQ219" s="435"/>
      <c r="SMR219" s="435"/>
      <c r="SMS219" s="435"/>
      <c r="SMT219" s="435"/>
      <c r="SMU219" s="435"/>
      <c r="SMV219" s="435"/>
      <c r="SMW219" s="435"/>
      <c r="SMX219" s="435"/>
      <c r="SMY219" s="435"/>
      <c r="SMZ219" s="435"/>
      <c r="SNA219" s="435"/>
      <c r="SNB219" s="435"/>
      <c r="SNC219" s="435"/>
      <c r="SND219" s="435"/>
      <c r="SNE219" s="435"/>
      <c r="SNF219" s="435"/>
      <c r="SNG219" s="436"/>
      <c r="SNH219" s="436"/>
      <c r="SNI219" s="436"/>
      <c r="SNJ219" s="436"/>
      <c r="SNK219" s="436"/>
      <c r="SNL219" s="436"/>
      <c r="SNM219" s="436"/>
      <c r="SNN219" s="436"/>
      <c r="SNO219" s="436"/>
      <c r="SNP219" s="436"/>
      <c r="SNQ219" s="436"/>
      <c r="SNR219" s="436"/>
      <c r="SNS219" s="436"/>
      <c r="SNT219" s="436"/>
      <c r="SNU219" s="436"/>
      <c r="SNV219" s="436"/>
      <c r="SNW219" s="437"/>
      <c r="SNX219" s="437"/>
      <c r="SNY219" s="437"/>
      <c r="SNZ219" s="437"/>
      <c r="SOA219" s="437"/>
      <c r="SOB219" s="437"/>
      <c r="SOC219" s="437"/>
      <c r="SOD219" s="438"/>
      <c r="SOE219" s="438"/>
      <c r="SOF219" s="438"/>
      <c r="SOG219" s="438"/>
      <c r="SOH219" s="438"/>
      <c r="SOI219" s="438"/>
      <c r="SOJ219" s="438"/>
      <c r="SOK219" s="438"/>
      <c r="SOL219" s="438"/>
      <c r="SOM219" s="438"/>
      <c r="SON219" s="438"/>
      <c r="SOO219" s="438"/>
      <c r="SOP219" s="438"/>
      <c r="SOQ219" s="438"/>
      <c r="SOR219" s="438"/>
      <c r="SOS219" s="438"/>
      <c r="SOT219" s="438"/>
      <c r="SOU219" s="438"/>
      <c r="SOV219" s="438"/>
      <c r="SOW219" s="438"/>
      <c r="SOX219" s="438"/>
      <c r="SOY219" s="438"/>
      <c r="SOZ219" s="438"/>
      <c r="SPA219" s="438"/>
      <c r="SPB219" s="438"/>
      <c r="SPC219" s="438"/>
      <c r="SPD219" s="438"/>
      <c r="SPE219" s="438"/>
      <c r="SPF219" s="438"/>
      <c r="SPG219" s="438"/>
      <c r="SPH219" s="438"/>
      <c r="SPI219" s="438"/>
      <c r="SPJ219" s="438"/>
      <c r="SPK219" s="438"/>
      <c r="SPL219" s="435"/>
      <c r="SPM219" s="435"/>
      <c r="SPN219" s="435"/>
      <c r="SPO219" s="435"/>
      <c r="SPP219" s="435"/>
      <c r="SPQ219" s="435"/>
      <c r="SPR219" s="435"/>
      <c r="SPS219" s="435"/>
      <c r="SPT219" s="435"/>
      <c r="SPU219" s="435"/>
      <c r="SPV219" s="435"/>
      <c r="SPW219" s="435"/>
      <c r="SPX219" s="435"/>
      <c r="SPY219" s="435"/>
      <c r="SPZ219" s="435"/>
      <c r="SQA219" s="435"/>
      <c r="SQB219" s="435"/>
      <c r="SQC219" s="435"/>
      <c r="SQD219" s="435"/>
      <c r="SQE219" s="435"/>
      <c r="SQF219" s="435"/>
      <c r="SQG219" s="435"/>
      <c r="SQH219" s="435"/>
      <c r="SQI219" s="435"/>
      <c r="SQJ219" s="435"/>
      <c r="SQK219" s="435"/>
      <c r="SQL219" s="435"/>
      <c r="SQM219" s="435"/>
      <c r="SQN219" s="435"/>
      <c r="SQO219" s="435"/>
      <c r="SQP219" s="435"/>
      <c r="SQQ219" s="435"/>
      <c r="SQR219" s="435"/>
      <c r="SQS219" s="435"/>
      <c r="SQT219" s="435"/>
      <c r="SQU219" s="435"/>
      <c r="SQV219" s="435"/>
      <c r="SQW219" s="435"/>
      <c r="SQX219" s="435"/>
      <c r="SQY219" s="435"/>
      <c r="SQZ219" s="435"/>
      <c r="SRA219" s="435"/>
      <c r="SRB219" s="435"/>
      <c r="SRC219" s="435"/>
      <c r="SRD219" s="435"/>
      <c r="SRE219" s="435"/>
      <c r="SRF219" s="435"/>
      <c r="SRG219" s="435"/>
      <c r="SRH219" s="436"/>
      <c r="SRI219" s="436"/>
      <c r="SRJ219" s="436"/>
      <c r="SRK219" s="436"/>
      <c r="SRL219" s="436"/>
      <c r="SRM219" s="436"/>
      <c r="SRN219" s="436"/>
      <c r="SRO219" s="436"/>
      <c r="SRP219" s="436"/>
      <c r="SRQ219" s="436"/>
      <c r="SRR219" s="436"/>
      <c r="SRS219" s="436"/>
      <c r="SRT219" s="436"/>
      <c r="SRU219" s="436"/>
      <c r="SRV219" s="436"/>
      <c r="SRW219" s="436"/>
      <c r="SRX219" s="437"/>
      <c r="SRY219" s="437"/>
      <c r="SRZ219" s="437"/>
      <c r="SSA219" s="437"/>
      <c r="SSB219" s="437"/>
      <c r="SSC219" s="437"/>
      <c r="SSD219" s="437"/>
      <c r="SSE219" s="438"/>
      <c r="SSF219" s="438"/>
      <c r="SSG219" s="438"/>
      <c r="SSH219" s="438"/>
      <c r="SSI219" s="438"/>
      <c r="SSJ219" s="438"/>
      <c r="SSK219" s="438"/>
      <c r="SSL219" s="438"/>
      <c r="SSM219" s="438"/>
      <c r="SSN219" s="438"/>
      <c r="SSO219" s="438"/>
      <c r="SSP219" s="438"/>
      <c r="SSQ219" s="438"/>
      <c r="SSR219" s="438"/>
      <c r="SSS219" s="438"/>
      <c r="SST219" s="438"/>
      <c r="SSU219" s="438"/>
      <c r="SSV219" s="438"/>
      <c r="SSW219" s="438"/>
      <c r="SSX219" s="438"/>
      <c r="SSY219" s="438"/>
      <c r="SSZ219" s="438"/>
      <c r="STA219" s="438"/>
      <c r="STB219" s="438"/>
      <c r="STC219" s="438"/>
      <c r="STD219" s="438"/>
      <c r="STE219" s="438"/>
      <c r="STF219" s="438"/>
      <c r="STG219" s="438"/>
      <c r="STH219" s="438"/>
      <c r="STI219" s="438"/>
      <c r="STJ219" s="438"/>
      <c r="STK219" s="438"/>
      <c r="STL219" s="438"/>
      <c r="STM219" s="435"/>
      <c r="STN219" s="435"/>
      <c r="STO219" s="435"/>
      <c r="STP219" s="435"/>
      <c r="STQ219" s="435"/>
      <c r="STR219" s="435"/>
      <c r="STS219" s="435"/>
      <c r="STT219" s="435"/>
      <c r="STU219" s="435"/>
      <c r="STV219" s="435"/>
      <c r="STW219" s="435"/>
      <c r="STX219" s="435"/>
      <c r="STY219" s="435"/>
      <c r="STZ219" s="435"/>
      <c r="SUA219" s="435"/>
      <c r="SUB219" s="435"/>
      <c r="SUC219" s="435"/>
      <c r="SUD219" s="435"/>
      <c r="SUE219" s="435"/>
      <c r="SUF219" s="435"/>
      <c r="SUG219" s="435"/>
      <c r="SUH219" s="435"/>
      <c r="SUI219" s="435"/>
      <c r="SUJ219" s="435"/>
      <c r="SUK219" s="435"/>
      <c r="SUL219" s="435"/>
      <c r="SUM219" s="435"/>
      <c r="SUN219" s="435"/>
      <c r="SUO219" s="435"/>
      <c r="SUP219" s="435"/>
      <c r="SUQ219" s="435"/>
      <c r="SUR219" s="435"/>
      <c r="SUS219" s="435"/>
      <c r="SUT219" s="435"/>
      <c r="SUU219" s="435"/>
      <c r="SUV219" s="435"/>
      <c r="SUW219" s="435"/>
      <c r="SUX219" s="435"/>
      <c r="SUY219" s="435"/>
      <c r="SUZ219" s="435"/>
      <c r="SVA219" s="435"/>
      <c r="SVB219" s="435"/>
      <c r="SVC219" s="435"/>
      <c r="SVD219" s="435"/>
      <c r="SVE219" s="435"/>
      <c r="SVF219" s="435"/>
      <c r="SVG219" s="435"/>
      <c r="SVH219" s="435"/>
      <c r="SVI219" s="436"/>
      <c r="SVJ219" s="436"/>
      <c r="SVK219" s="436"/>
      <c r="SVL219" s="436"/>
      <c r="SVM219" s="436"/>
      <c r="SVN219" s="436"/>
      <c r="SVO219" s="436"/>
      <c r="SVP219" s="436"/>
      <c r="SVQ219" s="436"/>
      <c r="SVR219" s="436"/>
      <c r="SVS219" s="436"/>
      <c r="SVT219" s="436"/>
      <c r="SVU219" s="436"/>
      <c r="SVV219" s="436"/>
      <c r="SVW219" s="436"/>
      <c r="SVX219" s="436"/>
      <c r="SVY219" s="437"/>
      <c r="SVZ219" s="437"/>
      <c r="SWA219" s="437"/>
      <c r="SWB219" s="437"/>
      <c r="SWC219" s="437"/>
      <c r="SWD219" s="437"/>
      <c r="SWE219" s="437"/>
      <c r="SWF219" s="438"/>
      <c r="SWG219" s="438"/>
      <c r="SWH219" s="438"/>
      <c r="SWI219" s="438"/>
      <c r="SWJ219" s="438"/>
      <c r="SWK219" s="438"/>
      <c r="SWL219" s="438"/>
      <c r="SWM219" s="438"/>
      <c r="SWN219" s="438"/>
      <c r="SWO219" s="438"/>
      <c r="SWP219" s="438"/>
      <c r="SWQ219" s="438"/>
      <c r="SWR219" s="438"/>
      <c r="SWS219" s="438"/>
      <c r="SWT219" s="438"/>
      <c r="SWU219" s="438"/>
      <c r="SWV219" s="438"/>
      <c r="SWW219" s="438"/>
      <c r="SWX219" s="438"/>
      <c r="SWY219" s="438"/>
      <c r="SWZ219" s="438"/>
      <c r="SXA219" s="438"/>
      <c r="SXB219" s="438"/>
      <c r="SXC219" s="438"/>
      <c r="SXD219" s="438"/>
      <c r="SXE219" s="438"/>
      <c r="SXF219" s="438"/>
      <c r="SXG219" s="438"/>
      <c r="SXH219" s="438"/>
      <c r="SXI219" s="438"/>
      <c r="SXJ219" s="438"/>
      <c r="SXK219" s="438"/>
      <c r="SXL219" s="438"/>
      <c r="SXM219" s="438"/>
      <c r="SXN219" s="435"/>
      <c r="SXO219" s="435"/>
      <c r="SXP219" s="435"/>
      <c r="SXQ219" s="435"/>
      <c r="SXR219" s="435"/>
      <c r="SXS219" s="435"/>
      <c r="SXT219" s="435"/>
      <c r="SXU219" s="435"/>
      <c r="SXV219" s="435"/>
      <c r="SXW219" s="435"/>
      <c r="SXX219" s="435"/>
      <c r="SXY219" s="435"/>
      <c r="SXZ219" s="435"/>
      <c r="SYA219" s="435"/>
      <c r="SYB219" s="435"/>
      <c r="SYC219" s="435"/>
      <c r="SYD219" s="435"/>
      <c r="SYE219" s="435"/>
      <c r="SYF219" s="435"/>
      <c r="SYG219" s="435"/>
      <c r="SYH219" s="435"/>
      <c r="SYI219" s="435"/>
      <c r="SYJ219" s="435"/>
      <c r="SYK219" s="435"/>
      <c r="SYL219" s="435"/>
      <c r="SYM219" s="435"/>
      <c r="SYN219" s="435"/>
      <c r="SYO219" s="435"/>
      <c r="SYP219" s="435"/>
      <c r="SYQ219" s="435"/>
      <c r="SYR219" s="435"/>
      <c r="SYS219" s="435"/>
      <c r="SYT219" s="435"/>
      <c r="SYU219" s="435"/>
      <c r="SYV219" s="435"/>
      <c r="SYW219" s="435"/>
      <c r="SYX219" s="435"/>
      <c r="SYY219" s="435"/>
      <c r="SYZ219" s="435"/>
      <c r="SZA219" s="435"/>
      <c r="SZB219" s="435"/>
      <c r="SZC219" s="435"/>
      <c r="SZD219" s="435"/>
      <c r="SZE219" s="435"/>
      <c r="SZF219" s="435"/>
      <c r="SZG219" s="435"/>
      <c r="SZH219" s="435"/>
      <c r="SZI219" s="435"/>
      <c r="SZJ219" s="436"/>
      <c r="SZK219" s="436"/>
      <c r="SZL219" s="436"/>
      <c r="SZM219" s="436"/>
      <c r="SZN219" s="436"/>
      <c r="SZO219" s="436"/>
      <c r="SZP219" s="436"/>
      <c r="SZQ219" s="436"/>
      <c r="SZR219" s="436"/>
      <c r="SZS219" s="436"/>
      <c r="SZT219" s="436"/>
      <c r="SZU219" s="436"/>
      <c r="SZV219" s="436"/>
      <c r="SZW219" s="436"/>
      <c r="SZX219" s="436"/>
      <c r="SZY219" s="436"/>
      <c r="SZZ219" s="437"/>
      <c r="TAA219" s="437"/>
      <c r="TAB219" s="437"/>
      <c r="TAC219" s="437"/>
      <c r="TAD219" s="437"/>
      <c r="TAE219" s="437"/>
      <c r="TAF219" s="437"/>
      <c r="TAG219" s="438"/>
      <c r="TAH219" s="438"/>
      <c r="TAI219" s="438"/>
      <c r="TAJ219" s="438"/>
      <c r="TAK219" s="438"/>
      <c r="TAL219" s="438"/>
      <c r="TAM219" s="438"/>
      <c r="TAN219" s="438"/>
      <c r="TAO219" s="438"/>
      <c r="TAP219" s="438"/>
      <c r="TAQ219" s="438"/>
      <c r="TAR219" s="438"/>
      <c r="TAS219" s="438"/>
      <c r="TAT219" s="438"/>
      <c r="TAU219" s="438"/>
      <c r="TAV219" s="438"/>
      <c r="TAW219" s="438"/>
      <c r="TAX219" s="438"/>
      <c r="TAY219" s="438"/>
      <c r="TAZ219" s="438"/>
      <c r="TBA219" s="438"/>
      <c r="TBB219" s="438"/>
      <c r="TBC219" s="438"/>
      <c r="TBD219" s="438"/>
      <c r="TBE219" s="438"/>
      <c r="TBF219" s="438"/>
      <c r="TBG219" s="438"/>
      <c r="TBH219" s="438"/>
      <c r="TBI219" s="438"/>
      <c r="TBJ219" s="438"/>
      <c r="TBK219" s="438"/>
      <c r="TBL219" s="438"/>
      <c r="TBM219" s="438"/>
      <c r="TBN219" s="438"/>
      <c r="TBO219" s="435"/>
      <c r="TBP219" s="435"/>
      <c r="TBQ219" s="435"/>
      <c r="TBR219" s="435"/>
      <c r="TBS219" s="435"/>
      <c r="TBT219" s="435"/>
      <c r="TBU219" s="435"/>
      <c r="TBV219" s="435"/>
      <c r="TBW219" s="435"/>
      <c r="TBX219" s="435"/>
      <c r="TBY219" s="435"/>
      <c r="TBZ219" s="435"/>
      <c r="TCA219" s="435"/>
      <c r="TCB219" s="435"/>
      <c r="TCC219" s="435"/>
      <c r="TCD219" s="435"/>
      <c r="TCE219" s="435"/>
      <c r="TCF219" s="435"/>
      <c r="TCG219" s="435"/>
      <c r="TCH219" s="435"/>
      <c r="TCI219" s="435"/>
      <c r="TCJ219" s="435"/>
      <c r="TCK219" s="435"/>
      <c r="TCL219" s="435"/>
      <c r="TCM219" s="435"/>
      <c r="TCN219" s="435"/>
      <c r="TCO219" s="435"/>
      <c r="TCP219" s="435"/>
      <c r="TCQ219" s="435"/>
      <c r="TCR219" s="435"/>
      <c r="TCS219" s="435"/>
      <c r="TCT219" s="435"/>
      <c r="TCU219" s="435"/>
      <c r="TCV219" s="435"/>
      <c r="TCW219" s="435"/>
      <c r="TCX219" s="435"/>
      <c r="TCY219" s="435"/>
      <c r="TCZ219" s="435"/>
      <c r="TDA219" s="435"/>
      <c r="TDB219" s="435"/>
      <c r="TDC219" s="435"/>
      <c r="TDD219" s="435"/>
      <c r="TDE219" s="435"/>
      <c r="TDF219" s="435"/>
      <c r="TDG219" s="435"/>
      <c r="TDH219" s="435"/>
      <c r="TDI219" s="435"/>
      <c r="TDJ219" s="435"/>
      <c r="TDK219" s="436"/>
      <c r="TDL219" s="436"/>
      <c r="TDM219" s="436"/>
      <c r="TDN219" s="436"/>
      <c r="TDO219" s="436"/>
      <c r="TDP219" s="436"/>
      <c r="TDQ219" s="436"/>
      <c r="TDR219" s="436"/>
      <c r="TDS219" s="436"/>
      <c r="TDT219" s="436"/>
      <c r="TDU219" s="436"/>
      <c r="TDV219" s="436"/>
      <c r="TDW219" s="436"/>
      <c r="TDX219" s="436"/>
      <c r="TDY219" s="436"/>
      <c r="TDZ219" s="436"/>
      <c r="TEA219" s="437"/>
      <c r="TEB219" s="437"/>
      <c r="TEC219" s="437"/>
      <c r="TED219" s="437"/>
      <c r="TEE219" s="437"/>
      <c r="TEF219" s="437"/>
      <c r="TEG219" s="437"/>
      <c r="TEH219" s="438"/>
      <c r="TEI219" s="438"/>
      <c r="TEJ219" s="438"/>
      <c r="TEK219" s="438"/>
      <c r="TEL219" s="438"/>
      <c r="TEM219" s="438"/>
      <c r="TEN219" s="438"/>
      <c r="TEO219" s="438"/>
      <c r="TEP219" s="438"/>
      <c r="TEQ219" s="438"/>
      <c r="TER219" s="438"/>
      <c r="TES219" s="438"/>
      <c r="TET219" s="438"/>
      <c r="TEU219" s="438"/>
      <c r="TEV219" s="438"/>
      <c r="TEW219" s="438"/>
      <c r="TEX219" s="438"/>
      <c r="TEY219" s="438"/>
      <c r="TEZ219" s="438"/>
      <c r="TFA219" s="438"/>
      <c r="TFB219" s="438"/>
      <c r="TFC219" s="438"/>
      <c r="TFD219" s="438"/>
      <c r="TFE219" s="438"/>
      <c r="TFF219" s="438"/>
      <c r="TFG219" s="438"/>
      <c r="TFH219" s="438"/>
      <c r="TFI219" s="438"/>
      <c r="TFJ219" s="438"/>
      <c r="TFK219" s="438"/>
      <c r="TFL219" s="438"/>
      <c r="TFM219" s="438"/>
      <c r="TFN219" s="438"/>
      <c r="TFO219" s="438"/>
      <c r="TFP219" s="435"/>
      <c r="TFQ219" s="435"/>
      <c r="TFR219" s="435"/>
      <c r="TFS219" s="435"/>
      <c r="TFT219" s="435"/>
      <c r="TFU219" s="435"/>
      <c r="TFV219" s="435"/>
      <c r="TFW219" s="435"/>
      <c r="TFX219" s="435"/>
      <c r="TFY219" s="435"/>
      <c r="TFZ219" s="435"/>
      <c r="TGA219" s="435"/>
      <c r="TGB219" s="435"/>
      <c r="TGC219" s="435"/>
      <c r="TGD219" s="435"/>
      <c r="TGE219" s="435"/>
      <c r="TGF219" s="435"/>
      <c r="TGG219" s="435"/>
      <c r="TGH219" s="435"/>
      <c r="TGI219" s="435"/>
      <c r="TGJ219" s="435"/>
      <c r="TGK219" s="435"/>
      <c r="TGL219" s="435"/>
      <c r="TGM219" s="435"/>
      <c r="TGN219" s="435"/>
      <c r="TGO219" s="435"/>
      <c r="TGP219" s="435"/>
      <c r="TGQ219" s="435"/>
      <c r="TGR219" s="435"/>
      <c r="TGS219" s="435"/>
      <c r="TGT219" s="435"/>
      <c r="TGU219" s="435"/>
      <c r="TGV219" s="435"/>
      <c r="TGW219" s="435"/>
      <c r="TGX219" s="435"/>
      <c r="TGY219" s="435"/>
      <c r="TGZ219" s="435"/>
      <c r="THA219" s="435"/>
      <c r="THB219" s="435"/>
      <c r="THC219" s="435"/>
      <c r="THD219" s="435"/>
      <c r="THE219" s="435"/>
      <c r="THF219" s="435"/>
      <c r="THG219" s="435"/>
      <c r="THH219" s="435"/>
      <c r="THI219" s="435"/>
      <c r="THJ219" s="435"/>
      <c r="THK219" s="435"/>
      <c r="THL219" s="436"/>
      <c r="THM219" s="436"/>
      <c r="THN219" s="436"/>
      <c r="THO219" s="436"/>
      <c r="THP219" s="436"/>
      <c r="THQ219" s="436"/>
      <c r="THR219" s="436"/>
      <c r="THS219" s="436"/>
      <c r="THT219" s="436"/>
      <c r="THU219" s="436"/>
      <c r="THV219" s="436"/>
      <c r="THW219" s="436"/>
      <c r="THX219" s="436"/>
      <c r="THY219" s="436"/>
      <c r="THZ219" s="436"/>
      <c r="TIA219" s="436"/>
      <c r="TIB219" s="437"/>
      <c r="TIC219" s="437"/>
      <c r="TID219" s="437"/>
      <c r="TIE219" s="437"/>
      <c r="TIF219" s="437"/>
      <c r="TIG219" s="437"/>
      <c r="TIH219" s="437"/>
      <c r="TII219" s="438"/>
      <c r="TIJ219" s="438"/>
      <c r="TIK219" s="438"/>
      <c r="TIL219" s="438"/>
      <c r="TIM219" s="438"/>
      <c r="TIN219" s="438"/>
      <c r="TIO219" s="438"/>
      <c r="TIP219" s="438"/>
      <c r="TIQ219" s="438"/>
      <c r="TIR219" s="438"/>
      <c r="TIS219" s="438"/>
      <c r="TIT219" s="438"/>
      <c r="TIU219" s="438"/>
      <c r="TIV219" s="438"/>
      <c r="TIW219" s="438"/>
      <c r="TIX219" s="438"/>
      <c r="TIY219" s="438"/>
      <c r="TIZ219" s="438"/>
      <c r="TJA219" s="438"/>
      <c r="TJB219" s="438"/>
      <c r="TJC219" s="438"/>
      <c r="TJD219" s="438"/>
      <c r="TJE219" s="438"/>
      <c r="TJF219" s="438"/>
      <c r="TJG219" s="438"/>
      <c r="TJH219" s="438"/>
      <c r="TJI219" s="438"/>
      <c r="TJJ219" s="438"/>
      <c r="TJK219" s="438"/>
      <c r="TJL219" s="438"/>
      <c r="TJM219" s="438"/>
      <c r="TJN219" s="438"/>
      <c r="TJO219" s="438"/>
      <c r="TJP219" s="438"/>
      <c r="TJQ219" s="435"/>
      <c r="TJR219" s="435"/>
      <c r="TJS219" s="435"/>
      <c r="TJT219" s="435"/>
      <c r="TJU219" s="435"/>
      <c r="TJV219" s="435"/>
      <c r="TJW219" s="435"/>
      <c r="TJX219" s="435"/>
      <c r="TJY219" s="435"/>
      <c r="TJZ219" s="435"/>
      <c r="TKA219" s="435"/>
      <c r="TKB219" s="435"/>
      <c r="TKC219" s="435"/>
      <c r="TKD219" s="435"/>
      <c r="TKE219" s="435"/>
      <c r="TKF219" s="435"/>
      <c r="TKG219" s="435"/>
      <c r="TKH219" s="435"/>
      <c r="TKI219" s="435"/>
      <c r="TKJ219" s="435"/>
      <c r="TKK219" s="435"/>
      <c r="TKL219" s="435"/>
      <c r="TKM219" s="435"/>
      <c r="TKN219" s="435"/>
      <c r="TKO219" s="435"/>
      <c r="TKP219" s="435"/>
      <c r="TKQ219" s="435"/>
      <c r="TKR219" s="435"/>
      <c r="TKS219" s="435"/>
      <c r="TKT219" s="435"/>
      <c r="TKU219" s="435"/>
      <c r="TKV219" s="435"/>
      <c r="TKW219" s="435"/>
      <c r="TKX219" s="435"/>
      <c r="TKY219" s="435"/>
      <c r="TKZ219" s="435"/>
      <c r="TLA219" s="435"/>
      <c r="TLB219" s="435"/>
      <c r="TLC219" s="435"/>
      <c r="TLD219" s="435"/>
      <c r="TLE219" s="435"/>
      <c r="TLF219" s="435"/>
      <c r="TLG219" s="435"/>
      <c r="TLH219" s="435"/>
      <c r="TLI219" s="435"/>
      <c r="TLJ219" s="435"/>
      <c r="TLK219" s="435"/>
      <c r="TLL219" s="435"/>
      <c r="TLM219" s="436"/>
      <c r="TLN219" s="436"/>
      <c r="TLO219" s="436"/>
      <c r="TLP219" s="436"/>
      <c r="TLQ219" s="436"/>
      <c r="TLR219" s="436"/>
      <c r="TLS219" s="436"/>
      <c r="TLT219" s="436"/>
      <c r="TLU219" s="436"/>
      <c r="TLV219" s="436"/>
      <c r="TLW219" s="436"/>
      <c r="TLX219" s="436"/>
      <c r="TLY219" s="436"/>
      <c r="TLZ219" s="436"/>
      <c r="TMA219" s="436"/>
      <c r="TMB219" s="436"/>
      <c r="TMC219" s="437"/>
      <c r="TMD219" s="437"/>
      <c r="TME219" s="437"/>
      <c r="TMF219" s="437"/>
      <c r="TMG219" s="437"/>
      <c r="TMH219" s="437"/>
      <c r="TMI219" s="437"/>
      <c r="TMJ219" s="438"/>
      <c r="TMK219" s="438"/>
      <c r="TML219" s="438"/>
      <c r="TMM219" s="438"/>
      <c r="TMN219" s="438"/>
      <c r="TMO219" s="438"/>
      <c r="TMP219" s="438"/>
      <c r="TMQ219" s="438"/>
      <c r="TMR219" s="438"/>
      <c r="TMS219" s="438"/>
      <c r="TMT219" s="438"/>
      <c r="TMU219" s="438"/>
      <c r="TMV219" s="438"/>
      <c r="TMW219" s="438"/>
      <c r="TMX219" s="438"/>
      <c r="TMY219" s="438"/>
      <c r="TMZ219" s="438"/>
      <c r="TNA219" s="438"/>
      <c r="TNB219" s="438"/>
      <c r="TNC219" s="438"/>
      <c r="TND219" s="438"/>
      <c r="TNE219" s="438"/>
      <c r="TNF219" s="438"/>
      <c r="TNG219" s="438"/>
      <c r="TNH219" s="438"/>
      <c r="TNI219" s="438"/>
      <c r="TNJ219" s="438"/>
      <c r="TNK219" s="438"/>
      <c r="TNL219" s="438"/>
      <c r="TNM219" s="438"/>
      <c r="TNN219" s="438"/>
      <c r="TNO219" s="438"/>
      <c r="TNP219" s="438"/>
      <c r="TNQ219" s="438"/>
      <c r="TNR219" s="435"/>
      <c r="TNS219" s="435"/>
      <c r="TNT219" s="435"/>
      <c r="TNU219" s="435"/>
      <c r="TNV219" s="435"/>
      <c r="TNW219" s="435"/>
      <c r="TNX219" s="435"/>
      <c r="TNY219" s="435"/>
      <c r="TNZ219" s="435"/>
      <c r="TOA219" s="435"/>
      <c r="TOB219" s="435"/>
      <c r="TOC219" s="435"/>
      <c r="TOD219" s="435"/>
      <c r="TOE219" s="435"/>
      <c r="TOF219" s="435"/>
      <c r="TOG219" s="435"/>
      <c r="TOH219" s="435"/>
      <c r="TOI219" s="435"/>
      <c r="TOJ219" s="435"/>
      <c r="TOK219" s="435"/>
      <c r="TOL219" s="435"/>
      <c r="TOM219" s="435"/>
      <c r="TON219" s="435"/>
      <c r="TOO219" s="435"/>
      <c r="TOP219" s="435"/>
      <c r="TOQ219" s="435"/>
      <c r="TOR219" s="435"/>
      <c r="TOS219" s="435"/>
      <c r="TOT219" s="435"/>
      <c r="TOU219" s="435"/>
      <c r="TOV219" s="435"/>
      <c r="TOW219" s="435"/>
      <c r="TOX219" s="435"/>
      <c r="TOY219" s="435"/>
      <c r="TOZ219" s="435"/>
      <c r="TPA219" s="435"/>
      <c r="TPB219" s="435"/>
      <c r="TPC219" s="435"/>
      <c r="TPD219" s="435"/>
      <c r="TPE219" s="435"/>
      <c r="TPF219" s="435"/>
      <c r="TPG219" s="435"/>
      <c r="TPH219" s="435"/>
      <c r="TPI219" s="435"/>
      <c r="TPJ219" s="435"/>
      <c r="TPK219" s="435"/>
      <c r="TPL219" s="435"/>
      <c r="TPM219" s="435"/>
      <c r="TPN219" s="436"/>
      <c r="TPO219" s="436"/>
      <c r="TPP219" s="436"/>
      <c r="TPQ219" s="436"/>
      <c r="TPR219" s="436"/>
      <c r="TPS219" s="436"/>
      <c r="TPT219" s="436"/>
      <c r="TPU219" s="436"/>
      <c r="TPV219" s="436"/>
      <c r="TPW219" s="436"/>
      <c r="TPX219" s="436"/>
      <c r="TPY219" s="436"/>
      <c r="TPZ219" s="436"/>
      <c r="TQA219" s="436"/>
      <c r="TQB219" s="436"/>
      <c r="TQC219" s="436"/>
      <c r="TQD219" s="437"/>
      <c r="TQE219" s="437"/>
      <c r="TQF219" s="437"/>
      <c r="TQG219" s="437"/>
      <c r="TQH219" s="437"/>
      <c r="TQI219" s="437"/>
      <c r="TQJ219" s="437"/>
      <c r="TQK219" s="438"/>
      <c r="TQL219" s="438"/>
      <c r="TQM219" s="438"/>
      <c r="TQN219" s="438"/>
      <c r="TQO219" s="438"/>
      <c r="TQP219" s="438"/>
      <c r="TQQ219" s="438"/>
      <c r="TQR219" s="438"/>
      <c r="TQS219" s="438"/>
      <c r="TQT219" s="438"/>
      <c r="TQU219" s="438"/>
      <c r="TQV219" s="438"/>
      <c r="TQW219" s="438"/>
      <c r="TQX219" s="438"/>
      <c r="TQY219" s="438"/>
      <c r="TQZ219" s="438"/>
      <c r="TRA219" s="438"/>
      <c r="TRB219" s="438"/>
      <c r="TRC219" s="438"/>
      <c r="TRD219" s="438"/>
      <c r="TRE219" s="438"/>
      <c r="TRF219" s="438"/>
      <c r="TRG219" s="438"/>
      <c r="TRH219" s="438"/>
      <c r="TRI219" s="438"/>
      <c r="TRJ219" s="438"/>
      <c r="TRK219" s="438"/>
      <c r="TRL219" s="438"/>
      <c r="TRM219" s="438"/>
      <c r="TRN219" s="438"/>
      <c r="TRO219" s="438"/>
      <c r="TRP219" s="438"/>
      <c r="TRQ219" s="438"/>
      <c r="TRR219" s="438"/>
      <c r="TRS219" s="435"/>
      <c r="TRT219" s="435"/>
      <c r="TRU219" s="435"/>
      <c r="TRV219" s="435"/>
      <c r="TRW219" s="435"/>
      <c r="TRX219" s="435"/>
      <c r="TRY219" s="435"/>
      <c r="TRZ219" s="435"/>
      <c r="TSA219" s="435"/>
      <c r="TSB219" s="435"/>
      <c r="TSC219" s="435"/>
      <c r="TSD219" s="435"/>
      <c r="TSE219" s="435"/>
      <c r="TSF219" s="435"/>
      <c r="TSG219" s="435"/>
      <c r="TSH219" s="435"/>
      <c r="TSI219" s="435"/>
      <c r="TSJ219" s="435"/>
      <c r="TSK219" s="435"/>
      <c r="TSL219" s="435"/>
      <c r="TSM219" s="435"/>
      <c r="TSN219" s="435"/>
      <c r="TSO219" s="435"/>
      <c r="TSP219" s="435"/>
      <c r="TSQ219" s="435"/>
      <c r="TSR219" s="435"/>
      <c r="TSS219" s="435"/>
      <c r="TST219" s="435"/>
      <c r="TSU219" s="435"/>
      <c r="TSV219" s="435"/>
      <c r="TSW219" s="435"/>
      <c r="TSX219" s="435"/>
      <c r="TSY219" s="435"/>
      <c r="TSZ219" s="435"/>
      <c r="TTA219" s="435"/>
      <c r="TTB219" s="435"/>
      <c r="TTC219" s="435"/>
      <c r="TTD219" s="435"/>
      <c r="TTE219" s="435"/>
      <c r="TTF219" s="435"/>
      <c r="TTG219" s="435"/>
      <c r="TTH219" s="435"/>
      <c r="TTI219" s="435"/>
      <c r="TTJ219" s="435"/>
      <c r="TTK219" s="435"/>
      <c r="TTL219" s="435"/>
      <c r="TTM219" s="435"/>
      <c r="TTN219" s="435"/>
      <c r="TTO219" s="436"/>
      <c r="TTP219" s="436"/>
      <c r="TTQ219" s="436"/>
      <c r="TTR219" s="436"/>
      <c r="TTS219" s="436"/>
      <c r="TTT219" s="436"/>
      <c r="TTU219" s="436"/>
      <c r="TTV219" s="436"/>
      <c r="TTW219" s="436"/>
      <c r="TTX219" s="436"/>
      <c r="TTY219" s="436"/>
      <c r="TTZ219" s="436"/>
      <c r="TUA219" s="436"/>
      <c r="TUB219" s="436"/>
      <c r="TUC219" s="436"/>
      <c r="TUD219" s="436"/>
      <c r="TUE219" s="437"/>
      <c r="TUF219" s="437"/>
      <c r="TUG219" s="437"/>
      <c r="TUH219" s="437"/>
      <c r="TUI219" s="437"/>
      <c r="TUJ219" s="437"/>
      <c r="TUK219" s="437"/>
      <c r="TUL219" s="438"/>
      <c r="TUM219" s="438"/>
      <c r="TUN219" s="438"/>
      <c r="TUO219" s="438"/>
      <c r="TUP219" s="438"/>
      <c r="TUQ219" s="438"/>
      <c r="TUR219" s="438"/>
      <c r="TUS219" s="438"/>
      <c r="TUT219" s="438"/>
      <c r="TUU219" s="438"/>
      <c r="TUV219" s="438"/>
      <c r="TUW219" s="438"/>
      <c r="TUX219" s="438"/>
      <c r="TUY219" s="438"/>
      <c r="TUZ219" s="438"/>
      <c r="TVA219" s="438"/>
      <c r="TVB219" s="438"/>
      <c r="TVC219" s="438"/>
      <c r="TVD219" s="438"/>
      <c r="TVE219" s="438"/>
      <c r="TVF219" s="438"/>
      <c r="TVG219" s="438"/>
      <c r="TVH219" s="438"/>
      <c r="TVI219" s="438"/>
      <c r="TVJ219" s="438"/>
      <c r="TVK219" s="438"/>
      <c r="TVL219" s="438"/>
      <c r="TVM219" s="438"/>
      <c r="TVN219" s="438"/>
      <c r="TVO219" s="438"/>
      <c r="TVP219" s="438"/>
      <c r="TVQ219" s="438"/>
      <c r="TVR219" s="438"/>
      <c r="TVS219" s="438"/>
      <c r="TVT219" s="435"/>
      <c r="TVU219" s="435"/>
      <c r="TVV219" s="435"/>
      <c r="TVW219" s="435"/>
      <c r="TVX219" s="435"/>
      <c r="TVY219" s="435"/>
      <c r="TVZ219" s="435"/>
      <c r="TWA219" s="435"/>
      <c r="TWB219" s="435"/>
      <c r="TWC219" s="435"/>
      <c r="TWD219" s="435"/>
      <c r="TWE219" s="435"/>
      <c r="TWF219" s="435"/>
      <c r="TWG219" s="435"/>
      <c r="TWH219" s="435"/>
      <c r="TWI219" s="435"/>
      <c r="TWJ219" s="435"/>
      <c r="TWK219" s="435"/>
      <c r="TWL219" s="435"/>
      <c r="TWM219" s="435"/>
      <c r="TWN219" s="435"/>
      <c r="TWO219" s="435"/>
      <c r="TWP219" s="435"/>
      <c r="TWQ219" s="435"/>
      <c r="TWR219" s="435"/>
      <c r="TWS219" s="435"/>
      <c r="TWT219" s="435"/>
      <c r="TWU219" s="435"/>
      <c r="TWV219" s="435"/>
      <c r="TWW219" s="435"/>
      <c r="TWX219" s="435"/>
      <c r="TWY219" s="435"/>
      <c r="TWZ219" s="435"/>
      <c r="TXA219" s="435"/>
      <c r="TXB219" s="435"/>
      <c r="TXC219" s="435"/>
      <c r="TXD219" s="435"/>
      <c r="TXE219" s="435"/>
      <c r="TXF219" s="435"/>
      <c r="TXG219" s="435"/>
      <c r="TXH219" s="435"/>
      <c r="TXI219" s="435"/>
      <c r="TXJ219" s="435"/>
      <c r="TXK219" s="435"/>
      <c r="TXL219" s="435"/>
      <c r="TXM219" s="435"/>
      <c r="TXN219" s="435"/>
      <c r="TXO219" s="435"/>
      <c r="TXP219" s="436"/>
      <c r="TXQ219" s="436"/>
      <c r="TXR219" s="436"/>
      <c r="TXS219" s="436"/>
      <c r="TXT219" s="436"/>
      <c r="TXU219" s="436"/>
      <c r="TXV219" s="436"/>
      <c r="TXW219" s="436"/>
      <c r="TXX219" s="436"/>
      <c r="TXY219" s="436"/>
      <c r="TXZ219" s="436"/>
      <c r="TYA219" s="436"/>
      <c r="TYB219" s="436"/>
      <c r="TYC219" s="436"/>
      <c r="TYD219" s="436"/>
      <c r="TYE219" s="436"/>
      <c r="TYF219" s="437"/>
      <c r="TYG219" s="437"/>
      <c r="TYH219" s="437"/>
      <c r="TYI219" s="437"/>
      <c r="TYJ219" s="437"/>
      <c r="TYK219" s="437"/>
      <c r="TYL219" s="437"/>
      <c r="TYM219" s="438"/>
      <c r="TYN219" s="438"/>
      <c r="TYO219" s="438"/>
      <c r="TYP219" s="438"/>
      <c r="TYQ219" s="438"/>
      <c r="TYR219" s="438"/>
      <c r="TYS219" s="438"/>
      <c r="TYT219" s="438"/>
      <c r="TYU219" s="438"/>
      <c r="TYV219" s="438"/>
      <c r="TYW219" s="438"/>
      <c r="TYX219" s="438"/>
      <c r="TYY219" s="438"/>
      <c r="TYZ219" s="438"/>
      <c r="TZA219" s="438"/>
      <c r="TZB219" s="438"/>
      <c r="TZC219" s="438"/>
      <c r="TZD219" s="438"/>
      <c r="TZE219" s="438"/>
      <c r="TZF219" s="438"/>
      <c r="TZG219" s="438"/>
      <c r="TZH219" s="438"/>
      <c r="TZI219" s="438"/>
      <c r="TZJ219" s="438"/>
      <c r="TZK219" s="438"/>
      <c r="TZL219" s="438"/>
      <c r="TZM219" s="438"/>
      <c r="TZN219" s="438"/>
      <c r="TZO219" s="438"/>
      <c r="TZP219" s="438"/>
      <c r="TZQ219" s="438"/>
      <c r="TZR219" s="438"/>
      <c r="TZS219" s="438"/>
      <c r="TZT219" s="438"/>
      <c r="TZU219" s="435"/>
      <c r="TZV219" s="435"/>
      <c r="TZW219" s="435"/>
      <c r="TZX219" s="435"/>
      <c r="TZY219" s="435"/>
      <c r="TZZ219" s="435"/>
      <c r="UAA219" s="435"/>
      <c r="UAB219" s="435"/>
      <c r="UAC219" s="435"/>
      <c r="UAD219" s="435"/>
      <c r="UAE219" s="435"/>
      <c r="UAF219" s="435"/>
      <c r="UAG219" s="435"/>
      <c r="UAH219" s="435"/>
      <c r="UAI219" s="435"/>
      <c r="UAJ219" s="435"/>
      <c r="UAK219" s="435"/>
      <c r="UAL219" s="435"/>
      <c r="UAM219" s="435"/>
      <c r="UAN219" s="435"/>
      <c r="UAO219" s="435"/>
      <c r="UAP219" s="435"/>
      <c r="UAQ219" s="435"/>
      <c r="UAR219" s="435"/>
      <c r="UAS219" s="435"/>
      <c r="UAT219" s="435"/>
      <c r="UAU219" s="435"/>
      <c r="UAV219" s="435"/>
      <c r="UAW219" s="435"/>
      <c r="UAX219" s="435"/>
      <c r="UAY219" s="435"/>
      <c r="UAZ219" s="435"/>
      <c r="UBA219" s="435"/>
      <c r="UBB219" s="435"/>
      <c r="UBC219" s="435"/>
      <c r="UBD219" s="435"/>
      <c r="UBE219" s="435"/>
      <c r="UBF219" s="435"/>
      <c r="UBG219" s="435"/>
      <c r="UBH219" s="435"/>
      <c r="UBI219" s="435"/>
      <c r="UBJ219" s="435"/>
      <c r="UBK219" s="435"/>
      <c r="UBL219" s="435"/>
      <c r="UBM219" s="435"/>
      <c r="UBN219" s="435"/>
      <c r="UBO219" s="435"/>
      <c r="UBP219" s="435"/>
      <c r="UBQ219" s="436"/>
      <c r="UBR219" s="436"/>
      <c r="UBS219" s="436"/>
      <c r="UBT219" s="436"/>
      <c r="UBU219" s="436"/>
      <c r="UBV219" s="436"/>
      <c r="UBW219" s="436"/>
      <c r="UBX219" s="436"/>
      <c r="UBY219" s="436"/>
      <c r="UBZ219" s="436"/>
      <c r="UCA219" s="436"/>
      <c r="UCB219" s="436"/>
      <c r="UCC219" s="436"/>
      <c r="UCD219" s="436"/>
      <c r="UCE219" s="436"/>
      <c r="UCF219" s="436"/>
      <c r="UCG219" s="437"/>
      <c r="UCH219" s="437"/>
      <c r="UCI219" s="437"/>
      <c r="UCJ219" s="437"/>
      <c r="UCK219" s="437"/>
      <c r="UCL219" s="437"/>
      <c r="UCM219" s="437"/>
      <c r="UCN219" s="438"/>
      <c r="UCO219" s="438"/>
      <c r="UCP219" s="438"/>
      <c r="UCQ219" s="438"/>
      <c r="UCR219" s="438"/>
      <c r="UCS219" s="438"/>
      <c r="UCT219" s="438"/>
      <c r="UCU219" s="438"/>
      <c r="UCV219" s="438"/>
      <c r="UCW219" s="438"/>
      <c r="UCX219" s="438"/>
      <c r="UCY219" s="438"/>
      <c r="UCZ219" s="438"/>
      <c r="UDA219" s="438"/>
      <c r="UDB219" s="438"/>
      <c r="UDC219" s="438"/>
      <c r="UDD219" s="438"/>
      <c r="UDE219" s="438"/>
      <c r="UDF219" s="438"/>
      <c r="UDG219" s="438"/>
      <c r="UDH219" s="438"/>
      <c r="UDI219" s="438"/>
      <c r="UDJ219" s="438"/>
      <c r="UDK219" s="438"/>
      <c r="UDL219" s="438"/>
      <c r="UDM219" s="438"/>
      <c r="UDN219" s="438"/>
      <c r="UDO219" s="438"/>
      <c r="UDP219" s="438"/>
      <c r="UDQ219" s="438"/>
      <c r="UDR219" s="438"/>
      <c r="UDS219" s="438"/>
      <c r="UDT219" s="438"/>
      <c r="UDU219" s="438"/>
      <c r="UDV219" s="435"/>
      <c r="UDW219" s="435"/>
      <c r="UDX219" s="435"/>
      <c r="UDY219" s="435"/>
      <c r="UDZ219" s="435"/>
      <c r="UEA219" s="435"/>
      <c r="UEB219" s="435"/>
      <c r="UEC219" s="435"/>
      <c r="UED219" s="435"/>
      <c r="UEE219" s="435"/>
      <c r="UEF219" s="435"/>
      <c r="UEG219" s="435"/>
      <c r="UEH219" s="435"/>
      <c r="UEI219" s="435"/>
      <c r="UEJ219" s="435"/>
      <c r="UEK219" s="435"/>
      <c r="UEL219" s="435"/>
      <c r="UEM219" s="435"/>
      <c r="UEN219" s="435"/>
      <c r="UEO219" s="435"/>
      <c r="UEP219" s="435"/>
      <c r="UEQ219" s="435"/>
      <c r="UER219" s="435"/>
      <c r="UES219" s="435"/>
      <c r="UET219" s="435"/>
      <c r="UEU219" s="435"/>
      <c r="UEV219" s="435"/>
      <c r="UEW219" s="435"/>
      <c r="UEX219" s="435"/>
      <c r="UEY219" s="435"/>
      <c r="UEZ219" s="435"/>
      <c r="UFA219" s="435"/>
      <c r="UFB219" s="435"/>
      <c r="UFC219" s="435"/>
      <c r="UFD219" s="435"/>
      <c r="UFE219" s="435"/>
      <c r="UFF219" s="435"/>
      <c r="UFG219" s="435"/>
      <c r="UFH219" s="435"/>
      <c r="UFI219" s="435"/>
      <c r="UFJ219" s="435"/>
      <c r="UFK219" s="435"/>
      <c r="UFL219" s="435"/>
      <c r="UFM219" s="435"/>
      <c r="UFN219" s="435"/>
      <c r="UFO219" s="435"/>
      <c r="UFP219" s="435"/>
      <c r="UFQ219" s="435"/>
      <c r="UFR219" s="436"/>
      <c r="UFS219" s="436"/>
      <c r="UFT219" s="436"/>
      <c r="UFU219" s="436"/>
      <c r="UFV219" s="436"/>
      <c r="UFW219" s="436"/>
      <c r="UFX219" s="436"/>
      <c r="UFY219" s="436"/>
      <c r="UFZ219" s="436"/>
      <c r="UGA219" s="436"/>
      <c r="UGB219" s="436"/>
      <c r="UGC219" s="436"/>
      <c r="UGD219" s="436"/>
      <c r="UGE219" s="436"/>
      <c r="UGF219" s="436"/>
      <c r="UGG219" s="436"/>
      <c r="UGH219" s="437"/>
      <c r="UGI219" s="437"/>
      <c r="UGJ219" s="437"/>
      <c r="UGK219" s="437"/>
      <c r="UGL219" s="437"/>
      <c r="UGM219" s="437"/>
      <c r="UGN219" s="437"/>
      <c r="UGO219" s="438"/>
      <c r="UGP219" s="438"/>
      <c r="UGQ219" s="438"/>
      <c r="UGR219" s="438"/>
      <c r="UGS219" s="438"/>
      <c r="UGT219" s="438"/>
      <c r="UGU219" s="438"/>
      <c r="UGV219" s="438"/>
      <c r="UGW219" s="438"/>
      <c r="UGX219" s="438"/>
      <c r="UGY219" s="438"/>
      <c r="UGZ219" s="438"/>
      <c r="UHA219" s="438"/>
      <c r="UHB219" s="438"/>
      <c r="UHC219" s="438"/>
      <c r="UHD219" s="438"/>
      <c r="UHE219" s="438"/>
      <c r="UHF219" s="438"/>
      <c r="UHG219" s="438"/>
      <c r="UHH219" s="438"/>
      <c r="UHI219" s="438"/>
      <c r="UHJ219" s="438"/>
      <c r="UHK219" s="438"/>
      <c r="UHL219" s="438"/>
      <c r="UHM219" s="438"/>
      <c r="UHN219" s="438"/>
      <c r="UHO219" s="438"/>
      <c r="UHP219" s="438"/>
      <c r="UHQ219" s="438"/>
      <c r="UHR219" s="438"/>
      <c r="UHS219" s="438"/>
      <c r="UHT219" s="438"/>
      <c r="UHU219" s="438"/>
      <c r="UHV219" s="438"/>
      <c r="UHW219" s="435"/>
      <c r="UHX219" s="435"/>
      <c r="UHY219" s="435"/>
      <c r="UHZ219" s="435"/>
      <c r="UIA219" s="435"/>
      <c r="UIB219" s="435"/>
      <c r="UIC219" s="435"/>
      <c r="UID219" s="435"/>
      <c r="UIE219" s="435"/>
      <c r="UIF219" s="435"/>
      <c r="UIG219" s="435"/>
      <c r="UIH219" s="435"/>
      <c r="UII219" s="435"/>
      <c r="UIJ219" s="435"/>
      <c r="UIK219" s="435"/>
      <c r="UIL219" s="435"/>
      <c r="UIM219" s="435"/>
      <c r="UIN219" s="435"/>
      <c r="UIO219" s="435"/>
      <c r="UIP219" s="435"/>
      <c r="UIQ219" s="435"/>
      <c r="UIR219" s="435"/>
      <c r="UIS219" s="435"/>
      <c r="UIT219" s="435"/>
      <c r="UIU219" s="435"/>
      <c r="UIV219" s="435"/>
      <c r="UIW219" s="435"/>
      <c r="UIX219" s="435"/>
      <c r="UIY219" s="435"/>
      <c r="UIZ219" s="435"/>
      <c r="UJA219" s="435"/>
      <c r="UJB219" s="435"/>
      <c r="UJC219" s="435"/>
      <c r="UJD219" s="435"/>
      <c r="UJE219" s="435"/>
      <c r="UJF219" s="435"/>
      <c r="UJG219" s="435"/>
      <c r="UJH219" s="435"/>
      <c r="UJI219" s="435"/>
      <c r="UJJ219" s="435"/>
      <c r="UJK219" s="435"/>
      <c r="UJL219" s="435"/>
      <c r="UJM219" s="435"/>
      <c r="UJN219" s="435"/>
      <c r="UJO219" s="435"/>
      <c r="UJP219" s="435"/>
      <c r="UJQ219" s="435"/>
      <c r="UJR219" s="435"/>
      <c r="UJS219" s="436"/>
      <c r="UJT219" s="436"/>
      <c r="UJU219" s="436"/>
      <c r="UJV219" s="436"/>
      <c r="UJW219" s="436"/>
      <c r="UJX219" s="436"/>
      <c r="UJY219" s="436"/>
      <c r="UJZ219" s="436"/>
      <c r="UKA219" s="436"/>
      <c r="UKB219" s="436"/>
      <c r="UKC219" s="436"/>
      <c r="UKD219" s="436"/>
      <c r="UKE219" s="436"/>
      <c r="UKF219" s="436"/>
      <c r="UKG219" s="436"/>
      <c r="UKH219" s="436"/>
      <c r="UKI219" s="437"/>
      <c r="UKJ219" s="437"/>
      <c r="UKK219" s="437"/>
      <c r="UKL219" s="437"/>
      <c r="UKM219" s="437"/>
      <c r="UKN219" s="437"/>
      <c r="UKO219" s="437"/>
      <c r="UKP219" s="438"/>
      <c r="UKQ219" s="438"/>
      <c r="UKR219" s="438"/>
      <c r="UKS219" s="438"/>
      <c r="UKT219" s="438"/>
      <c r="UKU219" s="438"/>
      <c r="UKV219" s="438"/>
      <c r="UKW219" s="438"/>
      <c r="UKX219" s="438"/>
      <c r="UKY219" s="438"/>
      <c r="UKZ219" s="438"/>
      <c r="ULA219" s="438"/>
      <c r="ULB219" s="438"/>
      <c r="ULC219" s="438"/>
      <c r="ULD219" s="438"/>
      <c r="ULE219" s="438"/>
      <c r="ULF219" s="438"/>
      <c r="ULG219" s="438"/>
      <c r="ULH219" s="438"/>
      <c r="ULI219" s="438"/>
      <c r="ULJ219" s="438"/>
      <c r="ULK219" s="438"/>
      <c r="ULL219" s="438"/>
      <c r="ULM219" s="438"/>
      <c r="ULN219" s="438"/>
      <c r="ULO219" s="438"/>
      <c r="ULP219" s="438"/>
      <c r="ULQ219" s="438"/>
      <c r="ULR219" s="438"/>
      <c r="ULS219" s="438"/>
      <c r="ULT219" s="438"/>
      <c r="ULU219" s="438"/>
      <c r="ULV219" s="438"/>
      <c r="ULW219" s="438"/>
      <c r="ULX219" s="435"/>
      <c r="ULY219" s="435"/>
      <c r="ULZ219" s="435"/>
      <c r="UMA219" s="435"/>
      <c r="UMB219" s="435"/>
      <c r="UMC219" s="435"/>
      <c r="UMD219" s="435"/>
      <c r="UME219" s="435"/>
      <c r="UMF219" s="435"/>
      <c r="UMG219" s="435"/>
      <c r="UMH219" s="435"/>
      <c r="UMI219" s="435"/>
      <c r="UMJ219" s="435"/>
      <c r="UMK219" s="435"/>
      <c r="UML219" s="435"/>
      <c r="UMM219" s="435"/>
      <c r="UMN219" s="435"/>
      <c r="UMO219" s="435"/>
      <c r="UMP219" s="435"/>
      <c r="UMQ219" s="435"/>
      <c r="UMR219" s="435"/>
      <c r="UMS219" s="435"/>
      <c r="UMT219" s="435"/>
      <c r="UMU219" s="435"/>
      <c r="UMV219" s="435"/>
      <c r="UMW219" s="435"/>
      <c r="UMX219" s="435"/>
      <c r="UMY219" s="435"/>
      <c r="UMZ219" s="435"/>
      <c r="UNA219" s="435"/>
      <c r="UNB219" s="435"/>
      <c r="UNC219" s="435"/>
      <c r="UND219" s="435"/>
      <c r="UNE219" s="435"/>
      <c r="UNF219" s="435"/>
      <c r="UNG219" s="435"/>
      <c r="UNH219" s="435"/>
      <c r="UNI219" s="435"/>
      <c r="UNJ219" s="435"/>
      <c r="UNK219" s="435"/>
      <c r="UNL219" s="435"/>
      <c r="UNM219" s="435"/>
      <c r="UNN219" s="435"/>
      <c r="UNO219" s="435"/>
      <c r="UNP219" s="435"/>
      <c r="UNQ219" s="435"/>
      <c r="UNR219" s="435"/>
      <c r="UNS219" s="435"/>
      <c r="UNT219" s="436"/>
      <c r="UNU219" s="436"/>
      <c r="UNV219" s="436"/>
      <c r="UNW219" s="436"/>
      <c r="UNX219" s="436"/>
      <c r="UNY219" s="436"/>
      <c r="UNZ219" s="436"/>
      <c r="UOA219" s="436"/>
      <c r="UOB219" s="436"/>
      <c r="UOC219" s="436"/>
      <c r="UOD219" s="436"/>
      <c r="UOE219" s="436"/>
      <c r="UOF219" s="436"/>
      <c r="UOG219" s="436"/>
      <c r="UOH219" s="436"/>
      <c r="UOI219" s="436"/>
      <c r="UOJ219" s="437"/>
      <c r="UOK219" s="437"/>
      <c r="UOL219" s="437"/>
      <c r="UOM219" s="437"/>
      <c r="UON219" s="437"/>
      <c r="UOO219" s="437"/>
      <c r="UOP219" s="437"/>
      <c r="UOQ219" s="438"/>
      <c r="UOR219" s="438"/>
      <c r="UOS219" s="438"/>
      <c r="UOT219" s="438"/>
      <c r="UOU219" s="438"/>
      <c r="UOV219" s="438"/>
      <c r="UOW219" s="438"/>
      <c r="UOX219" s="438"/>
      <c r="UOY219" s="438"/>
      <c r="UOZ219" s="438"/>
      <c r="UPA219" s="438"/>
      <c r="UPB219" s="438"/>
      <c r="UPC219" s="438"/>
      <c r="UPD219" s="438"/>
      <c r="UPE219" s="438"/>
      <c r="UPF219" s="438"/>
      <c r="UPG219" s="438"/>
      <c r="UPH219" s="438"/>
      <c r="UPI219" s="438"/>
      <c r="UPJ219" s="438"/>
      <c r="UPK219" s="438"/>
      <c r="UPL219" s="438"/>
      <c r="UPM219" s="438"/>
      <c r="UPN219" s="438"/>
      <c r="UPO219" s="438"/>
      <c r="UPP219" s="438"/>
      <c r="UPQ219" s="438"/>
      <c r="UPR219" s="438"/>
      <c r="UPS219" s="438"/>
      <c r="UPT219" s="438"/>
      <c r="UPU219" s="438"/>
      <c r="UPV219" s="438"/>
      <c r="UPW219" s="438"/>
      <c r="UPX219" s="438"/>
      <c r="UPY219" s="435"/>
      <c r="UPZ219" s="435"/>
      <c r="UQA219" s="435"/>
      <c r="UQB219" s="435"/>
      <c r="UQC219" s="435"/>
      <c r="UQD219" s="435"/>
      <c r="UQE219" s="435"/>
      <c r="UQF219" s="435"/>
      <c r="UQG219" s="435"/>
      <c r="UQH219" s="435"/>
      <c r="UQI219" s="435"/>
      <c r="UQJ219" s="435"/>
      <c r="UQK219" s="435"/>
      <c r="UQL219" s="435"/>
      <c r="UQM219" s="435"/>
      <c r="UQN219" s="435"/>
      <c r="UQO219" s="435"/>
      <c r="UQP219" s="435"/>
      <c r="UQQ219" s="435"/>
      <c r="UQR219" s="435"/>
      <c r="UQS219" s="435"/>
      <c r="UQT219" s="435"/>
      <c r="UQU219" s="435"/>
      <c r="UQV219" s="435"/>
      <c r="UQW219" s="435"/>
      <c r="UQX219" s="435"/>
      <c r="UQY219" s="435"/>
      <c r="UQZ219" s="435"/>
      <c r="URA219" s="435"/>
      <c r="URB219" s="435"/>
      <c r="URC219" s="435"/>
      <c r="URD219" s="435"/>
      <c r="URE219" s="435"/>
      <c r="URF219" s="435"/>
      <c r="URG219" s="435"/>
      <c r="URH219" s="435"/>
      <c r="URI219" s="435"/>
      <c r="URJ219" s="435"/>
      <c r="URK219" s="435"/>
      <c r="URL219" s="435"/>
      <c r="URM219" s="435"/>
      <c r="URN219" s="435"/>
      <c r="URO219" s="435"/>
      <c r="URP219" s="435"/>
      <c r="URQ219" s="435"/>
      <c r="URR219" s="435"/>
      <c r="URS219" s="435"/>
      <c r="URT219" s="435"/>
      <c r="URU219" s="436"/>
      <c r="URV219" s="436"/>
      <c r="URW219" s="436"/>
      <c r="URX219" s="436"/>
      <c r="URY219" s="436"/>
      <c r="URZ219" s="436"/>
      <c r="USA219" s="436"/>
      <c r="USB219" s="436"/>
      <c r="USC219" s="436"/>
      <c r="USD219" s="436"/>
      <c r="USE219" s="436"/>
      <c r="USF219" s="436"/>
      <c r="USG219" s="436"/>
      <c r="USH219" s="436"/>
      <c r="USI219" s="436"/>
      <c r="USJ219" s="436"/>
      <c r="USK219" s="437"/>
      <c r="USL219" s="437"/>
      <c r="USM219" s="437"/>
      <c r="USN219" s="437"/>
      <c r="USO219" s="437"/>
      <c r="USP219" s="437"/>
      <c r="USQ219" s="437"/>
      <c r="USR219" s="438"/>
      <c r="USS219" s="438"/>
      <c r="UST219" s="438"/>
      <c r="USU219" s="438"/>
      <c r="USV219" s="438"/>
      <c r="USW219" s="438"/>
      <c r="USX219" s="438"/>
      <c r="USY219" s="438"/>
      <c r="USZ219" s="438"/>
      <c r="UTA219" s="438"/>
      <c r="UTB219" s="438"/>
      <c r="UTC219" s="438"/>
      <c r="UTD219" s="438"/>
      <c r="UTE219" s="438"/>
      <c r="UTF219" s="438"/>
      <c r="UTG219" s="438"/>
      <c r="UTH219" s="438"/>
      <c r="UTI219" s="438"/>
      <c r="UTJ219" s="438"/>
      <c r="UTK219" s="438"/>
      <c r="UTL219" s="438"/>
      <c r="UTM219" s="438"/>
      <c r="UTN219" s="438"/>
      <c r="UTO219" s="438"/>
      <c r="UTP219" s="438"/>
      <c r="UTQ219" s="438"/>
      <c r="UTR219" s="438"/>
      <c r="UTS219" s="438"/>
      <c r="UTT219" s="438"/>
      <c r="UTU219" s="438"/>
      <c r="UTV219" s="438"/>
      <c r="UTW219" s="438"/>
      <c r="UTX219" s="438"/>
      <c r="UTY219" s="438"/>
      <c r="UTZ219" s="435"/>
      <c r="UUA219" s="435"/>
      <c r="UUB219" s="435"/>
      <c r="UUC219" s="435"/>
      <c r="UUD219" s="435"/>
      <c r="UUE219" s="435"/>
      <c r="UUF219" s="435"/>
      <c r="UUG219" s="435"/>
      <c r="UUH219" s="435"/>
      <c r="UUI219" s="435"/>
      <c r="UUJ219" s="435"/>
      <c r="UUK219" s="435"/>
      <c r="UUL219" s="435"/>
      <c r="UUM219" s="435"/>
      <c r="UUN219" s="435"/>
      <c r="UUO219" s="435"/>
      <c r="UUP219" s="435"/>
      <c r="UUQ219" s="435"/>
      <c r="UUR219" s="435"/>
      <c r="UUS219" s="435"/>
      <c r="UUT219" s="435"/>
      <c r="UUU219" s="435"/>
      <c r="UUV219" s="435"/>
      <c r="UUW219" s="435"/>
      <c r="UUX219" s="435"/>
      <c r="UUY219" s="435"/>
      <c r="UUZ219" s="435"/>
      <c r="UVA219" s="435"/>
      <c r="UVB219" s="435"/>
      <c r="UVC219" s="435"/>
      <c r="UVD219" s="435"/>
      <c r="UVE219" s="435"/>
      <c r="UVF219" s="435"/>
      <c r="UVG219" s="435"/>
      <c r="UVH219" s="435"/>
      <c r="UVI219" s="435"/>
      <c r="UVJ219" s="435"/>
      <c r="UVK219" s="435"/>
      <c r="UVL219" s="435"/>
      <c r="UVM219" s="435"/>
      <c r="UVN219" s="435"/>
      <c r="UVO219" s="435"/>
      <c r="UVP219" s="435"/>
      <c r="UVQ219" s="435"/>
      <c r="UVR219" s="435"/>
      <c r="UVS219" s="435"/>
      <c r="UVT219" s="435"/>
      <c r="UVU219" s="435"/>
      <c r="UVV219" s="436"/>
      <c r="UVW219" s="436"/>
      <c r="UVX219" s="436"/>
      <c r="UVY219" s="436"/>
      <c r="UVZ219" s="436"/>
      <c r="UWA219" s="436"/>
      <c r="UWB219" s="436"/>
      <c r="UWC219" s="436"/>
      <c r="UWD219" s="436"/>
      <c r="UWE219" s="436"/>
      <c r="UWF219" s="436"/>
      <c r="UWG219" s="436"/>
      <c r="UWH219" s="436"/>
      <c r="UWI219" s="436"/>
      <c r="UWJ219" s="436"/>
      <c r="UWK219" s="436"/>
      <c r="UWL219" s="437"/>
      <c r="UWM219" s="437"/>
      <c r="UWN219" s="437"/>
      <c r="UWO219" s="437"/>
      <c r="UWP219" s="437"/>
      <c r="UWQ219" s="437"/>
      <c r="UWR219" s="437"/>
      <c r="UWS219" s="438"/>
      <c r="UWT219" s="438"/>
      <c r="UWU219" s="438"/>
      <c r="UWV219" s="438"/>
      <c r="UWW219" s="438"/>
      <c r="UWX219" s="438"/>
      <c r="UWY219" s="438"/>
      <c r="UWZ219" s="438"/>
      <c r="UXA219" s="438"/>
      <c r="UXB219" s="438"/>
      <c r="UXC219" s="438"/>
      <c r="UXD219" s="438"/>
      <c r="UXE219" s="438"/>
      <c r="UXF219" s="438"/>
      <c r="UXG219" s="438"/>
      <c r="UXH219" s="438"/>
      <c r="UXI219" s="438"/>
      <c r="UXJ219" s="438"/>
      <c r="UXK219" s="438"/>
      <c r="UXL219" s="438"/>
      <c r="UXM219" s="438"/>
      <c r="UXN219" s="438"/>
      <c r="UXO219" s="438"/>
      <c r="UXP219" s="438"/>
      <c r="UXQ219" s="438"/>
      <c r="UXR219" s="438"/>
      <c r="UXS219" s="438"/>
      <c r="UXT219" s="438"/>
      <c r="UXU219" s="438"/>
      <c r="UXV219" s="438"/>
      <c r="UXW219" s="438"/>
      <c r="UXX219" s="438"/>
      <c r="UXY219" s="438"/>
      <c r="UXZ219" s="438"/>
      <c r="UYA219" s="435"/>
      <c r="UYB219" s="435"/>
      <c r="UYC219" s="435"/>
      <c r="UYD219" s="435"/>
      <c r="UYE219" s="435"/>
      <c r="UYF219" s="435"/>
      <c r="UYG219" s="435"/>
      <c r="UYH219" s="435"/>
      <c r="UYI219" s="435"/>
      <c r="UYJ219" s="435"/>
      <c r="UYK219" s="435"/>
      <c r="UYL219" s="435"/>
      <c r="UYM219" s="435"/>
      <c r="UYN219" s="435"/>
      <c r="UYO219" s="435"/>
      <c r="UYP219" s="435"/>
      <c r="UYQ219" s="435"/>
      <c r="UYR219" s="435"/>
      <c r="UYS219" s="435"/>
      <c r="UYT219" s="435"/>
      <c r="UYU219" s="435"/>
      <c r="UYV219" s="435"/>
      <c r="UYW219" s="435"/>
      <c r="UYX219" s="435"/>
      <c r="UYY219" s="435"/>
      <c r="UYZ219" s="435"/>
      <c r="UZA219" s="435"/>
      <c r="UZB219" s="435"/>
      <c r="UZC219" s="435"/>
      <c r="UZD219" s="435"/>
      <c r="UZE219" s="435"/>
      <c r="UZF219" s="435"/>
      <c r="UZG219" s="435"/>
      <c r="UZH219" s="435"/>
      <c r="UZI219" s="435"/>
      <c r="UZJ219" s="435"/>
      <c r="UZK219" s="435"/>
      <c r="UZL219" s="435"/>
      <c r="UZM219" s="435"/>
      <c r="UZN219" s="435"/>
      <c r="UZO219" s="435"/>
      <c r="UZP219" s="435"/>
      <c r="UZQ219" s="435"/>
      <c r="UZR219" s="435"/>
      <c r="UZS219" s="435"/>
      <c r="UZT219" s="435"/>
      <c r="UZU219" s="435"/>
      <c r="UZV219" s="435"/>
      <c r="UZW219" s="436"/>
      <c r="UZX219" s="436"/>
      <c r="UZY219" s="436"/>
      <c r="UZZ219" s="436"/>
      <c r="VAA219" s="436"/>
      <c r="VAB219" s="436"/>
      <c r="VAC219" s="436"/>
      <c r="VAD219" s="436"/>
      <c r="VAE219" s="436"/>
      <c r="VAF219" s="436"/>
      <c r="VAG219" s="436"/>
      <c r="VAH219" s="436"/>
      <c r="VAI219" s="436"/>
      <c r="VAJ219" s="436"/>
      <c r="VAK219" s="436"/>
      <c r="VAL219" s="436"/>
      <c r="VAM219" s="437"/>
      <c r="VAN219" s="437"/>
      <c r="VAO219" s="437"/>
      <c r="VAP219" s="437"/>
      <c r="VAQ219" s="437"/>
      <c r="VAR219" s="437"/>
      <c r="VAS219" s="437"/>
      <c r="VAT219" s="438"/>
      <c r="VAU219" s="438"/>
      <c r="VAV219" s="438"/>
      <c r="VAW219" s="438"/>
      <c r="VAX219" s="438"/>
      <c r="VAY219" s="438"/>
      <c r="VAZ219" s="438"/>
      <c r="VBA219" s="438"/>
      <c r="VBB219" s="438"/>
      <c r="VBC219" s="438"/>
      <c r="VBD219" s="438"/>
      <c r="VBE219" s="438"/>
      <c r="VBF219" s="438"/>
      <c r="VBG219" s="438"/>
      <c r="VBH219" s="438"/>
      <c r="VBI219" s="438"/>
      <c r="VBJ219" s="438"/>
      <c r="VBK219" s="438"/>
      <c r="VBL219" s="438"/>
      <c r="VBM219" s="438"/>
      <c r="VBN219" s="438"/>
      <c r="VBO219" s="438"/>
      <c r="VBP219" s="438"/>
      <c r="VBQ219" s="438"/>
      <c r="VBR219" s="438"/>
      <c r="VBS219" s="438"/>
      <c r="VBT219" s="438"/>
      <c r="VBU219" s="438"/>
      <c r="VBV219" s="438"/>
      <c r="VBW219" s="438"/>
      <c r="VBX219" s="438"/>
      <c r="VBY219" s="438"/>
      <c r="VBZ219" s="438"/>
      <c r="VCA219" s="438"/>
      <c r="VCB219" s="435"/>
      <c r="VCC219" s="435"/>
      <c r="VCD219" s="435"/>
      <c r="VCE219" s="435"/>
      <c r="VCF219" s="435"/>
      <c r="VCG219" s="435"/>
      <c r="VCH219" s="435"/>
      <c r="VCI219" s="435"/>
      <c r="VCJ219" s="435"/>
      <c r="VCK219" s="435"/>
      <c r="VCL219" s="435"/>
      <c r="VCM219" s="435"/>
      <c r="VCN219" s="435"/>
      <c r="VCO219" s="435"/>
      <c r="VCP219" s="435"/>
      <c r="VCQ219" s="435"/>
      <c r="VCR219" s="435"/>
      <c r="VCS219" s="435"/>
      <c r="VCT219" s="435"/>
      <c r="VCU219" s="435"/>
      <c r="VCV219" s="435"/>
      <c r="VCW219" s="435"/>
      <c r="VCX219" s="435"/>
      <c r="VCY219" s="435"/>
      <c r="VCZ219" s="435"/>
      <c r="VDA219" s="435"/>
      <c r="VDB219" s="435"/>
      <c r="VDC219" s="435"/>
      <c r="VDD219" s="435"/>
      <c r="VDE219" s="435"/>
      <c r="VDF219" s="435"/>
      <c r="VDG219" s="435"/>
      <c r="VDH219" s="435"/>
      <c r="VDI219" s="435"/>
      <c r="VDJ219" s="435"/>
      <c r="VDK219" s="435"/>
      <c r="VDL219" s="435"/>
      <c r="VDM219" s="435"/>
      <c r="VDN219" s="435"/>
      <c r="VDO219" s="435"/>
      <c r="VDP219" s="435"/>
      <c r="VDQ219" s="435"/>
      <c r="VDR219" s="435"/>
      <c r="VDS219" s="435"/>
      <c r="VDT219" s="435"/>
      <c r="VDU219" s="435"/>
      <c r="VDV219" s="435"/>
      <c r="VDW219" s="435"/>
      <c r="VDX219" s="436"/>
      <c r="VDY219" s="436"/>
      <c r="VDZ219" s="436"/>
      <c r="VEA219" s="436"/>
      <c r="VEB219" s="436"/>
      <c r="VEC219" s="436"/>
      <c r="VED219" s="436"/>
      <c r="VEE219" s="436"/>
      <c r="VEF219" s="436"/>
      <c r="VEG219" s="436"/>
      <c r="VEH219" s="436"/>
      <c r="VEI219" s="436"/>
      <c r="VEJ219" s="436"/>
      <c r="VEK219" s="436"/>
      <c r="VEL219" s="436"/>
      <c r="VEM219" s="436"/>
      <c r="VEN219" s="437"/>
      <c r="VEO219" s="437"/>
      <c r="VEP219" s="437"/>
      <c r="VEQ219" s="437"/>
      <c r="VER219" s="437"/>
      <c r="VES219" s="437"/>
      <c r="VET219" s="437"/>
      <c r="VEU219" s="438"/>
      <c r="VEV219" s="438"/>
      <c r="VEW219" s="438"/>
      <c r="VEX219" s="438"/>
      <c r="VEY219" s="438"/>
      <c r="VEZ219" s="438"/>
      <c r="VFA219" s="438"/>
      <c r="VFB219" s="438"/>
      <c r="VFC219" s="438"/>
      <c r="VFD219" s="438"/>
      <c r="VFE219" s="438"/>
      <c r="VFF219" s="438"/>
      <c r="VFG219" s="438"/>
      <c r="VFH219" s="438"/>
      <c r="VFI219" s="438"/>
      <c r="VFJ219" s="438"/>
      <c r="VFK219" s="438"/>
      <c r="VFL219" s="438"/>
      <c r="VFM219" s="438"/>
      <c r="VFN219" s="438"/>
      <c r="VFO219" s="438"/>
      <c r="VFP219" s="438"/>
      <c r="VFQ219" s="438"/>
      <c r="VFR219" s="438"/>
      <c r="VFS219" s="438"/>
      <c r="VFT219" s="438"/>
      <c r="VFU219" s="438"/>
      <c r="VFV219" s="438"/>
      <c r="VFW219" s="438"/>
      <c r="VFX219" s="438"/>
      <c r="VFY219" s="438"/>
      <c r="VFZ219" s="438"/>
      <c r="VGA219" s="438"/>
      <c r="VGB219" s="438"/>
      <c r="VGC219" s="435"/>
      <c r="VGD219" s="435"/>
      <c r="VGE219" s="435"/>
      <c r="VGF219" s="435"/>
      <c r="VGG219" s="435"/>
      <c r="VGH219" s="435"/>
      <c r="VGI219" s="435"/>
      <c r="VGJ219" s="435"/>
      <c r="VGK219" s="435"/>
      <c r="VGL219" s="435"/>
      <c r="VGM219" s="435"/>
      <c r="VGN219" s="435"/>
      <c r="VGO219" s="435"/>
      <c r="VGP219" s="435"/>
      <c r="VGQ219" s="435"/>
      <c r="VGR219" s="435"/>
      <c r="VGS219" s="435"/>
      <c r="VGT219" s="435"/>
      <c r="VGU219" s="435"/>
      <c r="VGV219" s="435"/>
      <c r="VGW219" s="435"/>
      <c r="VGX219" s="435"/>
      <c r="VGY219" s="435"/>
      <c r="VGZ219" s="435"/>
      <c r="VHA219" s="435"/>
      <c r="VHB219" s="435"/>
      <c r="VHC219" s="435"/>
      <c r="VHD219" s="435"/>
      <c r="VHE219" s="435"/>
      <c r="VHF219" s="435"/>
      <c r="VHG219" s="435"/>
      <c r="VHH219" s="435"/>
      <c r="VHI219" s="435"/>
      <c r="VHJ219" s="435"/>
      <c r="VHK219" s="435"/>
      <c r="VHL219" s="435"/>
      <c r="VHM219" s="435"/>
      <c r="VHN219" s="435"/>
      <c r="VHO219" s="435"/>
      <c r="VHP219" s="435"/>
      <c r="VHQ219" s="435"/>
      <c r="VHR219" s="435"/>
      <c r="VHS219" s="435"/>
      <c r="VHT219" s="435"/>
      <c r="VHU219" s="435"/>
      <c r="VHV219" s="435"/>
      <c r="VHW219" s="435"/>
      <c r="VHX219" s="435"/>
      <c r="VHY219" s="436"/>
      <c r="VHZ219" s="436"/>
      <c r="VIA219" s="436"/>
      <c r="VIB219" s="436"/>
      <c r="VIC219" s="436"/>
      <c r="VID219" s="436"/>
      <c r="VIE219" s="436"/>
      <c r="VIF219" s="436"/>
      <c r="VIG219" s="436"/>
      <c r="VIH219" s="436"/>
      <c r="VII219" s="436"/>
      <c r="VIJ219" s="436"/>
      <c r="VIK219" s="436"/>
      <c r="VIL219" s="436"/>
      <c r="VIM219" s="436"/>
      <c r="VIN219" s="436"/>
      <c r="VIO219" s="437"/>
      <c r="VIP219" s="437"/>
      <c r="VIQ219" s="437"/>
      <c r="VIR219" s="437"/>
      <c r="VIS219" s="437"/>
      <c r="VIT219" s="437"/>
      <c r="VIU219" s="437"/>
      <c r="VIV219" s="438"/>
      <c r="VIW219" s="438"/>
      <c r="VIX219" s="438"/>
      <c r="VIY219" s="438"/>
      <c r="VIZ219" s="438"/>
      <c r="VJA219" s="438"/>
      <c r="VJB219" s="438"/>
      <c r="VJC219" s="438"/>
      <c r="VJD219" s="438"/>
      <c r="VJE219" s="438"/>
      <c r="VJF219" s="438"/>
      <c r="VJG219" s="438"/>
      <c r="VJH219" s="438"/>
      <c r="VJI219" s="438"/>
      <c r="VJJ219" s="438"/>
      <c r="VJK219" s="438"/>
      <c r="VJL219" s="438"/>
      <c r="VJM219" s="438"/>
      <c r="VJN219" s="438"/>
      <c r="VJO219" s="438"/>
      <c r="VJP219" s="438"/>
      <c r="VJQ219" s="438"/>
      <c r="VJR219" s="438"/>
      <c r="VJS219" s="438"/>
      <c r="VJT219" s="438"/>
      <c r="VJU219" s="438"/>
      <c r="VJV219" s="438"/>
      <c r="VJW219" s="438"/>
      <c r="VJX219" s="438"/>
      <c r="VJY219" s="438"/>
      <c r="VJZ219" s="438"/>
      <c r="VKA219" s="438"/>
      <c r="VKB219" s="438"/>
      <c r="VKC219" s="438"/>
      <c r="VKD219" s="435"/>
      <c r="VKE219" s="435"/>
      <c r="VKF219" s="435"/>
      <c r="VKG219" s="435"/>
      <c r="VKH219" s="435"/>
      <c r="VKI219" s="435"/>
      <c r="VKJ219" s="435"/>
      <c r="VKK219" s="435"/>
      <c r="VKL219" s="435"/>
      <c r="VKM219" s="435"/>
      <c r="VKN219" s="435"/>
      <c r="VKO219" s="435"/>
      <c r="VKP219" s="435"/>
      <c r="VKQ219" s="435"/>
      <c r="VKR219" s="435"/>
      <c r="VKS219" s="435"/>
      <c r="VKT219" s="435"/>
      <c r="VKU219" s="435"/>
      <c r="VKV219" s="435"/>
      <c r="VKW219" s="435"/>
      <c r="VKX219" s="435"/>
      <c r="VKY219" s="435"/>
      <c r="VKZ219" s="435"/>
      <c r="VLA219" s="435"/>
      <c r="VLB219" s="435"/>
      <c r="VLC219" s="435"/>
      <c r="VLD219" s="435"/>
      <c r="VLE219" s="435"/>
      <c r="VLF219" s="435"/>
      <c r="VLG219" s="435"/>
      <c r="VLH219" s="435"/>
      <c r="VLI219" s="435"/>
      <c r="VLJ219" s="435"/>
      <c r="VLK219" s="435"/>
      <c r="VLL219" s="435"/>
      <c r="VLM219" s="435"/>
      <c r="VLN219" s="435"/>
      <c r="VLO219" s="435"/>
      <c r="VLP219" s="435"/>
      <c r="VLQ219" s="435"/>
      <c r="VLR219" s="435"/>
      <c r="VLS219" s="435"/>
      <c r="VLT219" s="435"/>
      <c r="VLU219" s="435"/>
      <c r="VLV219" s="435"/>
      <c r="VLW219" s="435"/>
      <c r="VLX219" s="435"/>
      <c r="VLY219" s="435"/>
      <c r="VLZ219" s="436"/>
      <c r="VMA219" s="436"/>
      <c r="VMB219" s="436"/>
      <c r="VMC219" s="436"/>
      <c r="VMD219" s="436"/>
      <c r="VME219" s="436"/>
      <c r="VMF219" s="436"/>
      <c r="VMG219" s="436"/>
      <c r="VMH219" s="436"/>
      <c r="VMI219" s="436"/>
      <c r="VMJ219" s="436"/>
      <c r="VMK219" s="436"/>
      <c r="VML219" s="436"/>
      <c r="VMM219" s="436"/>
      <c r="VMN219" s="436"/>
      <c r="VMO219" s="436"/>
      <c r="VMP219" s="437"/>
      <c r="VMQ219" s="437"/>
      <c r="VMR219" s="437"/>
      <c r="VMS219" s="437"/>
      <c r="VMT219" s="437"/>
      <c r="VMU219" s="437"/>
      <c r="VMV219" s="437"/>
      <c r="VMW219" s="438"/>
      <c r="VMX219" s="438"/>
      <c r="VMY219" s="438"/>
      <c r="VMZ219" s="438"/>
      <c r="VNA219" s="438"/>
      <c r="VNB219" s="438"/>
      <c r="VNC219" s="438"/>
      <c r="VND219" s="438"/>
      <c r="VNE219" s="438"/>
      <c r="VNF219" s="438"/>
      <c r="VNG219" s="438"/>
      <c r="VNH219" s="438"/>
      <c r="VNI219" s="438"/>
      <c r="VNJ219" s="438"/>
      <c r="VNK219" s="438"/>
      <c r="VNL219" s="438"/>
      <c r="VNM219" s="438"/>
      <c r="VNN219" s="438"/>
      <c r="VNO219" s="438"/>
      <c r="VNP219" s="438"/>
      <c r="VNQ219" s="438"/>
      <c r="VNR219" s="438"/>
      <c r="VNS219" s="438"/>
      <c r="VNT219" s="438"/>
      <c r="VNU219" s="438"/>
      <c r="VNV219" s="438"/>
      <c r="VNW219" s="438"/>
      <c r="VNX219" s="438"/>
      <c r="VNY219" s="438"/>
      <c r="VNZ219" s="438"/>
      <c r="VOA219" s="438"/>
      <c r="VOB219" s="438"/>
      <c r="VOC219" s="438"/>
      <c r="VOD219" s="438"/>
      <c r="VOE219" s="435"/>
      <c r="VOF219" s="435"/>
      <c r="VOG219" s="435"/>
      <c r="VOH219" s="435"/>
      <c r="VOI219" s="435"/>
      <c r="VOJ219" s="435"/>
      <c r="VOK219" s="435"/>
      <c r="VOL219" s="435"/>
      <c r="VOM219" s="435"/>
      <c r="VON219" s="435"/>
      <c r="VOO219" s="435"/>
      <c r="VOP219" s="435"/>
      <c r="VOQ219" s="435"/>
      <c r="VOR219" s="435"/>
      <c r="VOS219" s="435"/>
      <c r="VOT219" s="435"/>
      <c r="VOU219" s="435"/>
      <c r="VOV219" s="435"/>
      <c r="VOW219" s="435"/>
      <c r="VOX219" s="435"/>
      <c r="VOY219" s="435"/>
      <c r="VOZ219" s="435"/>
      <c r="VPA219" s="435"/>
      <c r="VPB219" s="435"/>
      <c r="VPC219" s="435"/>
      <c r="VPD219" s="435"/>
      <c r="VPE219" s="435"/>
      <c r="VPF219" s="435"/>
      <c r="VPG219" s="435"/>
      <c r="VPH219" s="435"/>
      <c r="VPI219" s="435"/>
      <c r="VPJ219" s="435"/>
      <c r="VPK219" s="435"/>
      <c r="VPL219" s="435"/>
      <c r="VPM219" s="435"/>
      <c r="VPN219" s="435"/>
      <c r="VPO219" s="435"/>
      <c r="VPP219" s="435"/>
      <c r="VPQ219" s="435"/>
      <c r="VPR219" s="435"/>
      <c r="VPS219" s="435"/>
      <c r="VPT219" s="435"/>
      <c r="VPU219" s="435"/>
      <c r="VPV219" s="435"/>
      <c r="VPW219" s="435"/>
      <c r="VPX219" s="435"/>
      <c r="VPY219" s="435"/>
      <c r="VPZ219" s="435"/>
      <c r="VQA219" s="436"/>
      <c r="VQB219" s="436"/>
      <c r="VQC219" s="436"/>
      <c r="VQD219" s="436"/>
      <c r="VQE219" s="436"/>
      <c r="VQF219" s="436"/>
      <c r="VQG219" s="436"/>
      <c r="VQH219" s="436"/>
      <c r="VQI219" s="436"/>
      <c r="VQJ219" s="436"/>
      <c r="VQK219" s="436"/>
      <c r="VQL219" s="436"/>
      <c r="VQM219" s="436"/>
      <c r="VQN219" s="436"/>
      <c r="VQO219" s="436"/>
      <c r="VQP219" s="436"/>
      <c r="VQQ219" s="437"/>
      <c r="VQR219" s="437"/>
      <c r="VQS219" s="437"/>
      <c r="VQT219" s="437"/>
      <c r="VQU219" s="437"/>
      <c r="VQV219" s="437"/>
      <c r="VQW219" s="437"/>
      <c r="VQX219" s="438"/>
      <c r="VQY219" s="438"/>
      <c r="VQZ219" s="438"/>
      <c r="VRA219" s="438"/>
      <c r="VRB219" s="438"/>
      <c r="VRC219" s="438"/>
      <c r="VRD219" s="438"/>
      <c r="VRE219" s="438"/>
      <c r="VRF219" s="438"/>
      <c r="VRG219" s="438"/>
      <c r="VRH219" s="438"/>
      <c r="VRI219" s="438"/>
      <c r="VRJ219" s="438"/>
      <c r="VRK219" s="438"/>
      <c r="VRL219" s="438"/>
      <c r="VRM219" s="438"/>
      <c r="VRN219" s="438"/>
      <c r="VRO219" s="438"/>
      <c r="VRP219" s="438"/>
      <c r="VRQ219" s="438"/>
      <c r="VRR219" s="438"/>
      <c r="VRS219" s="438"/>
      <c r="VRT219" s="438"/>
      <c r="VRU219" s="438"/>
      <c r="VRV219" s="438"/>
      <c r="VRW219" s="438"/>
      <c r="VRX219" s="438"/>
      <c r="VRY219" s="438"/>
      <c r="VRZ219" s="438"/>
      <c r="VSA219" s="438"/>
      <c r="VSB219" s="438"/>
      <c r="VSC219" s="438"/>
      <c r="VSD219" s="438"/>
      <c r="VSE219" s="438"/>
      <c r="VSF219" s="435"/>
      <c r="VSG219" s="435"/>
      <c r="VSH219" s="435"/>
      <c r="VSI219" s="435"/>
      <c r="VSJ219" s="435"/>
      <c r="VSK219" s="435"/>
      <c r="VSL219" s="435"/>
      <c r="VSM219" s="435"/>
      <c r="VSN219" s="435"/>
      <c r="VSO219" s="435"/>
      <c r="VSP219" s="435"/>
      <c r="VSQ219" s="435"/>
      <c r="VSR219" s="435"/>
      <c r="VSS219" s="435"/>
      <c r="VST219" s="435"/>
      <c r="VSU219" s="435"/>
      <c r="VSV219" s="435"/>
      <c r="VSW219" s="435"/>
      <c r="VSX219" s="435"/>
      <c r="VSY219" s="435"/>
      <c r="VSZ219" s="435"/>
      <c r="VTA219" s="435"/>
      <c r="VTB219" s="435"/>
      <c r="VTC219" s="435"/>
      <c r="VTD219" s="435"/>
      <c r="VTE219" s="435"/>
      <c r="VTF219" s="435"/>
      <c r="VTG219" s="435"/>
      <c r="VTH219" s="435"/>
      <c r="VTI219" s="435"/>
      <c r="VTJ219" s="435"/>
      <c r="VTK219" s="435"/>
      <c r="VTL219" s="435"/>
      <c r="VTM219" s="435"/>
      <c r="VTN219" s="435"/>
      <c r="VTO219" s="435"/>
      <c r="VTP219" s="435"/>
      <c r="VTQ219" s="435"/>
      <c r="VTR219" s="435"/>
      <c r="VTS219" s="435"/>
      <c r="VTT219" s="435"/>
      <c r="VTU219" s="435"/>
      <c r="VTV219" s="435"/>
      <c r="VTW219" s="435"/>
      <c r="VTX219" s="435"/>
      <c r="VTY219" s="435"/>
      <c r="VTZ219" s="435"/>
      <c r="VUA219" s="435"/>
      <c r="VUB219" s="436"/>
      <c r="VUC219" s="436"/>
      <c r="VUD219" s="436"/>
      <c r="VUE219" s="436"/>
      <c r="VUF219" s="436"/>
      <c r="VUG219" s="436"/>
      <c r="VUH219" s="436"/>
      <c r="VUI219" s="436"/>
      <c r="VUJ219" s="436"/>
      <c r="VUK219" s="436"/>
      <c r="VUL219" s="436"/>
      <c r="VUM219" s="436"/>
      <c r="VUN219" s="436"/>
      <c r="VUO219" s="436"/>
      <c r="VUP219" s="436"/>
      <c r="VUQ219" s="436"/>
      <c r="VUR219" s="437"/>
      <c r="VUS219" s="437"/>
      <c r="VUT219" s="437"/>
      <c r="VUU219" s="437"/>
      <c r="VUV219" s="437"/>
      <c r="VUW219" s="437"/>
      <c r="VUX219" s="437"/>
      <c r="VUY219" s="438"/>
      <c r="VUZ219" s="438"/>
      <c r="VVA219" s="438"/>
      <c r="VVB219" s="438"/>
      <c r="VVC219" s="438"/>
      <c r="VVD219" s="438"/>
      <c r="VVE219" s="438"/>
      <c r="VVF219" s="438"/>
      <c r="VVG219" s="438"/>
      <c r="VVH219" s="438"/>
      <c r="VVI219" s="438"/>
      <c r="VVJ219" s="438"/>
      <c r="VVK219" s="438"/>
      <c r="VVL219" s="438"/>
      <c r="VVM219" s="438"/>
      <c r="VVN219" s="438"/>
      <c r="VVO219" s="438"/>
      <c r="VVP219" s="438"/>
      <c r="VVQ219" s="438"/>
      <c r="VVR219" s="438"/>
      <c r="VVS219" s="438"/>
      <c r="VVT219" s="438"/>
      <c r="VVU219" s="438"/>
      <c r="VVV219" s="438"/>
      <c r="VVW219" s="438"/>
      <c r="VVX219" s="438"/>
      <c r="VVY219" s="438"/>
      <c r="VVZ219" s="438"/>
      <c r="VWA219" s="438"/>
      <c r="VWB219" s="438"/>
      <c r="VWC219" s="438"/>
      <c r="VWD219" s="438"/>
      <c r="VWE219" s="438"/>
      <c r="VWF219" s="438"/>
      <c r="VWG219" s="435"/>
      <c r="VWH219" s="435"/>
      <c r="VWI219" s="435"/>
      <c r="VWJ219" s="435"/>
      <c r="VWK219" s="435"/>
      <c r="VWL219" s="435"/>
      <c r="VWM219" s="435"/>
      <c r="VWN219" s="435"/>
      <c r="VWO219" s="435"/>
      <c r="VWP219" s="435"/>
      <c r="VWQ219" s="435"/>
      <c r="VWR219" s="435"/>
      <c r="VWS219" s="435"/>
      <c r="VWT219" s="435"/>
      <c r="VWU219" s="435"/>
      <c r="VWV219" s="435"/>
      <c r="VWW219" s="435"/>
      <c r="VWX219" s="435"/>
      <c r="VWY219" s="435"/>
      <c r="VWZ219" s="435"/>
      <c r="VXA219" s="435"/>
      <c r="VXB219" s="435"/>
      <c r="VXC219" s="435"/>
      <c r="VXD219" s="435"/>
      <c r="VXE219" s="435"/>
      <c r="VXF219" s="435"/>
      <c r="VXG219" s="435"/>
      <c r="VXH219" s="435"/>
      <c r="VXI219" s="435"/>
      <c r="VXJ219" s="435"/>
      <c r="VXK219" s="435"/>
      <c r="VXL219" s="435"/>
      <c r="VXM219" s="435"/>
      <c r="VXN219" s="435"/>
      <c r="VXO219" s="435"/>
      <c r="VXP219" s="435"/>
      <c r="VXQ219" s="435"/>
      <c r="VXR219" s="435"/>
      <c r="VXS219" s="435"/>
      <c r="VXT219" s="435"/>
      <c r="VXU219" s="435"/>
      <c r="VXV219" s="435"/>
      <c r="VXW219" s="435"/>
      <c r="VXX219" s="435"/>
      <c r="VXY219" s="435"/>
      <c r="VXZ219" s="435"/>
      <c r="VYA219" s="435"/>
      <c r="VYB219" s="435"/>
      <c r="VYC219" s="436"/>
      <c r="VYD219" s="436"/>
      <c r="VYE219" s="436"/>
      <c r="VYF219" s="436"/>
      <c r="VYG219" s="436"/>
      <c r="VYH219" s="436"/>
      <c r="VYI219" s="436"/>
      <c r="VYJ219" s="436"/>
      <c r="VYK219" s="436"/>
      <c r="VYL219" s="436"/>
      <c r="VYM219" s="436"/>
      <c r="VYN219" s="436"/>
      <c r="VYO219" s="436"/>
      <c r="VYP219" s="436"/>
      <c r="VYQ219" s="436"/>
      <c r="VYR219" s="436"/>
      <c r="VYS219" s="437"/>
      <c r="VYT219" s="437"/>
      <c r="VYU219" s="437"/>
      <c r="VYV219" s="437"/>
      <c r="VYW219" s="437"/>
      <c r="VYX219" s="437"/>
      <c r="VYY219" s="437"/>
      <c r="VYZ219" s="438"/>
      <c r="VZA219" s="438"/>
      <c r="VZB219" s="438"/>
      <c r="VZC219" s="438"/>
      <c r="VZD219" s="438"/>
      <c r="VZE219" s="438"/>
      <c r="VZF219" s="438"/>
      <c r="VZG219" s="438"/>
      <c r="VZH219" s="438"/>
      <c r="VZI219" s="438"/>
      <c r="VZJ219" s="438"/>
      <c r="VZK219" s="438"/>
      <c r="VZL219" s="438"/>
      <c r="VZM219" s="438"/>
      <c r="VZN219" s="438"/>
      <c r="VZO219" s="438"/>
      <c r="VZP219" s="438"/>
      <c r="VZQ219" s="438"/>
      <c r="VZR219" s="438"/>
      <c r="VZS219" s="438"/>
      <c r="VZT219" s="438"/>
      <c r="VZU219" s="438"/>
      <c r="VZV219" s="438"/>
      <c r="VZW219" s="438"/>
      <c r="VZX219" s="438"/>
      <c r="VZY219" s="438"/>
      <c r="VZZ219" s="438"/>
      <c r="WAA219" s="438"/>
      <c r="WAB219" s="438"/>
      <c r="WAC219" s="438"/>
      <c r="WAD219" s="438"/>
      <c r="WAE219" s="438"/>
      <c r="WAF219" s="438"/>
      <c r="WAG219" s="438"/>
      <c r="WAH219" s="435"/>
      <c r="WAI219" s="435"/>
      <c r="WAJ219" s="435"/>
      <c r="WAK219" s="435"/>
      <c r="WAL219" s="435"/>
      <c r="WAM219" s="435"/>
      <c r="WAN219" s="435"/>
      <c r="WAO219" s="435"/>
      <c r="WAP219" s="435"/>
      <c r="WAQ219" s="435"/>
      <c r="WAR219" s="435"/>
      <c r="WAS219" s="435"/>
      <c r="WAT219" s="435"/>
      <c r="WAU219" s="435"/>
      <c r="WAV219" s="435"/>
      <c r="WAW219" s="435"/>
      <c r="WAX219" s="435"/>
      <c r="WAY219" s="435"/>
      <c r="WAZ219" s="435"/>
      <c r="WBA219" s="435"/>
      <c r="WBB219" s="435"/>
      <c r="WBC219" s="435"/>
      <c r="WBD219" s="435"/>
      <c r="WBE219" s="435"/>
      <c r="WBF219" s="435"/>
      <c r="WBG219" s="435"/>
      <c r="WBH219" s="435"/>
      <c r="WBI219" s="435"/>
      <c r="WBJ219" s="435"/>
      <c r="WBK219" s="435"/>
      <c r="WBL219" s="435"/>
      <c r="WBM219" s="435"/>
      <c r="WBN219" s="435"/>
      <c r="WBO219" s="435"/>
      <c r="WBP219" s="435"/>
      <c r="WBQ219" s="435"/>
      <c r="WBR219" s="435"/>
      <c r="WBS219" s="435"/>
      <c r="WBT219" s="435"/>
      <c r="WBU219" s="435"/>
      <c r="WBV219" s="435"/>
      <c r="WBW219" s="435"/>
      <c r="WBX219" s="435"/>
      <c r="WBY219" s="435"/>
      <c r="WBZ219" s="435"/>
      <c r="WCA219" s="435"/>
      <c r="WCB219" s="435"/>
      <c r="WCC219" s="435"/>
      <c r="WCD219" s="436"/>
      <c r="WCE219" s="436"/>
      <c r="WCF219" s="436"/>
      <c r="WCG219" s="436"/>
      <c r="WCH219" s="436"/>
      <c r="WCI219" s="436"/>
      <c r="WCJ219" s="436"/>
      <c r="WCK219" s="436"/>
      <c r="WCL219" s="436"/>
      <c r="WCM219" s="436"/>
      <c r="WCN219" s="436"/>
      <c r="WCO219" s="436"/>
      <c r="WCP219" s="436"/>
      <c r="WCQ219" s="436"/>
      <c r="WCR219" s="436"/>
      <c r="WCS219" s="436"/>
      <c r="WCT219" s="437"/>
      <c r="WCU219" s="437"/>
      <c r="WCV219" s="437"/>
      <c r="WCW219" s="437"/>
      <c r="WCX219" s="437"/>
      <c r="WCY219" s="437"/>
      <c r="WCZ219" s="437"/>
      <c r="WDA219" s="438"/>
      <c r="WDB219" s="438"/>
      <c r="WDC219" s="438"/>
      <c r="WDD219" s="438"/>
      <c r="WDE219" s="438"/>
      <c r="WDF219" s="438"/>
      <c r="WDG219" s="438"/>
      <c r="WDH219" s="438"/>
      <c r="WDI219" s="438"/>
      <c r="WDJ219" s="438"/>
      <c r="WDK219" s="438"/>
      <c r="WDL219" s="438"/>
      <c r="WDM219" s="438"/>
      <c r="WDN219" s="438"/>
      <c r="WDO219" s="438"/>
      <c r="WDP219" s="438"/>
      <c r="WDQ219" s="438"/>
      <c r="WDR219" s="438"/>
      <c r="WDS219" s="438"/>
      <c r="WDT219" s="438"/>
      <c r="WDU219" s="438"/>
      <c r="WDV219" s="438"/>
      <c r="WDW219" s="438"/>
      <c r="WDX219" s="438"/>
      <c r="WDY219" s="438"/>
      <c r="WDZ219" s="438"/>
      <c r="WEA219" s="438"/>
      <c r="WEB219" s="438"/>
      <c r="WEC219" s="438"/>
      <c r="WED219" s="438"/>
      <c r="WEE219" s="438"/>
      <c r="WEF219" s="438"/>
      <c r="WEG219" s="438"/>
      <c r="WEH219" s="438"/>
      <c r="WEI219" s="435"/>
      <c r="WEJ219" s="435"/>
      <c r="WEK219" s="435"/>
      <c r="WEL219" s="435"/>
      <c r="WEM219" s="435"/>
      <c r="WEN219" s="435"/>
      <c r="WEO219" s="435"/>
      <c r="WEP219" s="435"/>
      <c r="WEQ219" s="435"/>
      <c r="WER219" s="435"/>
      <c r="WES219" s="435"/>
      <c r="WET219" s="435"/>
      <c r="WEU219" s="435"/>
      <c r="WEV219" s="435"/>
      <c r="WEW219" s="435"/>
      <c r="WEX219" s="435"/>
      <c r="WEY219" s="435"/>
      <c r="WEZ219" s="435"/>
      <c r="WFA219" s="435"/>
      <c r="WFB219" s="435"/>
      <c r="WFC219" s="435"/>
      <c r="WFD219" s="435"/>
      <c r="WFE219" s="435"/>
      <c r="WFF219" s="435"/>
      <c r="WFG219" s="435"/>
      <c r="WFH219" s="435"/>
      <c r="WFI219" s="435"/>
      <c r="WFJ219" s="435"/>
      <c r="WFK219" s="435"/>
      <c r="WFL219" s="435"/>
      <c r="WFM219" s="435"/>
      <c r="WFN219" s="435"/>
      <c r="WFO219" s="435"/>
      <c r="WFP219" s="435"/>
      <c r="WFQ219" s="435"/>
      <c r="WFR219" s="435"/>
      <c r="WFS219" s="435"/>
      <c r="WFT219" s="435"/>
      <c r="WFU219" s="435"/>
      <c r="WFV219" s="435"/>
      <c r="WFW219" s="435"/>
      <c r="WFX219" s="435"/>
      <c r="WFY219" s="435"/>
      <c r="WFZ219" s="435"/>
      <c r="WGA219" s="435"/>
      <c r="WGB219" s="435"/>
      <c r="WGC219" s="435"/>
      <c r="WGD219" s="435"/>
      <c r="WGE219" s="436"/>
      <c r="WGF219" s="436"/>
      <c r="WGG219" s="436"/>
      <c r="WGH219" s="436"/>
      <c r="WGI219" s="436"/>
      <c r="WGJ219" s="436"/>
      <c r="WGK219" s="436"/>
      <c r="WGL219" s="436"/>
      <c r="WGM219" s="436"/>
      <c r="WGN219" s="436"/>
      <c r="WGO219" s="436"/>
      <c r="WGP219" s="436"/>
      <c r="WGQ219" s="436"/>
      <c r="WGR219" s="436"/>
      <c r="WGS219" s="436"/>
      <c r="WGT219" s="436"/>
      <c r="WGU219" s="437"/>
      <c r="WGV219" s="437"/>
      <c r="WGW219" s="437"/>
      <c r="WGX219" s="437"/>
      <c r="WGY219" s="437"/>
      <c r="WGZ219" s="437"/>
      <c r="WHA219" s="437"/>
      <c r="WHB219" s="438"/>
      <c r="WHC219" s="438"/>
      <c r="WHD219" s="438"/>
      <c r="WHE219" s="438"/>
      <c r="WHF219" s="438"/>
      <c r="WHG219" s="438"/>
      <c r="WHH219" s="438"/>
      <c r="WHI219" s="438"/>
      <c r="WHJ219" s="438"/>
      <c r="WHK219" s="438"/>
      <c r="WHL219" s="438"/>
      <c r="WHM219" s="438"/>
      <c r="WHN219" s="438"/>
      <c r="WHO219" s="438"/>
      <c r="WHP219" s="438"/>
      <c r="WHQ219" s="438"/>
      <c r="WHR219" s="438"/>
      <c r="WHS219" s="438"/>
      <c r="WHT219" s="438"/>
      <c r="WHU219" s="438"/>
      <c r="WHV219" s="438"/>
      <c r="WHW219" s="438"/>
      <c r="WHX219" s="438"/>
      <c r="WHY219" s="438"/>
      <c r="WHZ219" s="438"/>
      <c r="WIA219" s="438"/>
      <c r="WIB219" s="438"/>
      <c r="WIC219" s="438"/>
      <c r="WID219" s="438"/>
      <c r="WIE219" s="438"/>
      <c r="WIF219" s="438"/>
      <c r="WIG219" s="438"/>
      <c r="WIH219" s="438"/>
      <c r="WII219" s="438"/>
      <c r="WIJ219" s="435"/>
      <c r="WIK219" s="435"/>
      <c r="WIL219" s="435"/>
      <c r="WIM219" s="435"/>
      <c r="WIN219" s="435"/>
      <c r="WIO219" s="435"/>
      <c r="WIP219" s="435"/>
      <c r="WIQ219" s="435"/>
      <c r="WIR219" s="435"/>
      <c r="WIS219" s="435"/>
      <c r="WIT219" s="435"/>
      <c r="WIU219" s="435"/>
      <c r="WIV219" s="435"/>
      <c r="WIW219" s="435"/>
      <c r="WIX219" s="435"/>
      <c r="WIY219" s="435"/>
      <c r="WIZ219" s="435"/>
      <c r="WJA219" s="435"/>
      <c r="WJB219" s="435"/>
      <c r="WJC219" s="435"/>
      <c r="WJD219" s="435"/>
      <c r="WJE219" s="435"/>
      <c r="WJF219" s="435"/>
      <c r="WJG219" s="435"/>
      <c r="WJH219" s="435"/>
      <c r="WJI219" s="435"/>
      <c r="WJJ219" s="435"/>
      <c r="WJK219" s="435"/>
      <c r="WJL219" s="435"/>
      <c r="WJM219" s="435"/>
      <c r="WJN219" s="435"/>
      <c r="WJO219" s="435"/>
      <c r="WJP219" s="435"/>
      <c r="WJQ219" s="435"/>
      <c r="WJR219" s="435"/>
      <c r="WJS219" s="435"/>
      <c r="WJT219" s="435"/>
      <c r="WJU219" s="435"/>
      <c r="WJV219" s="435"/>
      <c r="WJW219" s="435"/>
      <c r="WJX219" s="435"/>
      <c r="WJY219" s="435"/>
      <c r="WJZ219" s="435"/>
      <c r="WKA219" s="435"/>
      <c r="WKB219" s="435"/>
      <c r="WKC219" s="435"/>
      <c r="WKD219" s="435"/>
      <c r="WKE219" s="435"/>
      <c r="WKF219" s="436"/>
      <c r="WKG219" s="436"/>
      <c r="WKH219" s="436"/>
      <c r="WKI219" s="436"/>
      <c r="WKJ219" s="436"/>
      <c r="WKK219" s="436"/>
      <c r="WKL219" s="436"/>
      <c r="WKM219" s="436"/>
      <c r="WKN219" s="436"/>
      <c r="WKO219" s="436"/>
      <c r="WKP219" s="436"/>
      <c r="WKQ219" s="436"/>
      <c r="WKR219" s="436"/>
      <c r="WKS219" s="436"/>
      <c r="WKT219" s="436"/>
      <c r="WKU219" s="436"/>
      <c r="WKV219" s="437"/>
      <c r="WKW219" s="437"/>
      <c r="WKX219" s="437"/>
      <c r="WKY219" s="437"/>
      <c r="WKZ219" s="437"/>
      <c r="WLA219" s="437"/>
      <c r="WLB219" s="437"/>
      <c r="WLC219" s="438"/>
      <c r="WLD219" s="438"/>
      <c r="WLE219" s="438"/>
      <c r="WLF219" s="438"/>
      <c r="WLG219" s="438"/>
      <c r="WLH219" s="438"/>
      <c r="WLI219" s="438"/>
      <c r="WLJ219" s="438"/>
      <c r="WLK219" s="438"/>
      <c r="WLL219" s="438"/>
      <c r="WLM219" s="438"/>
      <c r="WLN219" s="438"/>
      <c r="WLO219" s="438"/>
      <c r="WLP219" s="438"/>
      <c r="WLQ219" s="438"/>
      <c r="WLR219" s="438"/>
      <c r="WLS219" s="438"/>
      <c r="WLT219" s="438"/>
      <c r="WLU219" s="438"/>
      <c r="WLV219" s="438"/>
      <c r="WLW219" s="438"/>
      <c r="WLX219" s="438"/>
      <c r="WLY219" s="438"/>
      <c r="WLZ219" s="438"/>
      <c r="WMA219" s="438"/>
      <c r="WMB219" s="438"/>
      <c r="WMC219" s="438"/>
      <c r="WMD219" s="438"/>
      <c r="WME219" s="438"/>
      <c r="WMF219" s="438"/>
      <c r="WMG219" s="438"/>
      <c r="WMH219" s="438"/>
      <c r="WMI219" s="438"/>
      <c r="WMJ219" s="438"/>
      <c r="WMK219" s="435"/>
      <c r="WML219" s="435"/>
      <c r="WMM219" s="435"/>
      <c r="WMN219" s="435"/>
      <c r="WMO219" s="435"/>
      <c r="WMP219" s="435"/>
      <c r="WMQ219" s="435"/>
      <c r="WMR219" s="435"/>
      <c r="WMS219" s="435"/>
      <c r="WMT219" s="435"/>
      <c r="WMU219" s="435"/>
      <c r="WMV219" s="435"/>
      <c r="WMW219" s="435"/>
      <c r="WMX219" s="435"/>
      <c r="WMY219" s="435"/>
      <c r="WMZ219" s="435"/>
      <c r="WNA219" s="435"/>
      <c r="WNB219" s="435"/>
      <c r="WNC219" s="435"/>
      <c r="WND219" s="435"/>
      <c r="WNE219" s="435"/>
      <c r="WNF219" s="435"/>
      <c r="WNG219" s="435"/>
      <c r="WNH219" s="435"/>
      <c r="WNI219" s="435"/>
      <c r="WNJ219" s="435"/>
      <c r="WNK219" s="435"/>
      <c r="WNL219" s="435"/>
      <c r="WNM219" s="435"/>
      <c r="WNN219" s="435"/>
      <c r="WNO219" s="435"/>
      <c r="WNP219" s="435"/>
      <c r="WNQ219" s="435"/>
      <c r="WNR219" s="435"/>
      <c r="WNS219" s="435"/>
      <c r="WNT219" s="435"/>
      <c r="WNU219" s="435"/>
      <c r="WNV219" s="435"/>
      <c r="WNW219" s="435"/>
      <c r="WNX219" s="435"/>
      <c r="WNY219" s="435"/>
      <c r="WNZ219" s="435"/>
      <c r="WOA219" s="435"/>
      <c r="WOB219" s="435"/>
      <c r="WOC219" s="435"/>
      <c r="WOD219" s="435"/>
      <c r="WOE219" s="435"/>
      <c r="WOF219" s="435"/>
      <c r="WOG219" s="436"/>
      <c r="WOH219" s="436"/>
      <c r="WOI219" s="436"/>
      <c r="WOJ219" s="436"/>
      <c r="WOK219" s="436"/>
      <c r="WOL219" s="436"/>
      <c r="WOM219" s="436"/>
      <c r="WON219" s="436"/>
      <c r="WOO219" s="436"/>
      <c r="WOP219" s="436"/>
      <c r="WOQ219" s="436"/>
      <c r="WOR219" s="436"/>
      <c r="WOS219" s="436"/>
      <c r="WOT219" s="436"/>
      <c r="WOU219" s="436"/>
      <c r="WOV219" s="436"/>
      <c r="WOW219" s="437"/>
      <c r="WOX219" s="437"/>
      <c r="WOY219" s="437"/>
      <c r="WOZ219" s="437"/>
      <c r="WPA219" s="437"/>
      <c r="WPB219" s="437"/>
      <c r="WPC219" s="437"/>
      <c r="WPD219" s="438"/>
      <c r="WPE219" s="438"/>
      <c r="WPF219" s="438"/>
      <c r="WPG219" s="438"/>
      <c r="WPH219" s="438"/>
      <c r="WPI219" s="438"/>
      <c r="WPJ219" s="438"/>
      <c r="WPK219" s="438"/>
      <c r="WPL219" s="438"/>
      <c r="WPM219" s="438"/>
      <c r="WPN219" s="438"/>
      <c r="WPO219" s="438"/>
      <c r="WPP219" s="438"/>
      <c r="WPQ219" s="438"/>
      <c r="WPR219" s="438"/>
      <c r="WPS219" s="438"/>
      <c r="WPT219" s="438"/>
      <c r="WPU219" s="438"/>
      <c r="WPV219" s="438"/>
      <c r="WPW219" s="438"/>
      <c r="WPX219" s="438"/>
      <c r="WPY219" s="438"/>
      <c r="WPZ219" s="438"/>
      <c r="WQA219" s="438"/>
      <c r="WQB219" s="438"/>
      <c r="WQC219" s="438"/>
      <c r="WQD219" s="438"/>
      <c r="WQE219" s="438"/>
      <c r="WQF219" s="438"/>
      <c r="WQG219" s="438"/>
      <c r="WQH219" s="438"/>
      <c r="WQI219" s="438"/>
      <c r="WQJ219" s="438"/>
      <c r="WQK219" s="438"/>
      <c r="WQL219" s="435"/>
      <c r="WQM219" s="435"/>
      <c r="WQN219" s="435"/>
      <c r="WQO219" s="435"/>
      <c r="WQP219" s="435"/>
      <c r="WQQ219" s="435"/>
      <c r="WQR219" s="435"/>
      <c r="WQS219" s="435"/>
      <c r="WQT219" s="435"/>
      <c r="WQU219" s="435"/>
      <c r="WQV219" s="435"/>
      <c r="WQW219" s="435"/>
      <c r="WQX219" s="435"/>
      <c r="WQY219" s="435"/>
      <c r="WQZ219" s="435"/>
      <c r="WRA219" s="435"/>
      <c r="WRB219" s="435"/>
      <c r="WRC219" s="435"/>
      <c r="WRD219" s="435"/>
      <c r="WRE219" s="435"/>
      <c r="WRF219" s="435"/>
      <c r="WRG219" s="435"/>
      <c r="WRH219" s="435"/>
      <c r="WRI219" s="435"/>
      <c r="WRJ219" s="435"/>
      <c r="WRK219" s="435"/>
      <c r="WRL219" s="435"/>
      <c r="WRM219" s="435"/>
      <c r="WRN219" s="435"/>
      <c r="WRO219" s="435"/>
      <c r="WRP219" s="435"/>
      <c r="WRQ219" s="435"/>
      <c r="WRR219" s="435"/>
      <c r="WRS219" s="435"/>
      <c r="WRT219" s="435"/>
      <c r="WRU219" s="435"/>
      <c r="WRV219" s="435"/>
      <c r="WRW219" s="435"/>
      <c r="WRX219" s="435"/>
      <c r="WRY219" s="435"/>
      <c r="WRZ219" s="435"/>
      <c r="WSA219" s="435"/>
      <c r="WSB219" s="435"/>
      <c r="WSC219" s="435"/>
      <c r="WSD219" s="435"/>
      <c r="WSE219" s="435"/>
      <c r="WSF219" s="435"/>
      <c r="WSG219" s="435"/>
      <c r="WSH219" s="436"/>
      <c r="WSI219" s="436"/>
      <c r="WSJ219" s="436"/>
      <c r="WSK219" s="436"/>
      <c r="WSL219" s="436"/>
      <c r="WSM219" s="436"/>
      <c r="WSN219" s="436"/>
      <c r="WSO219" s="436"/>
      <c r="WSP219" s="436"/>
      <c r="WSQ219" s="436"/>
      <c r="WSR219" s="436"/>
      <c r="WSS219" s="436"/>
      <c r="WST219" s="436"/>
      <c r="WSU219" s="436"/>
      <c r="WSV219" s="436"/>
      <c r="WSW219" s="436"/>
      <c r="WSX219" s="437"/>
      <c r="WSY219" s="437"/>
      <c r="WSZ219" s="437"/>
      <c r="WTA219" s="437"/>
      <c r="WTB219" s="437"/>
      <c r="WTC219" s="437"/>
      <c r="WTD219" s="437"/>
      <c r="WTE219" s="438"/>
      <c r="WTF219" s="438"/>
      <c r="WTG219" s="438"/>
      <c r="WTH219" s="438"/>
      <c r="WTI219" s="438"/>
      <c r="WTJ219" s="438"/>
      <c r="WTK219" s="438"/>
      <c r="WTL219" s="438"/>
      <c r="WTM219" s="438"/>
      <c r="WTN219" s="438"/>
      <c r="WTO219" s="438"/>
      <c r="WTP219" s="438"/>
      <c r="WTQ219" s="438"/>
      <c r="WTR219" s="438"/>
      <c r="WTS219" s="438"/>
      <c r="WTT219" s="438"/>
      <c r="WTU219" s="438"/>
      <c r="WTV219" s="438"/>
      <c r="WTW219" s="438"/>
      <c r="WTX219" s="438"/>
      <c r="WTY219" s="438"/>
      <c r="WTZ219" s="438"/>
      <c r="WUA219" s="438"/>
      <c r="WUB219" s="438"/>
      <c r="WUC219" s="438"/>
      <c r="WUD219" s="438"/>
      <c r="WUE219" s="438"/>
      <c r="WUF219" s="438"/>
      <c r="WUG219" s="438"/>
      <c r="WUH219" s="438"/>
      <c r="WUI219" s="438"/>
      <c r="WUJ219" s="438"/>
      <c r="WUK219" s="438"/>
      <c r="WUL219" s="438"/>
      <c r="WUM219" s="435"/>
      <c r="WUN219" s="435"/>
      <c r="WUO219" s="435"/>
      <c r="WUP219" s="435"/>
      <c r="WUQ219" s="435"/>
      <c r="WUR219" s="435"/>
      <c r="WUS219" s="435"/>
      <c r="WUT219" s="435"/>
      <c r="WUU219" s="435"/>
      <c r="WUV219" s="435"/>
      <c r="WUW219" s="435"/>
      <c r="WUX219" s="435"/>
      <c r="WUY219" s="435"/>
      <c r="WUZ219" s="435"/>
      <c r="WVA219" s="435"/>
      <c r="WVB219" s="435"/>
      <c r="WVC219" s="435"/>
      <c r="WVD219" s="435"/>
      <c r="WVE219" s="435"/>
      <c r="WVF219" s="435"/>
      <c r="WVG219" s="435"/>
      <c r="WVH219" s="435"/>
      <c r="WVI219" s="435"/>
      <c r="WVJ219" s="435"/>
      <c r="WVK219" s="435"/>
      <c r="WVL219" s="435"/>
      <c r="WVM219" s="435"/>
      <c r="WVN219" s="435"/>
      <c r="WVO219" s="435"/>
      <c r="WVP219" s="435"/>
      <c r="WVQ219" s="435"/>
      <c r="WVR219" s="435"/>
      <c r="WVS219" s="435"/>
      <c r="WVT219" s="435"/>
      <c r="WVU219" s="435"/>
      <c r="WVV219" s="435"/>
      <c r="WVW219" s="435"/>
      <c r="WVX219" s="435"/>
      <c r="WVY219" s="435"/>
      <c r="WVZ219" s="435"/>
      <c r="WWA219" s="435"/>
      <c r="WWB219" s="435"/>
      <c r="WWC219" s="435"/>
      <c r="WWD219" s="435"/>
      <c r="WWE219" s="435"/>
      <c r="WWF219" s="435"/>
      <c r="WWG219" s="435"/>
      <c r="WWH219" s="435"/>
      <c r="WWI219" s="436"/>
      <c r="WWJ219" s="436"/>
      <c r="WWK219" s="436"/>
      <c r="WWL219" s="436"/>
      <c r="WWM219" s="436"/>
      <c r="WWN219" s="436"/>
      <c r="WWO219" s="436"/>
      <c r="WWP219" s="436"/>
      <c r="WWQ219" s="436"/>
      <c r="WWR219" s="436"/>
      <c r="WWS219" s="436"/>
      <c r="WWT219" s="436"/>
      <c r="WWU219" s="436"/>
      <c r="WWV219" s="436"/>
      <c r="WWW219" s="436"/>
      <c r="WWX219" s="436"/>
      <c r="WWY219" s="437"/>
      <c r="WWZ219" s="437"/>
      <c r="WXA219" s="437"/>
      <c r="WXB219" s="437"/>
      <c r="WXC219" s="437"/>
      <c r="WXD219" s="437"/>
      <c r="WXE219" s="437"/>
      <c r="WXF219" s="438"/>
      <c r="WXG219" s="438"/>
      <c r="WXH219" s="438"/>
      <c r="WXI219" s="438"/>
      <c r="WXJ219" s="438"/>
      <c r="WXK219" s="438"/>
      <c r="WXL219" s="438"/>
      <c r="WXM219" s="438"/>
      <c r="WXN219" s="438"/>
      <c r="WXO219" s="438"/>
      <c r="WXP219" s="438"/>
      <c r="WXQ219" s="438"/>
      <c r="WXR219" s="438"/>
      <c r="WXS219" s="438"/>
      <c r="WXT219" s="438"/>
      <c r="WXU219" s="438"/>
      <c r="WXV219" s="438"/>
      <c r="WXW219" s="438"/>
      <c r="WXX219" s="438"/>
      <c r="WXY219" s="438"/>
      <c r="WXZ219" s="438"/>
      <c r="WYA219" s="438"/>
      <c r="WYB219" s="438"/>
      <c r="WYC219" s="438"/>
      <c r="WYD219" s="438"/>
      <c r="WYE219" s="438"/>
      <c r="WYF219" s="438"/>
      <c r="WYG219" s="438"/>
      <c r="WYH219" s="438"/>
      <c r="WYI219" s="438"/>
      <c r="WYJ219" s="438"/>
      <c r="WYK219" s="438"/>
      <c r="WYL219" s="438"/>
      <c r="WYM219" s="438"/>
      <c r="WYN219" s="435"/>
      <c r="WYO219" s="435"/>
      <c r="WYP219" s="435"/>
      <c r="WYQ219" s="435"/>
      <c r="WYR219" s="435"/>
      <c r="WYS219" s="435"/>
      <c r="WYT219" s="435"/>
      <c r="WYU219" s="435"/>
      <c r="WYV219" s="435"/>
      <c r="WYW219" s="435"/>
      <c r="WYX219" s="435"/>
      <c r="WYY219" s="435"/>
      <c r="WYZ219" s="435"/>
      <c r="WZA219" s="435"/>
      <c r="WZB219" s="435"/>
      <c r="WZC219" s="435"/>
      <c r="WZD219" s="435"/>
      <c r="WZE219" s="435"/>
      <c r="WZF219" s="435"/>
      <c r="WZG219" s="435"/>
      <c r="WZH219" s="435"/>
      <c r="WZI219" s="435"/>
      <c r="WZJ219" s="435"/>
      <c r="WZK219" s="435"/>
      <c r="WZL219" s="435"/>
      <c r="WZM219" s="435"/>
      <c r="WZN219" s="435"/>
      <c r="WZO219" s="435"/>
      <c r="WZP219" s="435"/>
      <c r="WZQ219" s="435"/>
      <c r="WZR219" s="435"/>
      <c r="WZS219" s="435"/>
      <c r="WZT219" s="435"/>
      <c r="WZU219" s="435"/>
      <c r="WZV219" s="435"/>
      <c r="WZW219" s="435"/>
      <c r="WZX219" s="435"/>
      <c r="WZY219" s="435"/>
      <c r="WZZ219" s="435"/>
      <c r="XAA219" s="435"/>
      <c r="XAB219" s="435"/>
      <c r="XAC219" s="435"/>
      <c r="XAD219" s="435"/>
      <c r="XAE219" s="435"/>
      <c r="XAF219" s="435"/>
      <c r="XAG219" s="435"/>
      <c r="XAH219" s="435"/>
      <c r="XAI219" s="435"/>
      <c r="XAJ219" s="436"/>
      <c r="XAK219" s="436"/>
      <c r="XAL219" s="436"/>
      <c r="XAM219" s="436"/>
      <c r="XAN219" s="436"/>
      <c r="XAO219" s="436"/>
      <c r="XAP219" s="436"/>
      <c r="XAQ219" s="436"/>
      <c r="XAR219" s="436"/>
      <c r="XAS219" s="436"/>
      <c r="XAT219" s="436"/>
      <c r="XAU219" s="436"/>
      <c r="XAV219" s="436"/>
      <c r="XAW219" s="436"/>
      <c r="XAX219" s="436"/>
      <c r="XAY219" s="436"/>
      <c r="XAZ219" s="437"/>
      <c r="XBA219" s="437"/>
      <c r="XBB219" s="437"/>
      <c r="XBC219" s="437"/>
      <c r="XBD219" s="437"/>
      <c r="XBE219" s="437"/>
      <c r="XBF219" s="437"/>
      <c r="XBG219" s="438"/>
      <c r="XBH219" s="438"/>
      <c r="XBI219" s="438"/>
      <c r="XBJ219" s="438"/>
      <c r="XBK219" s="438"/>
      <c r="XBL219" s="438"/>
      <c r="XBM219" s="438"/>
      <c r="XBN219" s="438"/>
      <c r="XBO219" s="438"/>
      <c r="XBP219" s="438"/>
      <c r="XBQ219" s="438"/>
      <c r="XBR219" s="438"/>
      <c r="XBS219" s="438"/>
      <c r="XBT219" s="438"/>
      <c r="XBU219" s="438"/>
      <c r="XBV219" s="438"/>
      <c r="XBW219" s="438"/>
      <c r="XBX219" s="438"/>
      <c r="XBY219" s="438"/>
      <c r="XBZ219" s="438"/>
      <c r="XCA219" s="438"/>
      <c r="XCB219" s="438"/>
      <c r="XCC219" s="438"/>
      <c r="XCD219" s="438"/>
      <c r="XCE219" s="438"/>
      <c r="XCF219" s="438"/>
      <c r="XCG219" s="438"/>
      <c r="XCH219" s="438"/>
      <c r="XCI219" s="438"/>
      <c r="XCJ219" s="438"/>
      <c r="XCK219" s="438"/>
      <c r="XCL219" s="438"/>
      <c r="XCM219" s="438"/>
      <c r="XCN219" s="438"/>
      <c r="XCO219" s="435"/>
      <c r="XCP219" s="435"/>
      <c r="XCQ219" s="435"/>
      <c r="XCR219" s="435"/>
      <c r="XCS219" s="435"/>
      <c r="XCT219" s="435"/>
      <c r="XCU219" s="435"/>
      <c r="XCV219" s="435"/>
      <c r="XCW219" s="435"/>
      <c r="XCX219" s="435"/>
      <c r="XCY219" s="435"/>
      <c r="XCZ219" s="435"/>
      <c r="XDA219" s="435"/>
      <c r="XDB219" s="435"/>
      <c r="XDC219" s="435"/>
      <c r="XDD219" s="435"/>
      <c r="XDE219" s="435"/>
      <c r="XDF219" s="435"/>
      <c r="XDG219" s="435"/>
      <c r="XDH219" s="435"/>
      <c r="XDI219" s="435"/>
      <c r="XDJ219" s="435"/>
      <c r="XDK219" s="435"/>
      <c r="XDL219" s="435"/>
      <c r="XDM219" s="435"/>
      <c r="XDN219" s="435"/>
      <c r="XDO219" s="435"/>
      <c r="XDP219" s="435"/>
      <c r="XDQ219" s="435"/>
      <c r="XDR219" s="435"/>
      <c r="XDS219" s="435"/>
      <c r="XDT219" s="435"/>
      <c r="XDU219" s="435"/>
      <c r="XDV219" s="435"/>
      <c r="XDW219" s="435"/>
      <c r="XDX219" s="435"/>
      <c r="XDY219" s="435"/>
      <c r="XDZ219" s="435"/>
      <c r="XEA219" s="435"/>
      <c r="XEB219" s="435"/>
      <c r="XEC219" s="435"/>
      <c r="XED219" s="435"/>
      <c r="XEE219" s="435"/>
      <c r="XEF219" s="435"/>
      <c r="XEG219" s="435"/>
      <c r="XEH219" s="435"/>
      <c r="XEI219" s="435"/>
      <c r="XEJ219" s="435"/>
      <c r="XEK219" s="436"/>
      <c r="XEL219" s="436"/>
      <c r="XEM219" s="436"/>
      <c r="XEN219" s="436"/>
      <c r="XEO219" s="436"/>
      <c r="XEP219" s="436"/>
      <c r="XEQ219" s="436"/>
      <c r="XER219" s="436"/>
      <c r="XES219" s="436"/>
      <c r="XET219" s="436"/>
      <c r="XEU219" s="436"/>
      <c r="XEV219" s="436"/>
      <c r="XEW219" s="436"/>
      <c r="XEX219" s="436"/>
      <c r="XEY219" s="436"/>
      <c r="XEZ219" s="436"/>
      <c r="XFA219" s="437"/>
      <c r="XFB219" s="437"/>
      <c r="XFC219" s="437"/>
      <c r="XFD219" s="437"/>
    </row>
    <row r="220" spans="1:16384" s="269" customFormat="1" ht="10.199999999999999" customHeight="1" x14ac:dyDescent="0.25">
      <c r="A220" s="850" t="s">
        <v>45</v>
      </c>
      <c r="B220" s="850"/>
      <c r="C220" s="850"/>
      <c r="D220" s="850"/>
      <c r="E220" s="850"/>
      <c r="F220" s="850"/>
      <c r="G220" s="850"/>
      <c r="H220" s="850"/>
      <c r="I220" s="850"/>
      <c r="J220" s="850"/>
      <c r="K220" s="850"/>
      <c r="L220" s="850"/>
      <c r="M220" s="850"/>
      <c r="N220" s="850"/>
      <c r="O220" s="850"/>
      <c r="P220" s="850"/>
      <c r="Q220" s="850"/>
      <c r="R220" s="850"/>
      <c r="S220" s="438"/>
      <c r="T220" s="438"/>
      <c r="U220" s="438"/>
      <c r="V220" s="438"/>
      <c r="W220" s="438"/>
      <c r="X220" s="720" t="s">
        <v>553</v>
      </c>
      <c r="Y220" s="720"/>
      <c r="Z220" s="720"/>
      <c r="AA220" s="720"/>
      <c r="AB220" s="720"/>
      <c r="AC220" s="720"/>
      <c r="AD220" s="720"/>
      <c r="AE220" s="720"/>
      <c r="AF220" s="720"/>
      <c r="AG220" s="720"/>
      <c r="AH220" s="720"/>
      <c r="AI220" s="720"/>
      <c r="AJ220" s="720"/>
      <c r="AK220" s="720"/>
      <c r="AL220" s="720"/>
      <c r="AM220" s="720"/>
      <c r="AN220" s="720"/>
      <c r="AO220" s="720"/>
      <c r="AP220" s="720"/>
      <c r="AQ220" s="720"/>
      <c r="AR220" s="720"/>
      <c r="AS220" s="720"/>
      <c r="AT220" s="720"/>
      <c r="AU220" s="720"/>
      <c r="AV220" s="720"/>
      <c r="AW220" s="720"/>
      <c r="AX220" s="720"/>
      <c r="AY220" s="720"/>
      <c r="AZ220" s="720"/>
      <c r="BA220" s="720"/>
      <c r="BB220" s="720"/>
      <c r="BC220" s="720"/>
      <c r="BD220" s="720"/>
      <c r="BE220" s="720"/>
      <c r="BF220" s="720"/>
      <c r="BG220" s="720"/>
      <c r="BH220" s="720"/>
      <c r="BI220" s="720"/>
      <c r="BJ220" s="720"/>
      <c r="BK220" s="720"/>
      <c r="BL220" s="720"/>
      <c r="BM220" s="720"/>
      <c r="BN220" s="720"/>
      <c r="BO220" s="720"/>
      <c r="BP220" s="720"/>
      <c r="BQ220" s="720"/>
      <c r="BR220" s="720"/>
      <c r="BS220" s="720"/>
      <c r="BT220" s="720"/>
      <c r="BU220" s="720"/>
      <c r="BV220" s="720"/>
      <c r="BW220" s="720"/>
      <c r="BX220" s="720"/>
      <c r="BY220" s="720"/>
      <c r="BZ220" s="720"/>
      <c r="CA220" s="720"/>
      <c r="CB220" s="720"/>
      <c r="CC220" s="720"/>
      <c r="CD220" s="720"/>
      <c r="CE220" s="720"/>
      <c r="CF220" s="720"/>
      <c r="CG220" s="720"/>
      <c r="CH220" s="720"/>
      <c r="CI220" s="720"/>
      <c r="CJ220" s="720"/>
      <c r="CK220" s="720"/>
      <c r="CL220" s="720"/>
      <c r="CM220" s="720"/>
      <c r="CN220" s="720"/>
      <c r="CO220" s="720"/>
      <c r="CP220" s="720"/>
      <c r="CQ220" s="720"/>
      <c r="CR220" s="720"/>
      <c r="CS220" s="720"/>
      <c r="CT220" s="720"/>
      <c r="CU220" s="720"/>
      <c r="CV220" s="720"/>
      <c r="CW220" s="720"/>
      <c r="CX220" s="720"/>
      <c r="CY220" s="720"/>
      <c r="CZ220" s="720"/>
      <c r="DA220" s="720"/>
      <c r="DB220" s="437"/>
      <c r="DC220" s="437"/>
      <c r="DD220" s="437"/>
      <c r="DE220" s="437"/>
      <c r="DF220" s="437"/>
      <c r="DG220" s="437"/>
      <c r="DH220" s="437"/>
      <c r="DI220" s="438"/>
      <c r="DJ220" s="438"/>
      <c r="DK220" s="438"/>
      <c r="DL220" s="438"/>
      <c r="DM220" s="438"/>
      <c r="DN220" s="438"/>
      <c r="DO220" s="438"/>
      <c r="DP220" s="438"/>
      <c r="DQ220" s="438"/>
      <c r="DR220" s="438"/>
      <c r="DS220" s="438"/>
      <c r="DT220" s="438"/>
      <c r="DU220" s="438"/>
      <c r="DV220" s="438"/>
      <c r="DW220" s="438"/>
      <c r="DX220" s="438"/>
      <c r="DY220" s="438"/>
      <c r="DZ220" s="438"/>
      <c r="EA220" s="438"/>
      <c r="EB220" s="438"/>
      <c r="EC220" s="438"/>
      <c r="ED220" s="438"/>
      <c r="EE220" s="438"/>
      <c r="EF220" s="438"/>
      <c r="EG220" s="438"/>
      <c r="EH220" s="438"/>
      <c r="EI220" s="438"/>
      <c r="EJ220" s="438"/>
      <c r="EK220" s="438"/>
      <c r="EL220" s="438"/>
      <c r="EM220" s="438"/>
      <c r="EN220" s="438"/>
      <c r="EO220" s="438"/>
      <c r="EP220" s="438"/>
      <c r="EQ220" s="435"/>
      <c r="ER220" s="435"/>
      <c r="ES220" s="435"/>
      <c r="ET220" s="435"/>
      <c r="EU220" s="435"/>
      <c r="EV220" s="435"/>
      <c r="EW220" s="435"/>
      <c r="EX220" s="435"/>
      <c r="EY220" s="435"/>
      <c r="EZ220" s="435"/>
      <c r="FA220" s="435"/>
      <c r="FB220" s="435"/>
      <c r="FC220" s="435"/>
      <c r="FD220" s="435"/>
      <c r="FE220" s="435"/>
      <c r="FF220" s="435"/>
      <c r="FG220" s="435"/>
      <c r="FH220" s="435"/>
      <c r="FI220" s="435"/>
      <c r="FJ220" s="435"/>
      <c r="FK220" s="435"/>
      <c r="FL220" s="435"/>
      <c r="FM220" s="435"/>
      <c r="FN220" s="435"/>
      <c r="FO220" s="435"/>
      <c r="FP220" s="435"/>
      <c r="FQ220" s="435"/>
      <c r="FR220" s="435"/>
      <c r="FS220" s="435"/>
      <c r="FT220" s="435"/>
      <c r="FU220" s="435"/>
      <c r="FV220" s="435"/>
      <c r="FW220" s="435"/>
      <c r="FX220" s="435"/>
      <c r="FY220" s="435"/>
      <c r="FZ220" s="435"/>
      <c r="GA220" s="435"/>
      <c r="GB220" s="435"/>
      <c r="GC220" s="435"/>
      <c r="GD220" s="435"/>
      <c r="GE220" s="435"/>
      <c r="GF220" s="435"/>
      <c r="GG220" s="435"/>
      <c r="GH220" s="435"/>
      <c r="GI220" s="435"/>
      <c r="GJ220" s="435"/>
      <c r="GK220" s="435"/>
      <c r="GL220" s="435"/>
      <c r="GM220" s="436"/>
      <c r="GN220" s="436"/>
      <c r="GO220" s="436"/>
      <c r="GP220" s="436"/>
      <c r="GQ220" s="436"/>
      <c r="GR220" s="436"/>
      <c r="GS220" s="436"/>
      <c r="GT220" s="436"/>
      <c r="GU220" s="436"/>
      <c r="GV220" s="436"/>
      <c r="GW220" s="436"/>
      <c r="GX220" s="436"/>
      <c r="GY220" s="436"/>
      <c r="GZ220" s="436"/>
      <c r="HA220" s="436"/>
      <c r="HB220" s="436"/>
      <c r="HC220" s="437"/>
      <c r="HD220" s="437"/>
      <c r="HE220" s="437"/>
      <c r="HF220" s="437"/>
      <c r="HG220" s="437"/>
      <c r="HH220" s="437"/>
      <c r="HI220" s="437"/>
      <c r="HJ220" s="438"/>
      <c r="HK220" s="438"/>
      <c r="HL220" s="438"/>
      <c r="HM220" s="438"/>
      <c r="HN220" s="438"/>
      <c r="HO220" s="438"/>
      <c r="HP220" s="438"/>
      <c r="HQ220" s="438"/>
      <c r="HR220" s="438"/>
      <c r="HS220" s="438"/>
      <c r="HT220" s="438"/>
      <c r="HU220" s="438"/>
      <c r="HV220" s="438"/>
      <c r="HW220" s="438"/>
      <c r="HX220" s="438"/>
      <c r="HY220" s="438"/>
      <c r="HZ220" s="438"/>
      <c r="IA220" s="438"/>
      <c r="IB220" s="438"/>
      <c r="IC220" s="438"/>
      <c r="ID220" s="438"/>
      <c r="IE220" s="438"/>
      <c r="IF220" s="438"/>
      <c r="IG220" s="438"/>
      <c r="IH220" s="438"/>
      <c r="II220" s="438"/>
      <c r="IJ220" s="438"/>
      <c r="IK220" s="438"/>
      <c r="IL220" s="438"/>
      <c r="IM220" s="438"/>
      <c r="IN220" s="438"/>
      <c r="IO220" s="438"/>
      <c r="IP220" s="438"/>
      <c r="IQ220" s="438"/>
      <c r="IR220" s="435"/>
      <c r="IS220" s="435"/>
      <c r="IT220" s="435"/>
      <c r="IU220" s="435"/>
      <c r="IV220" s="435"/>
      <c r="IW220" s="435"/>
      <c r="IX220" s="435"/>
      <c r="IY220" s="435"/>
      <c r="IZ220" s="435"/>
      <c r="JA220" s="435"/>
      <c r="JB220" s="435"/>
      <c r="JC220" s="435"/>
      <c r="JD220" s="435"/>
      <c r="JE220" s="435"/>
      <c r="JF220" s="435"/>
      <c r="JG220" s="435"/>
      <c r="JH220" s="435"/>
      <c r="JI220" s="435"/>
      <c r="JJ220" s="435"/>
      <c r="JK220" s="435"/>
      <c r="JL220" s="435"/>
      <c r="JM220" s="435"/>
      <c r="JN220" s="435"/>
      <c r="JO220" s="435"/>
      <c r="JP220" s="435"/>
      <c r="JQ220" s="435"/>
      <c r="JR220" s="435"/>
      <c r="JS220" s="435"/>
      <c r="JT220" s="435"/>
      <c r="JU220" s="435"/>
      <c r="JV220" s="435"/>
      <c r="JW220" s="435"/>
      <c r="JX220" s="435"/>
      <c r="JY220" s="435"/>
      <c r="JZ220" s="435"/>
      <c r="KA220" s="435"/>
      <c r="KB220" s="435"/>
      <c r="KC220" s="435"/>
      <c r="KD220" s="435"/>
      <c r="KE220" s="435"/>
      <c r="KF220" s="435"/>
      <c r="KG220" s="435"/>
      <c r="KH220" s="435"/>
      <c r="KI220" s="435"/>
      <c r="KJ220" s="435"/>
      <c r="KK220" s="435"/>
      <c r="KL220" s="435"/>
      <c r="KM220" s="435"/>
      <c r="KN220" s="436"/>
      <c r="KO220" s="436"/>
      <c r="KP220" s="436"/>
      <c r="KQ220" s="436"/>
      <c r="KR220" s="436"/>
      <c r="KS220" s="436"/>
      <c r="KT220" s="436"/>
      <c r="KU220" s="436"/>
      <c r="KV220" s="436"/>
      <c r="KW220" s="436"/>
      <c r="KX220" s="436"/>
      <c r="KY220" s="436"/>
      <c r="KZ220" s="436"/>
      <c r="LA220" s="436"/>
      <c r="LB220" s="436"/>
      <c r="LC220" s="436"/>
      <c r="LD220" s="437"/>
      <c r="LE220" s="437"/>
      <c r="LF220" s="437"/>
      <c r="LG220" s="437"/>
      <c r="LH220" s="437"/>
      <c r="LI220" s="437"/>
      <c r="LJ220" s="437"/>
      <c r="LK220" s="438"/>
      <c r="LL220" s="438"/>
      <c r="LM220" s="438"/>
      <c r="LN220" s="438"/>
      <c r="LO220" s="438"/>
      <c r="LP220" s="438"/>
      <c r="LQ220" s="438"/>
      <c r="LR220" s="438"/>
      <c r="LS220" s="438"/>
      <c r="LT220" s="438"/>
      <c r="LU220" s="438"/>
      <c r="LV220" s="438"/>
      <c r="LW220" s="438"/>
      <c r="LX220" s="438"/>
      <c r="LY220" s="438"/>
      <c r="LZ220" s="438"/>
      <c r="MA220" s="438"/>
      <c r="MB220" s="438"/>
      <c r="MC220" s="438"/>
      <c r="MD220" s="438"/>
      <c r="ME220" s="438"/>
      <c r="MF220" s="438"/>
      <c r="MG220" s="438"/>
      <c r="MH220" s="438"/>
      <c r="MI220" s="438"/>
      <c r="MJ220" s="438"/>
      <c r="MK220" s="438"/>
      <c r="ML220" s="438"/>
      <c r="MM220" s="438"/>
      <c r="MN220" s="438"/>
      <c r="MO220" s="438"/>
      <c r="MP220" s="438"/>
      <c r="MQ220" s="438"/>
      <c r="MR220" s="438"/>
      <c r="MS220" s="435"/>
      <c r="MT220" s="435"/>
      <c r="MU220" s="435"/>
      <c r="MV220" s="435"/>
      <c r="MW220" s="435"/>
      <c r="MX220" s="435"/>
      <c r="MY220" s="435"/>
      <c r="MZ220" s="435"/>
      <c r="NA220" s="435"/>
      <c r="NB220" s="435"/>
      <c r="NC220" s="435"/>
      <c r="ND220" s="435"/>
      <c r="NE220" s="435"/>
      <c r="NF220" s="435"/>
      <c r="NG220" s="435"/>
      <c r="NH220" s="435"/>
      <c r="NI220" s="435"/>
      <c r="NJ220" s="435"/>
      <c r="NK220" s="435"/>
      <c r="NL220" s="435"/>
      <c r="NM220" s="435"/>
      <c r="NN220" s="435"/>
      <c r="NO220" s="435"/>
      <c r="NP220" s="435"/>
      <c r="NQ220" s="435"/>
      <c r="NR220" s="435"/>
      <c r="NS220" s="435"/>
      <c r="NT220" s="435"/>
      <c r="NU220" s="435"/>
      <c r="NV220" s="435"/>
      <c r="NW220" s="435"/>
      <c r="NX220" s="435"/>
      <c r="NY220" s="435"/>
      <c r="NZ220" s="435"/>
      <c r="OA220" s="435"/>
      <c r="OB220" s="435"/>
      <c r="OC220" s="435"/>
      <c r="OD220" s="435"/>
      <c r="OE220" s="435"/>
      <c r="OF220" s="435"/>
      <c r="OG220" s="435"/>
      <c r="OH220" s="435"/>
      <c r="OI220" s="435"/>
      <c r="OJ220" s="435"/>
      <c r="OK220" s="435"/>
      <c r="OL220" s="435"/>
      <c r="OM220" s="435"/>
      <c r="ON220" s="435"/>
      <c r="OO220" s="436"/>
      <c r="OP220" s="436"/>
      <c r="OQ220" s="436"/>
      <c r="OR220" s="436"/>
      <c r="OS220" s="436"/>
      <c r="OT220" s="436"/>
      <c r="OU220" s="436"/>
      <c r="OV220" s="436"/>
      <c r="OW220" s="436"/>
      <c r="OX220" s="436"/>
      <c r="OY220" s="436"/>
      <c r="OZ220" s="436"/>
      <c r="PA220" s="436"/>
      <c r="PB220" s="436"/>
      <c r="PC220" s="436"/>
      <c r="PD220" s="436"/>
      <c r="PE220" s="437"/>
      <c r="PF220" s="437"/>
      <c r="PG220" s="437"/>
      <c r="PH220" s="437"/>
      <c r="PI220" s="437"/>
      <c r="PJ220" s="437"/>
      <c r="PK220" s="437"/>
      <c r="PL220" s="438"/>
      <c r="PM220" s="438"/>
      <c r="PN220" s="438"/>
      <c r="PO220" s="438"/>
      <c r="PP220" s="438"/>
      <c r="PQ220" s="438"/>
      <c r="PR220" s="438"/>
      <c r="PS220" s="438"/>
      <c r="PT220" s="438"/>
      <c r="PU220" s="438"/>
      <c r="PV220" s="438"/>
      <c r="PW220" s="438"/>
      <c r="PX220" s="438"/>
      <c r="PY220" s="438"/>
      <c r="PZ220" s="438"/>
      <c r="QA220" s="438"/>
      <c r="QB220" s="438"/>
      <c r="QC220" s="438"/>
      <c r="QD220" s="438"/>
      <c r="QE220" s="438"/>
      <c r="QF220" s="438"/>
      <c r="QG220" s="438"/>
      <c r="QH220" s="438"/>
      <c r="QI220" s="438"/>
      <c r="QJ220" s="438"/>
      <c r="QK220" s="438"/>
      <c r="QL220" s="438"/>
      <c r="QM220" s="438"/>
      <c r="QN220" s="438"/>
      <c r="QO220" s="438"/>
      <c r="QP220" s="438"/>
      <c r="QQ220" s="438"/>
      <c r="QR220" s="438"/>
      <c r="QS220" s="438"/>
      <c r="QT220" s="435"/>
      <c r="QU220" s="435"/>
      <c r="QV220" s="435"/>
      <c r="QW220" s="435"/>
      <c r="QX220" s="435"/>
      <c r="QY220" s="435"/>
      <c r="QZ220" s="435"/>
      <c r="RA220" s="435"/>
      <c r="RB220" s="435"/>
      <c r="RC220" s="435"/>
      <c r="RD220" s="435"/>
      <c r="RE220" s="435"/>
      <c r="RF220" s="435"/>
      <c r="RG220" s="435"/>
      <c r="RH220" s="435"/>
      <c r="RI220" s="435"/>
      <c r="RJ220" s="435"/>
      <c r="RK220" s="435"/>
      <c r="RL220" s="435"/>
      <c r="RM220" s="435"/>
      <c r="RN220" s="435"/>
      <c r="RO220" s="435"/>
      <c r="RP220" s="435"/>
      <c r="RQ220" s="435"/>
      <c r="RR220" s="435"/>
      <c r="RS220" s="435"/>
      <c r="RT220" s="435"/>
      <c r="RU220" s="435"/>
      <c r="RV220" s="435"/>
      <c r="RW220" s="435"/>
      <c r="RX220" s="435"/>
      <c r="RY220" s="435"/>
      <c r="RZ220" s="435"/>
      <c r="SA220" s="435"/>
      <c r="SB220" s="435"/>
      <c r="SC220" s="435"/>
      <c r="SD220" s="435"/>
      <c r="SE220" s="435"/>
      <c r="SF220" s="435"/>
      <c r="SG220" s="435"/>
      <c r="SH220" s="435"/>
      <c r="SI220" s="435"/>
      <c r="SJ220" s="435"/>
      <c r="SK220" s="435"/>
      <c r="SL220" s="435"/>
      <c r="SM220" s="435"/>
      <c r="SN220" s="435"/>
      <c r="SO220" s="435"/>
      <c r="SP220" s="436"/>
      <c r="SQ220" s="436"/>
      <c r="SR220" s="436"/>
      <c r="SS220" s="436"/>
      <c r="ST220" s="436"/>
      <c r="SU220" s="436"/>
      <c r="SV220" s="436"/>
      <c r="SW220" s="436"/>
      <c r="SX220" s="436"/>
      <c r="SY220" s="436"/>
      <c r="SZ220" s="436"/>
      <c r="TA220" s="436"/>
      <c r="TB220" s="436"/>
      <c r="TC220" s="436"/>
      <c r="TD220" s="436"/>
      <c r="TE220" s="436"/>
      <c r="TF220" s="437"/>
      <c r="TG220" s="437"/>
      <c r="TH220" s="437"/>
      <c r="TI220" s="437"/>
      <c r="TJ220" s="437"/>
      <c r="TK220" s="437"/>
      <c r="TL220" s="437"/>
      <c r="TM220" s="438"/>
      <c r="TN220" s="438"/>
      <c r="TO220" s="438"/>
      <c r="TP220" s="438"/>
      <c r="TQ220" s="438"/>
      <c r="TR220" s="438"/>
      <c r="TS220" s="438"/>
      <c r="TT220" s="438"/>
      <c r="TU220" s="438"/>
      <c r="TV220" s="438"/>
      <c r="TW220" s="438"/>
      <c r="TX220" s="438"/>
      <c r="TY220" s="438"/>
      <c r="TZ220" s="438"/>
      <c r="UA220" s="438"/>
      <c r="UB220" s="438"/>
      <c r="UC220" s="438"/>
      <c r="UD220" s="438"/>
      <c r="UE220" s="438"/>
      <c r="UF220" s="438"/>
      <c r="UG220" s="438"/>
      <c r="UH220" s="438"/>
      <c r="UI220" s="438"/>
      <c r="UJ220" s="438"/>
      <c r="UK220" s="438"/>
      <c r="UL220" s="438"/>
      <c r="UM220" s="438"/>
      <c r="UN220" s="438"/>
      <c r="UO220" s="438"/>
      <c r="UP220" s="438"/>
      <c r="UQ220" s="438"/>
      <c r="UR220" s="438"/>
      <c r="US220" s="438"/>
      <c r="UT220" s="438"/>
      <c r="UU220" s="435"/>
      <c r="UV220" s="435"/>
      <c r="UW220" s="435"/>
      <c r="UX220" s="435"/>
      <c r="UY220" s="435"/>
      <c r="UZ220" s="435"/>
      <c r="VA220" s="435"/>
      <c r="VB220" s="435"/>
      <c r="VC220" s="435"/>
      <c r="VD220" s="435"/>
      <c r="VE220" s="435"/>
      <c r="VF220" s="435"/>
      <c r="VG220" s="435"/>
      <c r="VH220" s="435"/>
      <c r="VI220" s="435"/>
      <c r="VJ220" s="435"/>
      <c r="VK220" s="435"/>
      <c r="VL220" s="435"/>
      <c r="VM220" s="435"/>
      <c r="VN220" s="435"/>
      <c r="VO220" s="435"/>
      <c r="VP220" s="435"/>
      <c r="VQ220" s="435"/>
      <c r="VR220" s="435"/>
      <c r="VS220" s="435"/>
      <c r="VT220" s="435"/>
      <c r="VU220" s="435"/>
      <c r="VV220" s="435"/>
      <c r="VW220" s="435"/>
      <c r="VX220" s="435"/>
      <c r="VY220" s="435"/>
      <c r="VZ220" s="435"/>
      <c r="WA220" s="435"/>
      <c r="WB220" s="435"/>
      <c r="WC220" s="435"/>
      <c r="WD220" s="435"/>
      <c r="WE220" s="435"/>
      <c r="WF220" s="435"/>
      <c r="WG220" s="435"/>
      <c r="WH220" s="435"/>
      <c r="WI220" s="435"/>
      <c r="WJ220" s="435"/>
      <c r="WK220" s="435"/>
      <c r="WL220" s="435"/>
      <c r="WM220" s="435"/>
      <c r="WN220" s="435"/>
      <c r="WO220" s="435"/>
      <c r="WP220" s="435"/>
      <c r="WQ220" s="436"/>
      <c r="WR220" s="436"/>
      <c r="WS220" s="436"/>
      <c r="WT220" s="436"/>
      <c r="WU220" s="436"/>
      <c r="WV220" s="436"/>
      <c r="WW220" s="436"/>
      <c r="WX220" s="436"/>
      <c r="WY220" s="436"/>
      <c r="WZ220" s="436"/>
      <c r="XA220" s="436"/>
      <c r="XB220" s="436"/>
      <c r="XC220" s="436"/>
      <c r="XD220" s="436"/>
      <c r="XE220" s="436"/>
      <c r="XF220" s="436"/>
      <c r="XG220" s="437"/>
      <c r="XH220" s="437"/>
      <c r="XI220" s="437"/>
      <c r="XJ220" s="437"/>
      <c r="XK220" s="437"/>
      <c r="XL220" s="437"/>
      <c r="XM220" s="437"/>
      <c r="XN220" s="438"/>
      <c r="XO220" s="438"/>
      <c r="XP220" s="438"/>
      <c r="XQ220" s="438"/>
      <c r="XR220" s="438"/>
      <c r="XS220" s="438"/>
      <c r="XT220" s="438"/>
      <c r="XU220" s="438"/>
      <c r="XV220" s="438"/>
      <c r="XW220" s="438"/>
      <c r="XX220" s="438"/>
      <c r="XY220" s="438"/>
      <c r="XZ220" s="438"/>
      <c r="YA220" s="438"/>
      <c r="YB220" s="438"/>
      <c r="YC220" s="438"/>
      <c r="YD220" s="438"/>
      <c r="YE220" s="438"/>
      <c r="YF220" s="438"/>
      <c r="YG220" s="438"/>
      <c r="YH220" s="438"/>
      <c r="YI220" s="438"/>
      <c r="YJ220" s="438"/>
      <c r="YK220" s="438"/>
      <c r="YL220" s="438"/>
      <c r="YM220" s="438"/>
      <c r="YN220" s="438"/>
      <c r="YO220" s="438"/>
      <c r="YP220" s="438"/>
      <c r="YQ220" s="438"/>
      <c r="YR220" s="438"/>
      <c r="YS220" s="438"/>
      <c r="YT220" s="438"/>
      <c r="YU220" s="438"/>
      <c r="YV220" s="435"/>
      <c r="YW220" s="435"/>
      <c r="YX220" s="435"/>
      <c r="YY220" s="435"/>
      <c r="YZ220" s="435"/>
      <c r="ZA220" s="435"/>
      <c r="ZB220" s="435"/>
      <c r="ZC220" s="435"/>
      <c r="ZD220" s="435"/>
      <c r="ZE220" s="435"/>
      <c r="ZF220" s="435"/>
      <c r="ZG220" s="435"/>
      <c r="ZH220" s="435"/>
      <c r="ZI220" s="435"/>
      <c r="ZJ220" s="435"/>
      <c r="ZK220" s="435"/>
      <c r="ZL220" s="435"/>
      <c r="ZM220" s="435"/>
      <c r="ZN220" s="435"/>
      <c r="ZO220" s="435"/>
      <c r="ZP220" s="435"/>
      <c r="ZQ220" s="435"/>
      <c r="ZR220" s="435"/>
      <c r="ZS220" s="435"/>
      <c r="ZT220" s="435"/>
      <c r="ZU220" s="435"/>
      <c r="ZV220" s="435"/>
      <c r="ZW220" s="435"/>
      <c r="ZX220" s="435"/>
      <c r="ZY220" s="435"/>
      <c r="ZZ220" s="435"/>
      <c r="AAA220" s="435"/>
      <c r="AAB220" s="435"/>
      <c r="AAC220" s="435"/>
      <c r="AAD220" s="435"/>
      <c r="AAE220" s="435"/>
      <c r="AAF220" s="435"/>
      <c r="AAG220" s="435"/>
      <c r="AAH220" s="435"/>
      <c r="AAI220" s="435"/>
      <c r="AAJ220" s="435"/>
      <c r="AAK220" s="435"/>
      <c r="AAL220" s="435"/>
      <c r="AAM220" s="435"/>
      <c r="AAN220" s="435"/>
      <c r="AAO220" s="435"/>
      <c r="AAP220" s="435"/>
      <c r="AAQ220" s="435"/>
      <c r="AAR220" s="436"/>
      <c r="AAS220" s="436"/>
      <c r="AAT220" s="436"/>
      <c r="AAU220" s="436"/>
      <c r="AAV220" s="436"/>
      <c r="AAW220" s="436"/>
      <c r="AAX220" s="436"/>
      <c r="AAY220" s="436"/>
      <c r="AAZ220" s="436"/>
      <c r="ABA220" s="436"/>
      <c r="ABB220" s="436"/>
      <c r="ABC220" s="436"/>
      <c r="ABD220" s="436"/>
      <c r="ABE220" s="436"/>
      <c r="ABF220" s="436"/>
      <c r="ABG220" s="436"/>
      <c r="ABH220" s="437"/>
      <c r="ABI220" s="437"/>
      <c r="ABJ220" s="437"/>
      <c r="ABK220" s="437"/>
      <c r="ABL220" s="437"/>
      <c r="ABM220" s="437"/>
      <c r="ABN220" s="437"/>
      <c r="ABO220" s="438"/>
      <c r="ABP220" s="438"/>
      <c r="ABQ220" s="438"/>
      <c r="ABR220" s="438"/>
      <c r="ABS220" s="438"/>
      <c r="ABT220" s="438"/>
      <c r="ABU220" s="438"/>
      <c r="ABV220" s="438"/>
      <c r="ABW220" s="438"/>
      <c r="ABX220" s="438"/>
      <c r="ABY220" s="438"/>
      <c r="ABZ220" s="438"/>
      <c r="ACA220" s="438"/>
      <c r="ACB220" s="438"/>
      <c r="ACC220" s="438"/>
      <c r="ACD220" s="438"/>
      <c r="ACE220" s="438"/>
      <c r="ACF220" s="438"/>
      <c r="ACG220" s="438"/>
      <c r="ACH220" s="438"/>
      <c r="ACI220" s="438"/>
      <c r="ACJ220" s="438"/>
      <c r="ACK220" s="438"/>
      <c r="ACL220" s="438"/>
      <c r="ACM220" s="438"/>
      <c r="ACN220" s="438"/>
      <c r="ACO220" s="438"/>
      <c r="ACP220" s="438"/>
      <c r="ACQ220" s="438"/>
      <c r="ACR220" s="438"/>
      <c r="ACS220" s="438"/>
      <c r="ACT220" s="438"/>
      <c r="ACU220" s="438"/>
      <c r="ACV220" s="438"/>
      <c r="ACW220" s="435"/>
      <c r="ACX220" s="435"/>
      <c r="ACY220" s="435"/>
      <c r="ACZ220" s="435"/>
      <c r="ADA220" s="435"/>
      <c r="ADB220" s="435"/>
      <c r="ADC220" s="435"/>
      <c r="ADD220" s="435"/>
      <c r="ADE220" s="435"/>
      <c r="ADF220" s="435"/>
      <c r="ADG220" s="435"/>
      <c r="ADH220" s="435"/>
      <c r="ADI220" s="435"/>
      <c r="ADJ220" s="435"/>
      <c r="ADK220" s="435"/>
      <c r="ADL220" s="435"/>
      <c r="ADM220" s="435"/>
      <c r="ADN220" s="435"/>
      <c r="ADO220" s="435"/>
      <c r="ADP220" s="435"/>
      <c r="ADQ220" s="435"/>
      <c r="ADR220" s="435"/>
      <c r="ADS220" s="435"/>
      <c r="ADT220" s="435"/>
      <c r="ADU220" s="435"/>
      <c r="ADV220" s="435"/>
      <c r="ADW220" s="435"/>
      <c r="ADX220" s="435"/>
      <c r="ADY220" s="435"/>
      <c r="ADZ220" s="435"/>
      <c r="AEA220" s="435"/>
      <c r="AEB220" s="435"/>
      <c r="AEC220" s="435"/>
      <c r="AED220" s="435"/>
      <c r="AEE220" s="435"/>
      <c r="AEF220" s="435"/>
      <c r="AEG220" s="435"/>
      <c r="AEH220" s="435"/>
      <c r="AEI220" s="435"/>
      <c r="AEJ220" s="435"/>
      <c r="AEK220" s="435"/>
      <c r="AEL220" s="435"/>
      <c r="AEM220" s="435"/>
      <c r="AEN220" s="435"/>
      <c r="AEO220" s="435"/>
      <c r="AEP220" s="435"/>
      <c r="AEQ220" s="435"/>
      <c r="AER220" s="435"/>
      <c r="AES220" s="436"/>
      <c r="AET220" s="436"/>
      <c r="AEU220" s="436"/>
      <c r="AEV220" s="436"/>
      <c r="AEW220" s="436"/>
      <c r="AEX220" s="436"/>
      <c r="AEY220" s="436"/>
      <c r="AEZ220" s="436"/>
      <c r="AFA220" s="436"/>
      <c r="AFB220" s="436"/>
      <c r="AFC220" s="436"/>
      <c r="AFD220" s="436"/>
      <c r="AFE220" s="436"/>
      <c r="AFF220" s="436"/>
      <c r="AFG220" s="436"/>
      <c r="AFH220" s="436"/>
      <c r="AFI220" s="437"/>
      <c r="AFJ220" s="437"/>
      <c r="AFK220" s="437"/>
      <c r="AFL220" s="437"/>
      <c r="AFM220" s="437"/>
      <c r="AFN220" s="437"/>
      <c r="AFO220" s="437"/>
      <c r="AFP220" s="438"/>
      <c r="AFQ220" s="438"/>
      <c r="AFR220" s="438"/>
      <c r="AFS220" s="438"/>
      <c r="AFT220" s="438"/>
      <c r="AFU220" s="438"/>
      <c r="AFV220" s="438"/>
      <c r="AFW220" s="438"/>
      <c r="AFX220" s="438"/>
      <c r="AFY220" s="438"/>
      <c r="AFZ220" s="438"/>
      <c r="AGA220" s="438"/>
      <c r="AGB220" s="438"/>
      <c r="AGC220" s="438"/>
      <c r="AGD220" s="438"/>
      <c r="AGE220" s="438"/>
      <c r="AGF220" s="438"/>
      <c r="AGG220" s="438"/>
      <c r="AGH220" s="438"/>
      <c r="AGI220" s="438"/>
      <c r="AGJ220" s="438"/>
      <c r="AGK220" s="438"/>
      <c r="AGL220" s="438"/>
      <c r="AGM220" s="438"/>
      <c r="AGN220" s="438"/>
      <c r="AGO220" s="438"/>
      <c r="AGP220" s="438"/>
      <c r="AGQ220" s="438"/>
      <c r="AGR220" s="438"/>
      <c r="AGS220" s="438"/>
      <c r="AGT220" s="438"/>
      <c r="AGU220" s="438"/>
      <c r="AGV220" s="438"/>
      <c r="AGW220" s="438"/>
      <c r="AGX220" s="435"/>
      <c r="AGY220" s="435"/>
      <c r="AGZ220" s="435"/>
      <c r="AHA220" s="435"/>
      <c r="AHB220" s="435"/>
      <c r="AHC220" s="435"/>
      <c r="AHD220" s="435"/>
      <c r="AHE220" s="435"/>
      <c r="AHF220" s="435"/>
      <c r="AHG220" s="435"/>
      <c r="AHH220" s="435"/>
      <c r="AHI220" s="435"/>
      <c r="AHJ220" s="435"/>
      <c r="AHK220" s="435"/>
      <c r="AHL220" s="435"/>
      <c r="AHM220" s="435"/>
      <c r="AHN220" s="435"/>
      <c r="AHO220" s="435"/>
      <c r="AHP220" s="435"/>
      <c r="AHQ220" s="435"/>
      <c r="AHR220" s="435"/>
      <c r="AHS220" s="435"/>
      <c r="AHT220" s="435"/>
      <c r="AHU220" s="435"/>
      <c r="AHV220" s="435"/>
      <c r="AHW220" s="435"/>
      <c r="AHX220" s="435"/>
      <c r="AHY220" s="435"/>
      <c r="AHZ220" s="435"/>
      <c r="AIA220" s="435"/>
      <c r="AIB220" s="435"/>
      <c r="AIC220" s="435"/>
      <c r="AID220" s="435"/>
      <c r="AIE220" s="435"/>
      <c r="AIF220" s="435"/>
      <c r="AIG220" s="435"/>
      <c r="AIH220" s="435"/>
      <c r="AII220" s="435"/>
      <c r="AIJ220" s="435"/>
      <c r="AIK220" s="435"/>
      <c r="AIL220" s="435"/>
      <c r="AIM220" s="435"/>
      <c r="AIN220" s="435"/>
      <c r="AIO220" s="435"/>
      <c r="AIP220" s="435"/>
      <c r="AIQ220" s="435"/>
      <c r="AIR220" s="435"/>
      <c r="AIS220" s="435"/>
      <c r="AIT220" s="436"/>
      <c r="AIU220" s="436"/>
      <c r="AIV220" s="436"/>
      <c r="AIW220" s="436"/>
      <c r="AIX220" s="436"/>
      <c r="AIY220" s="436"/>
      <c r="AIZ220" s="436"/>
      <c r="AJA220" s="436"/>
      <c r="AJB220" s="436"/>
      <c r="AJC220" s="436"/>
      <c r="AJD220" s="436"/>
      <c r="AJE220" s="436"/>
      <c r="AJF220" s="436"/>
      <c r="AJG220" s="436"/>
      <c r="AJH220" s="436"/>
      <c r="AJI220" s="436"/>
      <c r="AJJ220" s="437"/>
      <c r="AJK220" s="437"/>
      <c r="AJL220" s="437"/>
      <c r="AJM220" s="437"/>
      <c r="AJN220" s="437"/>
      <c r="AJO220" s="437"/>
      <c r="AJP220" s="437"/>
      <c r="AJQ220" s="438"/>
      <c r="AJR220" s="438"/>
      <c r="AJS220" s="438"/>
      <c r="AJT220" s="438"/>
      <c r="AJU220" s="438"/>
      <c r="AJV220" s="438"/>
      <c r="AJW220" s="438"/>
      <c r="AJX220" s="438"/>
      <c r="AJY220" s="438"/>
      <c r="AJZ220" s="438"/>
      <c r="AKA220" s="438"/>
      <c r="AKB220" s="438"/>
      <c r="AKC220" s="438"/>
      <c r="AKD220" s="438"/>
      <c r="AKE220" s="438"/>
      <c r="AKF220" s="438"/>
      <c r="AKG220" s="438"/>
      <c r="AKH220" s="438"/>
      <c r="AKI220" s="438"/>
      <c r="AKJ220" s="438"/>
      <c r="AKK220" s="438"/>
      <c r="AKL220" s="438"/>
      <c r="AKM220" s="438"/>
      <c r="AKN220" s="438"/>
      <c r="AKO220" s="438"/>
      <c r="AKP220" s="438"/>
      <c r="AKQ220" s="438"/>
      <c r="AKR220" s="438"/>
      <c r="AKS220" s="438"/>
      <c r="AKT220" s="438"/>
      <c r="AKU220" s="438"/>
      <c r="AKV220" s="438"/>
      <c r="AKW220" s="438"/>
      <c r="AKX220" s="438"/>
      <c r="AKY220" s="435"/>
      <c r="AKZ220" s="435"/>
      <c r="ALA220" s="435"/>
      <c r="ALB220" s="435"/>
      <c r="ALC220" s="435"/>
      <c r="ALD220" s="435"/>
      <c r="ALE220" s="435"/>
      <c r="ALF220" s="435"/>
      <c r="ALG220" s="435"/>
      <c r="ALH220" s="435"/>
      <c r="ALI220" s="435"/>
      <c r="ALJ220" s="435"/>
      <c r="ALK220" s="435"/>
      <c r="ALL220" s="435"/>
      <c r="ALM220" s="435"/>
      <c r="ALN220" s="435"/>
      <c r="ALO220" s="435"/>
      <c r="ALP220" s="435"/>
      <c r="ALQ220" s="435"/>
      <c r="ALR220" s="435"/>
      <c r="ALS220" s="435"/>
      <c r="ALT220" s="435"/>
      <c r="ALU220" s="435"/>
      <c r="ALV220" s="435"/>
      <c r="ALW220" s="435"/>
      <c r="ALX220" s="435"/>
      <c r="ALY220" s="435"/>
      <c r="ALZ220" s="435"/>
      <c r="AMA220" s="435"/>
      <c r="AMB220" s="435"/>
      <c r="AMC220" s="435"/>
      <c r="AMD220" s="435"/>
      <c r="AME220" s="435"/>
      <c r="AMF220" s="435"/>
      <c r="AMG220" s="435"/>
      <c r="AMH220" s="435"/>
      <c r="AMI220" s="435"/>
      <c r="AMJ220" s="435"/>
      <c r="AMK220" s="435"/>
      <c r="AML220" s="435"/>
      <c r="AMM220" s="435"/>
      <c r="AMN220" s="435"/>
      <c r="AMO220" s="435"/>
      <c r="AMP220" s="435"/>
      <c r="AMQ220" s="435"/>
      <c r="AMR220" s="435"/>
      <c r="AMS220" s="435"/>
      <c r="AMT220" s="435"/>
      <c r="AMU220" s="436"/>
      <c r="AMV220" s="436"/>
      <c r="AMW220" s="436"/>
      <c r="AMX220" s="436"/>
      <c r="AMY220" s="436"/>
      <c r="AMZ220" s="436"/>
      <c r="ANA220" s="436"/>
      <c r="ANB220" s="436"/>
      <c r="ANC220" s="436"/>
      <c r="AND220" s="436"/>
      <c r="ANE220" s="436"/>
      <c r="ANF220" s="436"/>
      <c r="ANG220" s="436"/>
      <c r="ANH220" s="436"/>
      <c r="ANI220" s="436"/>
      <c r="ANJ220" s="436"/>
      <c r="ANK220" s="437"/>
      <c r="ANL220" s="437"/>
      <c r="ANM220" s="437"/>
      <c r="ANN220" s="437"/>
      <c r="ANO220" s="437"/>
      <c r="ANP220" s="437"/>
      <c r="ANQ220" s="437"/>
      <c r="ANR220" s="438"/>
      <c r="ANS220" s="438"/>
      <c r="ANT220" s="438"/>
      <c r="ANU220" s="438"/>
      <c r="ANV220" s="438"/>
      <c r="ANW220" s="438"/>
      <c r="ANX220" s="438"/>
      <c r="ANY220" s="438"/>
      <c r="ANZ220" s="438"/>
      <c r="AOA220" s="438"/>
      <c r="AOB220" s="438"/>
      <c r="AOC220" s="438"/>
      <c r="AOD220" s="438"/>
      <c r="AOE220" s="438"/>
      <c r="AOF220" s="438"/>
      <c r="AOG220" s="438"/>
      <c r="AOH220" s="438"/>
      <c r="AOI220" s="438"/>
      <c r="AOJ220" s="438"/>
      <c r="AOK220" s="438"/>
      <c r="AOL220" s="438"/>
      <c r="AOM220" s="438"/>
      <c r="AON220" s="438"/>
      <c r="AOO220" s="438"/>
      <c r="AOP220" s="438"/>
      <c r="AOQ220" s="438"/>
      <c r="AOR220" s="438"/>
      <c r="AOS220" s="438"/>
      <c r="AOT220" s="438"/>
      <c r="AOU220" s="438"/>
      <c r="AOV220" s="438"/>
      <c r="AOW220" s="438"/>
      <c r="AOX220" s="438"/>
      <c r="AOY220" s="438"/>
      <c r="AOZ220" s="435"/>
      <c r="APA220" s="435"/>
      <c r="APB220" s="435"/>
      <c r="APC220" s="435"/>
      <c r="APD220" s="435"/>
      <c r="APE220" s="435"/>
      <c r="APF220" s="435"/>
      <c r="APG220" s="435"/>
      <c r="APH220" s="435"/>
      <c r="API220" s="435"/>
      <c r="APJ220" s="435"/>
      <c r="APK220" s="435"/>
      <c r="APL220" s="435"/>
      <c r="APM220" s="435"/>
      <c r="APN220" s="435"/>
      <c r="APO220" s="435"/>
      <c r="APP220" s="435"/>
      <c r="APQ220" s="435"/>
      <c r="APR220" s="435"/>
      <c r="APS220" s="435"/>
      <c r="APT220" s="435"/>
      <c r="APU220" s="435"/>
      <c r="APV220" s="435"/>
      <c r="APW220" s="435"/>
      <c r="APX220" s="435"/>
      <c r="APY220" s="435"/>
      <c r="APZ220" s="435"/>
      <c r="AQA220" s="435"/>
      <c r="AQB220" s="435"/>
      <c r="AQC220" s="435"/>
      <c r="AQD220" s="435"/>
      <c r="AQE220" s="435"/>
      <c r="AQF220" s="435"/>
      <c r="AQG220" s="435"/>
      <c r="AQH220" s="435"/>
      <c r="AQI220" s="435"/>
      <c r="AQJ220" s="435"/>
      <c r="AQK220" s="435"/>
      <c r="AQL220" s="435"/>
      <c r="AQM220" s="435"/>
      <c r="AQN220" s="435"/>
      <c r="AQO220" s="435"/>
      <c r="AQP220" s="435"/>
      <c r="AQQ220" s="435"/>
      <c r="AQR220" s="435"/>
      <c r="AQS220" s="435"/>
      <c r="AQT220" s="435"/>
      <c r="AQU220" s="435"/>
      <c r="AQV220" s="436"/>
      <c r="AQW220" s="436"/>
      <c r="AQX220" s="436"/>
      <c r="AQY220" s="436"/>
      <c r="AQZ220" s="436"/>
      <c r="ARA220" s="436"/>
      <c r="ARB220" s="436"/>
      <c r="ARC220" s="436"/>
      <c r="ARD220" s="436"/>
      <c r="ARE220" s="436"/>
      <c r="ARF220" s="436"/>
      <c r="ARG220" s="436"/>
      <c r="ARH220" s="436"/>
      <c r="ARI220" s="436"/>
      <c r="ARJ220" s="436"/>
      <c r="ARK220" s="436"/>
      <c r="ARL220" s="437"/>
      <c r="ARM220" s="437"/>
      <c r="ARN220" s="437"/>
      <c r="ARO220" s="437"/>
      <c r="ARP220" s="437"/>
      <c r="ARQ220" s="437"/>
      <c r="ARR220" s="437"/>
      <c r="ARS220" s="438"/>
      <c r="ART220" s="438"/>
      <c r="ARU220" s="438"/>
      <c r="ARV220" s="438"/>
      <c r="ARW220" s="438"/>
      <c r="ARX220" s="438"/>
      <c r="ARY220" s="438"/>
      <c r="ARZ220" s="438"/>
      <c r="ASA220" s="438"/>
      <c r="ASB220" s="438"/>
      <c r="ASC220" s="438"/>
      <c r="ASD220" s="438"/>
      <c r="ASE220" s="438"/>
      <c r="ASF220" s="438"/>
      <c r="ASG220" s="438"/>
      <c r="ASH220" s="438"/>
      <c r="ASI220" s="438"/>
      <c r="ASJ220" s="438"/>
      <c r="ASK220" s="438"/>
      <c r="ASL220" s="438"/>
      <c r="ASM220" s="438"/>
      <c r="ASN220" s="438"/>
      <c r="ASO220" s="438"/>
      <c r="ASP220" s="438"/>
      <c r="ASQ220" s="438"/>
      <c r="ASR220" s="438"/>
      <c r="ASS220" s="438"/>
      <c r="AST220" s="438"/>
      <c r="ASU220" s="438"/>
      <c r="ASV220" s="438"/>
      <c r="ASW220" s="438"/>
      <c r="ASX220" s="438"/>
      <c r="ASY220" s="438"/>
      <c r="ASZ220" s="438"/>
      <c r="ATA220" s="435"/>
      <c r="ATB220" s="435"/>
      <c r="ATC220" s="435"/>
      <c r="ATD220" s="435"/>
      <c r="ATE220" s="435"/>
      <c r="ATF220" s="435"/>
      <c r="ATG220" s="435"/>
      <c r="ATH220" s="435"/>
      <c r="ATI220" s="435"/>
      <c r="ATJ220" s="435"/>
      <c r="ATK220" s="435"/>
      <c r="ATL220" s="435"/>
      <c r="ATM220" s="435"/>
      <c r="ATN220" s="435"/>
      <c r="ATO220" s="435"/>
      <c r="ATP220" s="435"/>
      <c r="ATQ220" s="435"/>
      <c r="ATR220" s="435"/>
      <c r="ATS220" s="435"/>
      <c r="ATT220" s="435"/>
      <c r="ATU220" s="435"/>
      <c r="ATV220" s="435"/>
      <c r="ATW220" s="435"/>
      <c r="ATX220" s="435"/>
      <c r="ATY220" s="435"/>
      <c r="ATZ220" s="435"/>
      <c r="AUA220" s="435"/>
      <c r="AUB220" s="435"/>
      <c r="AUC220" s="435"/>
      <c r="AUD220" s="435"/>
      <c r="AUE220" s="435"/>
      <c r="AUF220" s="435"/>
      <c r="AUG220" s="435"/>
      <c r="AUH220" s="435"/>
      <c r="AUI220" s="435"/>
      <c r="AUJ220" s="435"/>
      <c r="AUK220" s="435"/>
      <c r="AUL220" s="435"/>
      <c r="AUM220" s="435"/>
      <c r="AUN220" s="435"/>
      <c r="AUO220" s="435"/>
      <c r="AUP220" s="435"/>
      <c r="AUQ220" s="435"/>
      <c r="AUR220" s="435"/>
      <c r="AUS220" s="435"/>
      <c r="AUT220" s="435"/>
      <c r="AUU220" s="435"/>
      <c r="AUV220" s="435"/>
      <c r="AUW220" s="436"/>
      <c r="AUX220" s="436"/>
      <c r="AUY220" s="436"/>
      <c r="AUZ220" s="436"/>
      <c r="AVA220" s="436"/>
      <c r="AVB220" s="436"/>
      <c r="AVC220" s="436"/>
      <c r="AVD220" s="436"/>
      <c r="AVE220" s="436"/>
      <c r="AVF220" s="436"/>
      <c r="AVG220" s="436"/>
      <c r="AVH220" s="436"/>
      <c r="AVI220" s="436"/>
      <c r="AVJ220" s="436"/>
      <c r="AVK220" s="436"/>
      <c r="AVL220" s="436"/>
      <c r="AVM220" s="437"/>
      <c r="AVN220" s="437"/>
      <c r="AVO220" s="437"/>
      <c r="AVP220" s="437"/>
      <c r="AVQ220" s="437"/>
      <c r="AVR220" s="437"/>
      <c r="AVS220" s="437"/>
      <c r="AVT220" s="438"/>
      <c r="AVU220" s="438"/>
      <c r="AVV220" s="438"/>
      <c r="AVW220" s="438"/>
      <c r="AVX220" s="438"/>
      <c r="AVY220" s="438"/>
      <c r="AVZ220" s="438"/>
      <c r="AWA220" s="438"/>
      <c r="AWB220" s="438"/>
      <c r="AWC220" s="438"/>
      <c r="AWD220" s="438"/>
      <c r="AWE220" s="438"/>
      <c r="AWF220" s="438"/>
      <c r="AWG220" s="438"/>
      <c r="AWH220" s="438"/>
      <c r="AWI220" s="438"/>
      <c r="AWJ220" s="438"/>
      <c r="AWK220" s="438"/>
      <c r="AWL220" s="438"/>
      <c r="AWM220" s="438"/>
      <c r="AWN220" s="438"/>
      <c r="AWO220" s="438"/>
      <c r="AWP220" s="438"/>
      <c r="AWQ220" s="438"/>
      <c r="AWR220" s="438"/>
      <c r="AWS220" s="438"/>
      <c r="AWT220" s="438"/>
      <c r="AWU220" s="438"/>
      <c r="AWV220" s="438"/>
      <c r="AWW220" s="438"/>
      <c r="AWX220" s="438"/>
      <c r="AWY220" s="438"/>
      <c r="AWZ220" s="438"/>
      <c r="AXA220" s="438"/>
      <c r="AXB220" s="435"/>
      <c r="AXC220" s="435"/>
      <c r="AXD220" s="435"/>
      <c r="AXE220" s="435"/>
      <c r="AXF220" s="435"/>
      <c r="AXG220" s="435"/>
      <c r="AXH220" s="435"/>
      <c r="AXI220" s="435"/>
      <c r="AXJ220" s="435"/>
      <c r="AXK220" s="435"/>
      <c r="AXL220" s="435"/>
      <c r="AXM220" s="435"/>
      <c r="AXN220" s="435"/>
      <c r="AXO220" s="435"/>
      <c r="AXP220" s="435"/>
      <c r="AXQ220" s="435"/>
      <c r="AXR220" s="435"/>
      <c r="AXS220" s="435"/>
      <c r="AXT220" s="435"/>
      <c r="AXU220" s="435"/>
      <c r="AXV220" s="435"/>
      <c r="AXW220" s="435"/>
      <c r="AXX220" s="435"/>
      <c r="AXY220" s="435"/>
      <c r="AXZ220" s="435"/>
      <c r="AYA220" s="435"/>
      <c r="AYB220" s="435"/>
      <c r="AYC220" s="435"/>
      <c r="AYD220" s="435"/>
      <c r="AYE220" s="435"/>
      <c r="AYF220" s="435"/>
      <c r="AYG220" s="435"/>
      <c r="AYH220" s="435"/>
      <c r="AYI220" s="435"/>
      <c r="AYJ220" s="435"/>
      <c r="AYK220" s="435"/>
      <c r="AYL220" s="435"/>
      <c r="AYM220" s="435"/>
      <c r="AYN220" s="435"/>
      <c r="AYO220" s="435"/>
      <c r="AYP220" s="435"/>
      <c r="AYQ220" s="435"/>
      <c r="AYR220" s="435"/>
      <c r="AYS220" s="435"/>
      <c r="AYT220" s="435"/>
      <c r="AYU220" s="435"/>
      <c r="AYV220" s="435"/>
      <c r="AYW220" s="435"/>
      <c r="AYX220" s="436"/>
      <c r="AYY220" s="436"/>
      <c r="AYZ220" s="436"/>
      <c r="AZA220" s="436"/>
      <c r="AZB220" s="436"/>
      <c r="AZC220" s="436"/>
      <c r="AZD220" s="436"/>
      <c r="AZE220" s="436"/>
      <c r="AZF220" s="436"/>
      <c r="AZG220" s="436"/>
      <c r="AZH220" s="436"/>
      <c r="AZI220" s="436"/>
      <c r="AZJ220" s="436"/>
      <c r="AZK220" s="436"/>
      <c r="AZL220" s="436"/>
      <c r="AZM220" s="436"/>
      <c r="AZN220" s="437"/>
      <c r="AZO220" s="437"/>
      <c r="AZP220" s="437"/>
      <c r="AZQ220" s="437"/>
      <c r="AZR220" s="437"/>
      <c r="AZS220" s="437"/>
      <c r="AZT220" s="437"/>
      <c r="AZU220" s="438"/>
      <c r="AZV220" s="438"/>
      <c r="AZW220" s="438"/>
      <c r="AZX220" s="438"/>
      <c r="AZY220" s="438"/>
      <c r="AZZ220" s="438"/>
      <c r="BAA220" s="438"/>
      <c r="BAB220" s="438"/>
      <c r="BAC220" s="438"/>
      <c r="BAD220" s="438"/>
      <c r="BAE220" s="438"/>
      <c r="BAF220" s="438"/>
      <c r="BAG220" s="438"/>
      <c r="BAH220" s="438"/>
      <c r="BAI220" s="438"/>
      <c r="BAJ220" s="438"/>
      <c r="BAK220" s="438"/>
      <c r="BAL220" s="438"/>
      <c r="BAM220" s="438"/>
      <c r="BAN220" s="438"/>
      <c r="BAO220" s="438"/>
      <c r="BAP220" s="438"/>
      <c r="BAQ220" s="438"/>
      <c r="BAR220" s="438"/>
      <c r="BAS220" s="438"/>
      <c r="BAT220" s="438"/>
      <c r="BAU220" s="438"/>
      <c r="BAV220" s="438"/>
      <c r="BAW220" s="438"/>
      <c r="BAX220" s="438"/>
      <c r="BAY220" s="438"/>
      <c r="BAZ220" s="438"/>
      <c r="BBA220" s="438"/>
      <c r="BBB220" s="438"/>
      <c r="BBC220" s="435"/>
      <c r="BBD220" s="435"/>
      <c r="BBE220" s="435"/>
      <c r="BBF220" s="435"/>
      <c r="BBG220" s="435"/>
      <c r="BBH220" s="435"/>
      <c r="BBI220" s="435"/>
      <c r="BBJ220" s="435"/>
      <c r="BBK220" s="435"/>
      <c r="BBL220" s="435"/>
      <c r="BBM220" s="435"/>
      <c r="BBN220" s="435"/>
      <c r="BBO220" s="435"/>
      <c r="BBP220" s="435"/>
      <c r="BBQ220" s="435"/>
      <c r="BBR220" s="435"/>
      <c r="BBS220" s="435"/>
      <c r="BBT220" s="435"/>
      <c r="BBU220" s="435"/>
      <c r="BBV220" s="435"/>
      <c r="BBW220" s="435"/>
      <c r="BBX220" s="435"/>
      <c r="BBY220" s="435"/>
      <c r="BBZ220" s="435"/>
      <c r="BCA220" s="435"/>
      <c r="BCB220" s="435"/>
      <c r="BCC220" s="435"/>
      <c r="BCD220" s="435"/>
      <c r="BCE220" s="435"/>
      <c r="BCF220" s="435"/>
      <c r="BCG220" s="435"/>
      <c r="BCH220" s="435"/>
      <c r="BCI220" s="435"/>
      <c r="BCJ220" s="435"/>
      <c r="BCK220" s="435"/>
      <c r="BCL220" s="435"/>
      <c r="BCM220" s="435"/>
      <c r="BCN220" s="435"/>
      <c r="BCO220" s="435"/>
      <c r="BCP220" s="435"/>
      <c r="BCQ220" s="435"/>
      <c r="BCR220" s="435"/>
      <c r="BCS220" s="435"/>
      <c r="BCT220" s="435"/>
      <c r="BCU220" s="435"/>
      <c r="BCV220" s="435"/>
      <c r="BCW220" s="435"/>
      <c r="BCX220" s="435"/>
      <c r="BCY220" s="436"/>
      <c r="BCZ220" s="436"/>
      <c r="BDA220" s="436"/>
      <c r="BDB220" s="436"/>
      <c r="BDC220" s="436"/>
      <c r="BDD220" s="436"/>
      <c r="BDE220" s="436"/>
      <c r="BDF220" s="436"/>
      <c r="BDG220" s="436"/>
      <c r="BDH220" s="436"/>
      <c r="BDI220" s="436"/>
      <c r="BDJ220" s="436"/>
      <c r="BDK220" s="436"/>
      <c r="BDL220" s="436"/>
      <c r="BDM220" s="436"/>
      <c r="BDN220" s="436"/>
      <c r="BDO220" s="437"/>
      <c r="BDP220" s="437"/>
      <c r="BDQ220" s="437"/>
      <c r="BDR220" s="437"/>
      <c r="BDS220" s="437"/>
      <c r="BDT220" s="437"/>
      <c r="BDU220" s="437"/>
      <c r="BDV220" s="438"/>
      <c r="BDW220" s="438"/>
      <c r="BDX220" s="438"/>
      <c r="BDY220" s="438"/>
      <c r="BDZ220" s="438"/>
      <c r="BEA220" s="438"/>
      <c r="BEB220" s="438"/>
      <c r="BEC220" s="438"/>
      <c r="BED220" s="438"/>
      <c r="BEE220" s="438"/>
      <c r="BEF220" s="438"/>
      <c r="BEG220" s="438"/>
      <c r="BEH220" s="438"/>
      <c r="BEI220" s="438"/>
      <c r="BEJ220" s="438"/>
      <c r="BEK220" s="438"/>
      <c r="BEL220" s="438"/>
      <c r="BEM220" s="438"/>
      <c r="BEN220" s="438"/>
      <c r="BEO220" s="438"/>
      <c r="BEP220" s="438"/>
      <c r="BEQ220" s="438"/>
      <c r="BER220" s="438"/>
      <c r="BES220" s="438"/>
      <c r="BET220" s="438"/>
      <c r="BEU220" s="438"/>
      <c r="BEV220" s="438"/>
      <c r="BEW220" s="438"/>
      <c r="BEX220" s="438"/>
      <c r="BEY220" s="438"/>
      <c r="BEZ220" s="438"/>
      <c r="BFA220" s="438"/>
      <c r="BFB220" s="438"/>
      <c r="BFC220" s="438"/>
      <c r="BFD220" s="435"/>
      <c r="BFE220" s="435"/>
      <c r="BFF220" s="435"/>
      <c r="BFG220" s="435"/>
      <c r="BFH220" s="435"/>
      <c r="BFI220" s="435"/>
      <c r="BFJ220" s="435"/>
      <c r="BFK220" s="435"/>
      <c r="BFL220" s="435"/>
      <c r="BFM220" s="435"/>
      <c r="BFN220" s="435"/>
      <c r="BFO220" s="435"/>
      <c r="BFP220" s="435"/>
      <c r="BFQ220" s="435"/>
      <c r="BFR220" s="435"/>
      <c r="BFS220" s="435"/>
      <c r="BFT220" s="435"/>
      <c r="BFU220" s="435"/>
      <c r="BFV220" s="435"/>
      <c r="BFW220" s="435"/>
      <c r="BFX220" s="435"/>
      <c r="BFY220" s="435"/>
      <c r="BFZ220" s="435"/>
      <c r="BGA220" s="435"/>
      <c r="BGB220" s="435"/>
      <c r="BGC220" s="435"/>
      <c r="BGD220" s="435"/>
      <c r="BGE220" s="435"/>
      <c r="BGF220" s="435"/>
      <c r="BGG220" s="435"/>
      <c r="BGH220" s="435"/>
      <c r="BGI220" s="435"/>
      <c r="BGJ220" s="435"/>
      <c r="BGK220" s="435"/>
      <c r="BGL220" s="435"/>
      <c r="BGM220" s="435"/>
      <c r="BGN220" s="435"/>
      <c r="BGO220" s="435"/>
      <c r="BGP220" s="435"/>
      <c r="BGQ220" s="435"/>
      <c r="BGR220" s="435"/>
      <c r="BGS220" s="435"/>
      <c r="BGT220" s="435"/>
      <c r="BGU220" s="435"/>
      <c r="BGV220" s="435"/>
      <c r="BGW220" s="435"/>
      <c r="BGX220" s="435"/>
      <c r="BGY220" s="435"/>
      <c r="BGZ220" s="436"/>
      <c r="BHA220" s="436"/>
      <c r="BHB220" s="436"/>
      <c r="BHC220" s="436"/>
      <c r="BHD220" s="436"/>
      <c r="BHE220" s="436"/>
      <c r="BHF220" s="436"/>
      <c r="BHG220" s="436"/>
      <c r="BHH220" s="436"/>
      <c r="BHI220" s="436"/>
      <c r="BHJ220" s="436"/>
      <c r="BHK220" s="436"/>
      <c r="BHL220" s="436"/>
      <c r="BHM220" s="436"/>
      <c r="BHN220" s="436"/>
      <c r="BHO220" s="436"/>
      <c r="BHP220" s="437"/>
      <c r="BHQ220" s="437"/>
      <c r="BHR220" s="437"/>
      <c r="BHS220" s="437"/>
      <c r="BHT220" s="437"/>
      <c r="BHU220" s="437"/>
      <c r="BHV220" s="437"/>
      <c r="BHW220" s="438"/>
      <c r="BHX220" s="438"/>
      <c r="BHY220" s="438"/>
      <c r="BHZ220" s="438"/>
      <c r="BIA220" s="438"/>
      <c r="BIB220" s="438"/>
      <c r="BIC220" s="438"/>
      <c r="BID220" s="438"/>
      <c r="BIE220" s="438"/>
      <c r="BIF220" s="438"/>
      <c r="BIG220" s="438"/>
      <c r="BIH220" s="438"/>
      <c r="BII220" s="438"/>
      <c r="BIJ220" s="438"/>
      <c r="BIK220" s="438"/>
      <c r="BIL220" s="438"/>
      <c r="BIM220" s="438"/>
      <c r="BIN220" s="438"/>
      <c r="BIO220" s="438"/>
      <c r="BIP220" s="438"/>
      <c r="BIQ220" s="438"/>
      <c r="BIR220" s="438"/>
      <c r="BIS220" s="438"/>
      <c r="BIT220" s="438"/>
      <c r="BIU220" s="438"/>
      <c r="BIV220" s="438"/>
      <c r="BIW220" s="438"/>
      <c r="BIX220" s="438"/>
      <c r="BIY220" s="438"/>
      <c r="BIZ220" s="438"/>
      <c r="BJA220" s="438"/>
      <c r="BJB220" s="438"/>
      <c r="BJC220" s="438"/>
      <c r="BJD220" s="438"/>
      <c r="BJE220" s="435"/>
      <c r="BJF220" s="435"/>
      <c r="BJG220" s="435"/>
      <c r="BJH220" s="435"/>
      <c r="BJI220" s="435"/>
      <c r="BJJ220" s="435"/>
      <c r="BJK220" s="435"/>
      <c r="BJL220" s="435"/>
      <c r="BJM220" s="435"/>
      <c r="BJN220" s="435"/>
      <c r="BJO220" s="435"/>
      <c r="BJP220" s="435"/>
      <c r="BJQ220" s="435"/>
      <c r="BJR220" s="435"/>
      <c r="BJS220" s="435"/>
      <c r="BJT220" s="435"/>
      <c r="BJU220" s="435"/>
      <c r="BJV220" s="435"/>
      <c r="BJW220" s="435"/>
      <c r="BJX220" s="435"/>
      <c r="BJY220" s="435"/>
      <c r="BJZ220" s="435"/>
      <c r="BKA220" s="435"/>
      <c r="BKB220" s="435"/>
      <c r="BKC220" s="435"/>
      <c r="BKD220" s="435"/>
      <c r="BKE220" s="435"/>
      <c r="BKF220" s="435"/>
      <c r="BKG220" s="435"/>
      <c r="BKH220" s="435"/>
      <c r="BKI220" s="435"/>
      <c r="BKJ220" s="435"/>
      <c r="BKK220" s="435"/>
      <c r="BKL220" s="435"/>
      <c r="BKM220" s="435"/>
      <c r="BKN220" s="435"/>
      <c r="BKO220" s="435"/>
      <c r="BKP220" s="435"/>
      <c r="BKQ220" s="435"/>
      <c r="BKR220" s="435"/>
      <c r="BKS220" s="435"/>
      <c r="BKT220" s="435"/>
      <c r="BKU220" s="435"/>
      <c r="BKV220" s="435"/>
      <c r="BKW220" s="435"/>
      <c r="BKX220" s="435"/>
      <c r="BKY220" s="435"/>
      <c r="BKZ220" s="435"/>
      <c r="BLA220" s="436"/>
      <c r="BLB220" s="436"/>
      <c r="BLC220" s="436"/>
      <c r="BLD220" s="436"/>
      <c r="BLE220" s="436"/>
      <c r="BLF220" s="436"/>
      <c r="BLG220" s="436"/>
      <c r="BLH220" s="436"/>
      <c r="BLI220" s="436"/>
      <c r="BLJ220" s="436"/>
      <c r="BLK220" s="436"/>
      <c r="BLL220" s="436"/>
      <c r="BLM220" s="436"/>
      <c r="BLN220" s="436"/>
      <c r="BLO220" s="436"/>
      <c r="BLP220" s="436"/>
      <c r="BLQ220" s="437"/>
      <c r="BLR220" s="437"/>
      <c r="BLS220" s="437"/>
      <c r="BLT220" s="437"/>
      <c r="BLU220" s="437"/>
      <c r="BLV220" s="437"/>
      <c r="BLW220" s="437"/>
      <c r="BLX220" s="438"/>
      <c r="BLY220" s="438"/>
      <c r="BLZ220" s="438"/>
      <c r="BMA220" s="438"/>
      <c r="BMB220" s="438"/>
      <c r="BMC220" s="438"/>
      <c r="BMD220" s="438"/>
      <c r="BME220" s="438"/>
      <c r="BMF220" s="438"/>
      <c r="BMG220" s="438"/>
      <c r="BMH220" s="438"/>
      <c r="BMI220" s="438"/>
      <c r="BMJ220" s="438"/>
      <c r="BMK220" s="438"/>
      <c r="BML220" s="438"/>
      <c r="BMM220" s="438"/>
      <c r="BMN220" s="438"/>
      <c r="BMO220" s="438"/>
      <c r="BMP220" s="438"/>
      <c r="BMQ220" s="438"/>
      <c r="BMR220" s="438"/>
      <c r="BMS220" s="438"/>
      <c r="BMT220" s="438"/>
      <c r="BMU220" s="438"/>
      <c r="BMV220" s="438"/>
      <c r="BMW220" s="438"/>
      <c r="BMX220" s="438"/>
      <c r="BMY220" s="438"/>
      <c r="BMZ220" s="438"/>
      <c r="BNA220" s="438"/>
      <c r="BNB220" s="438"/>
      <c r="BNC220" s="438"/>
      <c r="BND220" s="438"/>
      <c r="BNE220" s="438"/>
      <c r="BNF220" s="435"/>
      <c r="BNG220" s="435"/>
      <c r="BNH220" s="435"/>
      <c r="BNI220" s="435"/>
      <c r="BNJ220" s="435"/>
      <c r="BNK220" s="435"/>
      <c r="BNL220" s="435"/>
      <c r="BNM220" s="435"/>
      <c r="BNN220" s="435"/>
      <c r="BNO220" s="435"/>
      <c r="BNP220" s="435"/>
      <c r="BNQ220" s="435"/>
      <c r="BNR220" s="435"/>
      <c r="BNS220" s="435"/>
      <c r="BNT220" s="435"/>
      <c r="BNU220" s="435"/>
      <c r="BNV220" s="435"/>
      <c r="BNW220" s="435"/>
      <c r="BNX220" s="435"/>
      <c r="BNY220" s="435"/>
      <c r="BNZ220" s="435"/>
      <c r="BOA220" s="435"/>
      <c r="BOB220" s="435"/>
      <c r="BOC220" s="435"/>
      <c r="BOD220" s="435"/>
      <c r="BOE220" s="435"/>
      <c r="BOF220" s="435"/>
      <c r="BOG220" s="435"/>
      <c r="BOH220" s="435"/>
      <c r="BOI220" s="435"/>
      <c r="BOJ220" s="435"/>
      <c r="BOK220" s="435"/>
      <c r="BOL220" s="435"/>
      <c r="BOM220" s="435"/>
      <c r="BON220" s="435"/>
      <c r="BOO220" s="435"/>
      <c r="BOP220" s="435"/>
      <c r="BOQ220" s="435"/>
      <c r="BOR220" s="435"/>
      <c r="BOS220" s="435"/>
      <c r="BOT220" s="435"/>
      <c r="BOU220" s="435"/>
      <c r="BOV220" s="435"/>
      <c r="BOW220" s="435"/>
      <c r="BOX220" s="435"/>
      <c r="BOY220" s="435"/>
      <c r="BOZ220" s="435"/>
      <c r="BPA220" s="435"/>
      <c r="BPB220" s="436"/>
      <c r="BPC220" s="436"/>
      <c r="BPD220" s="436"/>
      <c r="BPE220" s="436"/>
      <c r="BPF220" s="436"/>
      <c r="BPG220" s="436"/>
      <c r="BPH220" s="436"/>
      <c r="BPI220" s="436"/>
      <c r="BPJ220" s="436"/>
      <c r="BPK220" s="436"/>
      <c r="BPL220" s="436"/>
      <c r="BPM220" s="436"/>
      <c r="BPN220" s="436"/>
      <c r="BPO220" s="436"/>
      <c r="BPP220" s="436"/>
      <c r="BPQ220" s="436"/>
      <c r="BPR220" s="437"/>
      <c r="BPS220" s="437"/>
      <c r="BPT220" s="437"/>
      <c r="BPU220" s="437"/>
      <c r="BPV220" s="437"/>
      <c r="BPW220" s="437"/>
      <c r="BPX220" s="437"/>
      <c r="BPY220" s="438"/>
      <c r="BPZ220" s="438"/>
      <c r="BQA220" s="438"/>
      <c r="BQB220" s="438"/>
      <c r="BQC220" s="438"/>
      <c r="BQD220" s="438"/>
      <c r="BQE220" s="438"/>
      <c r="BQF220" s="438"/>
      <c r="BQG220" s="438"/>
      <c r="BQH220" s="438"/>
      <c r="BQI220" s="438"/>
      <c r="BQJ220" s="438"/>
      <c r="BQK220" s="438"/>
      <c r="BQL220" s="438"/>
      <c r="BQM220" s="438"/>
      <c r="BQN220" s="438"/>
      <c r="BQO220" s="438"/>
      <c r="BQP220" s="438"/>
      <c r="BQQ220" s="438"/>
      <c r="BQR220" s="438"/>
      <c r="BQS220" s="438"/>
      <c r="BQT220" s="438"/>
      <c r="BQU220" s="438"/>
      <c r="BQV220" s="438"/>
      <c r="BQW220" s="438"/>
      <c r="BQX220" s="438"/>
      <c r="BQY220" s="438"/>
      <c r="BQZ220" s="438"/>
      <c r="BRA220" s="438"/>
      <c r="BRB220" s="438"/>
      <c r="BRC220" s="438"/>
      <c r="BRD220" s="438"/>
      <c r="BRE220" s="438"/>
      <c r="BRF220" s="438"/>
      <c r="BRG220" s="435"/>
      <c r="BRH220" s="435"/>
      <c r="BRI220" s="435"/>
      <c r="BRJ220" s="435"/>
      <c r="BRK220" s="435"/>
      <c r="BRL220" s="435"/>
      <c r="BRM220" s="435"/>
      <c r="BRN220" s="435"/>
      <c r="BRO220" s="435"/>
      <c r="BRP220" s="435"/>
      <c r="BRQ220" s="435"/>
      <c r="BRR220" s="435"/>
      <c r="BRS220" s="435"/>
      <c r="BRT220" s="435"/>
      <c r="BRU220" s="435"/>
      <c r="BRV220" s="435"/>
      <c r="BRW220" s="435"/>
      <c r="BRX220" s="435"/>
      <c r="BRY220" s="435"/>
      <c r="BRZ220" s="435"/>
      <c r="BSA220" s="435"/>
      <c r="BSB220" s="435"/>
      <c r="BSC220" s="435"/>
      <c r="BSD220" s="435"/>
      <c r="BSE220" s="435"/>
      <c r="BSF220" s="435"/>
      <c r="BSG220" s="435"/>
      <c r="BSH220" s="435"/>
      <c r="BSI220" s="435"/>
      <c r="BSJ220" s="435"/>
      <c r="BSK220" s="435"/>
      <c r="BSL220" s="435"/>
      <c r="BSM220" s="435"/>
      <c r="BSN220" s="435"/>
      <c r="BSO220" s="435"/>
      <c r="BSP220" s="435"/>
      <c r="BSQ220" s="435"/>
      <c r="BSR220" s="435"/>
      <c r="BSS220" s="435"/>
      <c r="BST220" s="435"/>
      <c r="BSU220" s="435"/>
      <c r="BSV220" s="435"/>
      <c r="BSW220" s="435"/>
      <c r="BSX220" s="435"/>
      <c r="BSY220" s="435"/>
      <c r="BSZ220" s="435"/>
      <c r="BTA220" s="435"/>
      <c r="BTB220" s="435"/>
      <c r="BTC220" s="436"/>
      <c r="BTD220" s="436"/>
      <c r="BTE220" s="436"/>
      <c r="BTF220" s="436"/>
      <c r="BTG220" s="436"/>
      <c r="BTH220" s="436"/>
      <c r="BTI220" s="436"/>
      <c r="BTJ220" s="436"/>
      <c r="BTK220" s="436"/>
      <c r="BTL220" s="436"/>
      <c r="BTM220" s="436"/>
      <c r="BTN220" s="436"/>
      <c r="BTO220" s="436"/>
      <c r="BTP220" s="436"/>
      <c r="BTQ220" s="436"/>
      <c r="BTR220" s="436"/>
      <c r="BTS220" s="437"/>
      <c r="BTT220" s="437"/>
      <c r="BTU220" s="437"/>
      <c r="BTV220" s="437"/>
      <c r="BTW220" s="437"/>
      <c r="BTX220" s="437"/>
      <c r="BTY220" s="437"/>
      <c r="BTZ220" s="438"/>
      <c r="BUA220" s="438"/>
      <c r="BUB220" s="438"/>
      <c r="BUC220" s="438"/>
      <c r="BUD220" s="438"/>
      <c r="BUE220" s="438"/>
      <c r="BUF220" s="438"/>
      <c r="BUG220" s="438"/>
      <c r="BUH220" s="438"/>
      <c r="BUI220" s="438"/>
      <c r="BUJ220" s="438"/>
      <c r="BUK220" s="438"/>
      <c r="BUL220" s="438"/>
      <c r="BUM220" s="438"/>
      <c r="BUN220" s="438"/>
      <c r="BUO220" s="438"/>
      <c r="BUP220" s="438"/>
      <c r="BUQ220" s="438"/>
      <c r="BUR220" s="438"/>
      <c r="BUS220" s="438"/>
      <c r="BUT220" s="438"/>
      <c r="BUU220" s="438"/>
      <c r="BUV220" s="438"/>
      <c r="BUW220" s="438"/>
      <c r="BUX220" s="438"/>
      <c r="BUY220" s="438"/>
      <c r="BUZ220" s="438"/>
      <c r="BVA220" s="438"/>
      <c r="BVB220" s="438"/>
      <c r="BVC220" s="438"/>
      <c r="BVD220" s="438"/>
      <c r="BVE220" s="438"/>
      <c r="BVF220" s="438"/>
      <c r="BVG220" s="438"/>
      <c r="BVH220" s="435"/>
      <c r="BVI220" s="435"/>
      <c r="BVJ220" s="435"/>
      <c r="BVK220" s="435"/>
      <c r="BVL220" s="435"/>
      <c r="BVM220" s="435"/>
      <c r="BVN220" s="435"/>
      <c r="BVO220" s="435"/>
      <c r="BVP220" s="435"/>
      <c r="BVQ220" s="435"/>
      <c r="BVR220" s="435"/>
      <c r="BVS220" s="435"/>
      <c r="BVT220" s="435"/>
      <c r="BVU220" s="435"/>
      <c r="BVV220" s="435"/>
      <c r="BVW220" s="435"/>
      <c r="BVX220" s="435"/>
      <c r="BVY220" s="435"/>
      <c r="BVZ220" s="435"/>
      <c r="BWA220" s="435"/>
      <c r="BWB220" s="435"/>
      <c r="BWC220" s="435"/>
      <c r="BWD220" s="435"/>
      <c r="BWE220" s="435"/>
      <c r="BWF220" s="435"/>
      <c r="BWG220" s="435"/>
      <c r="BWH220" s="435"/>
      <c r="BWI220" s="435"/>
      <c r="BWJ220" s="435"/>
      <c r="BWK220" s="435"/>
      <c r="BWL220" s="435"/>
      <c r="BWM220" s="435"/>
      <c r="BWN220" s="435"/>
      <c r="BWO220" s="435"/>
      <c r="BWP220" s="435"/>
      <c r="BWQ220" s="435"/>
      <c r="BWR220" s="435"/>
      <c r="BWS220" s="435"/>
      <c r="BWT220" s="435"/>
      <c r="BWU220" s="435"/>
      <c r="BWV220" s="435"/>
      <c r="BWW220" s="435"/>
      <c r="BWX220" s="435"/>
      <c r="BWY220" s="435"/>
      <c r="BWZ220" s="435"/>
      <c r="BXA220" s="435"/>
      <c r="BXB220" s="435"/>
      <c r="BXC220" s="435"/>
      <c r="BXD220" s="436"/>
      <c r="BXE220" s="436"/>
      <c r="BXF220" s="436"/>
      <c r="BXG220" s="436"/>
      <c r="BXH220" s="436"/>
      <c r="BXI220" s="436"/>
      <c r="BXJ220" s="436"/>
      <c r="BXK220" s="436"/>
      <c r="BXL220" s="436"/>
      <c r="BXM220" s="436"/>
      <c r="BXN220" s="436"/>
      <c r="BXO220" s="436"/>
      <c r="BXP220" s="436"/>
      <c r="BXQ220" s="436"/>
      <c r="BXR220" s="436"/>
      <c r="BXS220" s="436"/>
      <c r="BXT220" s="437"/>
      <c r="BXU220" s="437"/>
      <c r="BXV220" s="437"/>
      <c r="BXW220" s="437"/>
      <c r="BXX220" s="437"/>
      <c r="BXY220" s="437"/>
      <c r="BXZ220" s="437"/>
      <c r="BYA220" s="438"/>
      <c r="BYB220" s="438"/>
      <c r="BYC220" s="438"/>
      <c r="BYD220" s="438"/>
      <c r="BYE220" s="438"/>
      <c r="BYF220" s="438"/>
      <c r="BYG220" s="438"/>
      <c r="BYH220" s="438"/>
      <c r="BYI220" s="438"/>
      <c r="BYJ220" s="438"/>
      <c r="BYK220" s="438"/>
      <c r="BYL220" s="438"/>
      <c r="BYM220" s="438"/>
      <c r="BYN220" s="438"/>
      <c r="BYO220" s="438"/>
      <c r="BYP220" s="438"/>
      <c r="BYQ220" s="438"/>
      <c r="BYR220" s="438"/>
      <c r="BYS220" s="438"/>
      <c r="BYT220" s="438"/>
      <c r="BYU220" s="438"/>
      <c r="BYV220" s="438"/>
      <c r="BYW220" s="438"/>
      <c r="BYX220" s="438"/>
      <c r="BYY220" s="438"/>
      <c r="BYZ220" s="438"/>
      <c r="BZA220" s="438"/>
      <c r="BZB220" s="438"/>
      <c r="BZC220" s="438"/>
      <c r="BZD220" s="438"/>
      <c r="BZE220" s="438"/>
      <c r="BZF220" s="438"/>
      <c r="BZG220" s="438"/>
      <c r="BZH220" s="438"/>
      <c r="BZI220" s="435"/>
      <c r="BZJ220" s="435"/>
      <c r="BZK220" s="435"/>
      <c r="BZL220" s="435"/>
      <c r="BZM220" s="435"/>
      <c r="BZN220" s="435"/>
      <c r="BZO220" s="435"/>
      <c r="BZP220" s="435"/>
      <c r="BZQ220" s="435"/>
      <c r="BZR220" s="435"/>
      <c r="BZS220" s="435"/>
      <c r="BZT220" s="435"/>
      <c r="BZU220" s="435"/>
      <c r="BZV220" s="435"/>
      <c r="BZW220" s="435"/>
      <c r="BZX220" s="435"/>
      <c r="BZY220" s="435"/>
      <c r="BZZ220" s="435"/>
      <c r="CAA220" s="435"/>
      <c r="CAB220" s="435"/>
      <c r="CAC220" s="435"/>
      <c r="CAD220" s="435"/>
      <c r="CAE220" s="435"/>
      <c r="CAF220" s="435"/>
      <c r="CAG220" s="435"/>
      <c r="CAH220" s="435"/>
      <c r="CAI220" s="435"/>
      <c r="CAJ220" s="435"/>
      <c r="CAK220" s="435"/>
      <c r="CAL220" s="435"/>
      <c r="CAM220" s="435"/>
      <c r="CAN220" s="435"/>
      <c r="CAO220" s="435"/>
      <c r="CAP220" s="435"/>
      <c r="CAQ220" s="435"/>
      <c r="CAR220" s="435"/>
      <c r="CAS220" s="435"/>
      <c r="CAT220" s="435"/>
      <c r="CAU220" s="435"/>
      <c r="CAV220" s="435"/>
      <c r="CAW220" s="435"/>
      <c r="CAX220" s="435"/>
      <c r="CAY220" s="435"/>
      <c r="CAZ220" s="435"/>
      <c r="CBA220" s="435"/>
      <c r="CBB220" s="435"/>
      <c r="CBC220" s="435"/>
      <c r="CBD220" s="435"/>
      <c r="CBE220" s="436"/>
      <c r="CBF220" s="436"/>
      <c r="CBG220" s="436"/>
      <c r="CBH220" s="436"/>
      <c r="CBI220" s="436"/>
      <c r="CBJ220" s="436"/>
      <c r="CBK220" s="436"/>
      <c r="CBL220" s="436"/>
      <c r="CBM220" s="436"/>
      <c r="CBN220" s="436"/>
      <c r="CBO220" s="436"/>
      <c r="CBP220" s="436"/>
      <c r="CBQ220" s="436"/>
      <c r="CBR220" s="436"/>
      <c r="CBS220" s="436"/>
      <c r="CBT220" s="436"/>
      <c r="CBU220" s="437"/>
      <c r="CBV220" s="437"/>
      <c r="CBW220" s="437"/>
      <c r="CBX220" s="437"/>
      <c r="CBY220" s="437"/>
      <c r="CBZ220" s="437"/>
      <c r="CCA220" s="437"/>
      <c r="CCB220" s="438"/>
      <c r="CCC220" s="438"/>
      <c r="CCD220" s="438"/>
      <c r="CCE220" s="438"/>
      <c r="CCF220" s="438"/>
      <c r="CCG220" s="438"/>
      <c r="CCH220" s="438"/>
      <c r="CCI220" s="438"/>
      <c r="CCJ220" s="438"/>
      <c r="CCK220" s="438"/>
      <c r="CCL220" s="438"/>
      <c r="CCM220" s="438"/>
      <c r="CCN220" s="438"/>
      <c r="CCO220" s="438"/>
      <c r="CCP220" s="438"/>
      <c r="CCQ220" s="438"/>
      <c r="CCR220" s="438"/>
      <c r="CCS220" s="438"/>
      <c r="CCT220" s="438"/>
      <c r="CCU220" s="438"/>
      <c r="CCV220" s="438"/>
      <c r="CCW220" s="438"/>
      <c r="CCX220" s="438"/>
      <c r="CCY220" s="438"/>
      <c r="CCZ220" s="438"/>
      <c r="CDA220" s="438"/>
      <c r="CDB220" s="438"/>
      <c r="CDC220" s="438"/>
      <c r="CDD220" s="438"/>
      <c r="CDE220" s="438"/>
      <c r="CDF220" s="438"/>
      <c r="CDG220" s="438"/>
      <c r="CDH220" s="438"/>
      <c r="CDI220" s="438"/>
      <c r="CDJ220" s="435"/>
      <c r="CDK220" s="435"/>
      <c r="CDL220" s="435"/>
      <c r="CDM220" s="435"/>
      <c r="CDN220" s="435"/>
      <c r="CDO220" s="435"/>
      <c r="CDP220" s="435"/>
      <c r="CDQ220" s="435"/>
      <c r="CDR220" s="435"/>
      <c r="CDS220" s="435"/>
      <c r="CDT220" s="435"/>
      <c r="CDU220" s="435"/>
      <c r="CDV220" s="435"/>
      <c r="CDW220" s="435"/>
      <c r="CDX220" s="435"/>
      <c r="CDY220" s="435"/>
      <c r="CDZ220" s="435"/>
      <c r="CEA220" s="435"/>
      <c r="CEB220" s="435"/>
      <c r="CEC220" s="435"/>
      <c r="CED220" s="435"/>
      <c r="CEE220" s="435"/>
      <c r="CEF220" s="435"/>
      <c r="CEG220" s="435"/>
      <c r="CEH220" s="435"/>
      <c r="CEI220" s="435"/>
      <c r="CEJ220" s="435"/>
      <c r="CEK220" s="435"/>
      <c r="CEL220" s="435"/>
      <c r="CEM220" s="435"/>
      <c r="CEN220" s="435"/>
      <c r="CEO220" s="435"/>
      <c r="CEP220" s="435"/>
      <c r="CEQ220" s="435"/>
      <c r="CER220" s="435"/>
      <c r="CES220" s="435"/>
      <c r="CET220" s="435"/>
      <c r="CEU220" s="435"/>
      <c r="CEV220" s="435"/>
      <c r="CEW220" s="435"/>
      <c r="CEX220" s="435"/>
      <c r="CEY220" s="435"/>
      <c r="CEZ220" s="435"/>
      <c r="CFA220" s="435"/>
      <c r="CFB220" s="435"/>
      <c r="CFC220" s="435"/>
      <c r="CFD220" s="435"/>
      <c r="CFE220" s="435"/>
      <c r="CFF220" s="436"/>
      <c r="CFG220" s="436"/>
      <c r="CFH220" s="436"/>
      <c r="CFI220" s="436"/>
      <c r="CFJ220" s="436"/>
      <c r="CFK220" s="436"/>
      <c r="CFL220" s="436"/>
      <c r="CFM220" s="436"/>
      <c r="CFN220" s="436"/>
      <c r="CFO220" s="436"/>
      <c r="CFP220" s="436"/>
      <c r="CFQ220" s="436"/>
      <c r="CFR220" s="436"/>
      <c r="CFS220" s="436"/>
      <c r="CFT220" s="436"/>
      <c r="CFU220" s="436"/>
      <c r="CFV220" s="437"/>
      <c r="CFW220" s="437"/>
      <c r="CFX220" s="437"/>
      <c r="CFY220" s="437"/>
      <c r="CFZ220" s="437"/>
      <c r="CGA220" s="437"/>
      <c r="CGB220" s="437"/>
      <c r="CGC220" s="438"/>
      <c r="CGD220" s="438"/>
      <c r="CGE220" s="438"/>
      <c r="CGF220" s="438"/>
      <c r="CGG220" s="438"/>
      <c r="CGH220" s="438"/>
      <c r="CGI220" s="438"/>
      <c r="CGJ220" s="438"/>
      <c r="CGK220" s="438"/>
      <c r="CGL220" s="438"/>
      <c r="CGM220" s="438"/>
      <c r="CGN220" s="438"/>
      <c r="CGO220" s="438"/>
      <c r="CGP220" s="438"/>
      <c r="CGQ220" s="438"/>
      <c r="CGR220" s="438"/>
      <c r="CGS220" s="438"/>
      <c r="CGT220" s="438"/>
      <c r="CGU220" s="438"/>
      <c r="CGV220" s="438"/>
      <c r="CGW220" s="438"/>
      <c r="CGX220" s="438"/>
      <c r="CGY220" s="438"/>
      <c r="CGZ220" s="438"/>
      <c r="CHA220" s="438"/>
      <c r="CHB220" s="438"/>
      <c r="CHC220" s="438"/>
      <c r="CHD220" s="438"/>
      <c r="CHE220" s="438"/>
      <c r="CHF220" s="438"/>
      <c r="CHG220" s="438"/>
      <c r="CHH220" s="438"/>
      <c r="CHI220" s="438"/>
      <c r="CHJ220" s="438"/>
      <c r="CHK220" s="435"/>
      <c r="CHL220" s="435"/>
      <c r="CHM220" s="435"/>
      <c r="CHN220" s="435"/>
      <c r="CHO220" s="435"/>
      <c r="CHP220" s="435"/>
      <c r="CHQ220" s="435"/>
      <c r="CHR220" s="435"/>
      <c r="CHS220" s="435"/>
      <c r="CHT220" s="435"/>
      <c r="CHU220" s="435"/>
      <c r="CHV220" s="435"/>
      <c r="CHW220" s="435"/>
      <c r="CHX220" s="435"/>
      <c r="CHY220" s="435"/>
      <c r="CHZ220" s="435"/>
      <c r="CIA220" s="435"/>
      <c r="CIB220" s="435"/>
      <c r="CIC220" s="435"/>
      <c r="CID220" s="435"/>
      <c r="CIE220" s="435"/>
      <c r="CIF220" s="435"/>
      <c r="CIG220" s="435"/>
      <c r="CIH220" s="435"/>
      <c r="CII220" s="435"/>
      <c r="CIJ220" s="435"/>
      <c r="CIK220" s="435"/>
      <c r="CIL220" s="435"/>
      <c r="CIM220" s="435"/>
      <c r="CIN220" s="435"/>
      <c r="CIO220" s="435"/>
      <c r="CIP220" s="435"/>
      <c r="CIQ220" s="435"/>
      <c r="CIR220" s="435"/>
      <c r="CIS220" s="435"/>
      <c r="CIT220" s="435"/>
      <c r="CIU220" s="435"/>
      <c r="CIV220" s="435"/>
      <c r="CIW220" s="435"/>
      <c r="CIX220" s="435"/>
      <c r="CIY220" s="435"/>
      <c r="CIZ220" s="435"/>
      <c r="CJA220" s="435"/>
      <c r="CJB220" s="435"/>
      <c r="CJC220" s="435"/>
      <c r="CJD220" s="435"/>
      <c r="CJE220" s="435"/>
      <c r="CJF220" s="435"/>
      <c r="CJG220" s="436"/>
      <c r="CJH220" s="436"/>
      <c r="CJI220" s="436"/>
      <c r="CJJ220" s="436"/>
      <c r="CJK220" s="436"/>
      <c r="CJL220" s="436"/>
      <c r="CJM220" s="436"/>
      <c r="CJN220" s="436"/>
      <c r="CJO220" s="436"/>
      <c r="CJP220" s="436"/>
      <c r="CJQ220" s="436"/>
      <c r="CJR220" s="436"/>
      <c r="CJS220" s="436"/>
      <c r="CJT220" s="436"/>
      <c r="CJU220" s="436"/>
      <c r="CJV220" s="436"/>
      <c r="CJW220" s="437"/>
      <c r="CJX220" s="437"/>
      <c r="CJY220" s="437"/>
      <c r="CJZ220" s="437"/>
      <c r="CKA220" s="437"/>
      <c r="CKB220" s="437"/>
      <c r="CKC220" s="437"/>
      <c r="CKD220" s="438"/>
      <c r="CKE220" s="438"/>
      <c r="CKF220" s="438"/>
      <c r="CKG220" s="438"/>
      <c r="CKH220" s="438"/>
      <c r="CKI220" s="438"/>
      <c r="CKJ220" s="438"/>
      <c r="CKK220" s="438"/>
      <c r="CKL220" s="438"/>
      <c r="CKM220" s="438"/>
      <c r="CKN220" s="438"/>
      <c r="CKO220" s="438"/>
      <c r="CKP220" s="438"/>
      <c r="CKQ220" s="438"/>
      <c r="CKR220" s="438"/>
      <c r="CKS220" s="438"/>
      <c r="CKT220" s="438"/>
      <c r="CKU220" s="438"/>
      <c r="CKV220" s="438"/>
      <c r="CKW220" s="438"/>
      <c r="CKX220" s="438"/>
      <c r="CKY220" s="438"/>
      <c r="CKZ220" s="438"/>
      <c r="CLA220" s="438"/>
      <c r="CLB220" s="438"/>
      <c r="CLC220" s="438"/>
      <c r="CLD220" s="438"/>
      <c r="CLE220" s="438"/>
      <c r="CLF220" s="438"/>
      <c r="CLG220" s="438"/>
      <c r="CLH220" s="438"/>
      <c r="CLI220" s="438"/>
      <c r="CLJ220" s="438"/>
      <c r="CLK220" s="438"/>
      <c r="CLL220" s="435"/>
      <c r="CLM220" s="435"/>
      <c r="CLN220" s="435"/>
      <c r="CLO220" s="435"/>
      <c r="CLP220" s="435"/>
      <c r="CLQ220" s="435"/>
      <c r="CLR220" s="435"/>
      <c r="CLS220" s="435"/>
      <c r="CLT220" s="435"/>
      <c r="CLU220" s="435"/>
      <c r="CLV220" s="435"/>
      <c r="CLW220" s="435"/>
      <c r="CLX220" s="435"/>
      <c r="CLY220" s="435"/>
      <c r="CLZ220" s="435"/>
      <c r="CMA220" s="435"/>
      <c r="CMB220" s="435"/>
      <c r="CMC220" s="435"/>
      <c r="CMD220" s="435"/>
      <c r="CME220" s="435"/>
      <c r="CMF220" s="435"/>
      <c r="CMG220" s="435"/>
      <c r="CMH220" s="435"/>
      <c r="CMI220" s="435"/>
      <c r="CMJ220" s="435"/>
      <c r="CMK220" s="435"/>
      <c r="CML220" s="435"/>
      <c r="CMM220" s="435"/>
      <c r="CMN220" s="435"/>
      <c r="CMO220" s="435"/>
      <c r="CMP220" s="435"/>
      <c r="CMQ220" s="435"/>
      <c r="CMR220" s="435"/>
      <c r="CMS220" s="435"/>
      <c r="CMT220" s="435"/>
      <c r="CMU220" s="435"/>
      <c r="CMV220" s="435"/>
      <c r="CMW220" s="435"/>
      <c r="CMX220" s="435"/>
      <c r="CMY220" s="435"/>
      <c r="CMZ220" s="435"/>
      <c r="CNA220" s="435"/>
      <c r="CNB220" s="435"/>
      <c r="CNC220" s="435"/>
      <c r="CND220" s="435"/>
      <c r="CNE220" s="435"/>
      <c r="CNF220" s="435"/>
      <c r="CNG220" s="435"/>
      <c r="CNH220" s="436"/>
      <c r="CNI220" s="436"/>
      <c r="CNJ220" s="436"/>
      <c r="CNK220" s="436"/>
      <c r="CNL220" s="436"/>
      <c r="CNM220" s="436"/>
      <c r="CNN220" s="436"/>
      <c r="CNO220" s="436"/>
      <c r="CNP220" s="436"/>
      <c r="CNQ220" s="436"/>
      <c r="CNR220" s="436"/>
      <c r="CNS220" s="436"/>
      <c r="CNT220" s="436"/>
      <c r="CNU220" s="436"/>
      <c r="CNV220" s="436"/>
      <c r="CNW220" s="436"/>
      <c r="CNX220" s="437"/>
      <c r="CNY220" s="437"/>
      <c r="CNZ220" s="437"/>
      <c r="COA220" s="437"/>
      <c r="COB220" s="437"/>
      <c r="COC220" s="437"/>
      <c r="COD220" s="437"/>
      <c r="COE220" s="438"/>
      <c r="COF220" s="438"/>
      <c r="COG220" s="438"/>
      <c r="COH220" s="438"/>
      <c r="COI220" s="438"/>
      <c r="COJ220" s="438"/>
      <c r="COK220" s="438"/>
      <c r="COL220" s="438"/>
      <c r="COM220" s="438"/>
      <c r="CON220" s="438"/>
      <c r="COO220" s="438"/>
      <c r="COP220" s="438"/>
      <c r="COQ220" s="438"/>
      <c r="COR220" s="438"/>
      <c r="COS220" s="438"/>
      <c r="COT220" s="438"/>
      <c r="COU220" s="438"/>
      <c r="COV220" s="438"/>
      <c r="COW220" s="438"/>
      <c r="COX220" s="438"/>
      <c r="COY220" s="438"/>
      <c r="COZ220" s="438"/>
      <c r="CPA220" s="438"/>
      <c r="CPB220" s="438"/>
      <c r="CPC220" s="438"/>
      <c r="CPD220" s="438"/>
      <c r="CPE220" s="438"/>
      <c r="CPF220" s="438"/>
      <c r="CPG220" s="438"/>
      <c r="CPH220" s="438"/>
      <c r="CPI220" s="438"/>
      <c r="CPJ220" s="438"/>
      <c r="CPK220" s="438"/>
      <c r="CPL220" s="438"/>
      <c r="CPM220" s="435"/>
      <c r="CPN220" s="435"/>
      <c r="CPO220" s="435"/>
      <c r="CPP220" s="435"/>
      <c r="CPQ220" s="435"/>
      <c r="CPR220" s="435"/>
      <c r="CPS220" s="435"/>
      <c r="CPT220" s="435"/>
      <c r="CPU220" s="435"/>
      <c r="CPV220" s="435"/>
      <c r="CPW220" s="435"/>
      <c r="CPX220" s="435"/>
      <c r="CPY220" s="435"/>
      <c r="CPZ220" s="435"/>
      <c r="CQA220" s="435"/>
      <c r="CQB220" s="435"/>
      <c r="CQC220" s="435"/>
      <c r="CQD220" s="435"/>
      <c r="CQE220" s="435"/>
      <c r="CQF220" s="435"/>
      <c r="CQG220" s="435"/>
      <c r="CQH220" s="435"/>
      <c r="CQI220" s="435"/>
      <c r="CQJ220" s="435"/>
      <c r="CQK220" s="435"/>
      <c r="CQL220" s="435"/>
      <c r="CQM220" s="435"/>
      <c r="CQN220" s="435"/>
      <c r="CQO220" s="435"/>
      <c r="CQP220" s="435"/>
      <c r="CQQ220" s="435"/>
      <c r="CQR220" s="435"/>
      <c r="CQS220" s="435"/>
      <c r="CQT220" s="435"/>
      <c r="CQU220" s="435"/>
      <c r="CQV220" s="435"/>
      <c r="CQW220" s="435"/>
      <c r="CQX220" s="435"/>
      <c r="CQY220" s="435"/>
      <c r="CQZ220" s="435"/>
      <c r="CRA220" s="435"/>
      <c r="CRB220" s="435"/>
      <c r="CRC220" s="435"/>
      <c r="CRD220" s="435"/>
      <c r="CRE220" s="435"/>
      <c r="CRF220" s="435"/>
      <c r="CRG220" s="435"/>
      <c r="CRH220" s="435"/>
      <c r="CRI220" s="436"/>
      <c r="CRJ220" s="436"/>
      <c r="CRK220" s="436"/>
      <c r="CRL220" s="436"/>
      <c r="CRM220" s="436"/>
      <c r="CRN220" s="436"/>
      <c r="CRO220" s="436"/>
      <c r="CRP220" s="436"/>
      <c r="CRQ220" s="436"/>
      <c r="CRR220" s="436"/>
      <c r="CRS220" s="436"/>
      <c r="CRT220" s="436"/>
      <c r="CRU220" s="436"/>
      <c r="CRV220" s="436"/>
      <c r="CRW220" s="436"/>
      <c r="CRX220" s="436"/>
      <c r="CRY220" s="437"/>
      <c r="CRZ220" s="437"/>
      <c r="CSA220" s="437"/>
      <c r="CSB220" s="437"/>
      <c r="CSC220" s="437"/>
      <c r="CSD220" s="437"/>
      <c r="CSE220" s="437"/>
      <c r="CSF220" s="438"/>
      <c r="CSG220" s="438"/>
      <c r="CSH220" s="438"/>
      <c r="CSI220" s="438"/>
      <c r="CSJ220" s="438"/>
      <c r="CSK220" s="438"/>
      <c r="CSL220" s="438"/>
      <c r="CSM220" s="438"/>
      <c r="CSN220" s="438"/>
      <c r="CSO220" s="438"/>
      <c r="CSP220" s="438"/>
      <c r="CSQ220" s="438"/>
      <c r="CSR220" s="438"/>
      <c r="CSS220" s="438"/>
      <c r="CST220" s="438"/>
      <c r="CSU220" s="438"/>
      <c r="CSV220" s="438"/>
      <c r="CSW220" s="438"/>
      <c r="CSX220" s="438"/>
      <c r="CSY220" s="438"/>
      <c r="CSZ220" s="438"/>
      <c r="CTA220" s="438"/>
      <c r="CTB220" s="438"/>
      <c r="CTC220" s="438"/>
      <c r="CTD220" s="438"/>
      <c r="CTE220" s="438"/>
      <c r="CTF220" s="438"/>
      <c r="CTG220" s="438"/>
      <c r="CTH220" s="438"/>
      <c r="CTI220" s="438"/>
      <c r="CTJ220" s="438"/>
      <c r="CTK220" s="438"/>
      <c r="CTL220" s="438"/>
      <c r="CTM220" s="438"/>
      <c r="CTN220" s="435"/>
      <c r="CTO220" s="435"/>
      <c r="CTP220" s="435"/>
      <c r="CTQ220" s="435"/>
      <c r="CTR220" s="435"/>
      <c r="CTS220" s="435"/>
      <c r="CTT220" s="435"/>
      <c r="CTU220" s="435"/>
      <c r="CTV220" s="435"/>
      <c r="CTW220" s="435"/>
      <c r="CTX220" s="435"/>
      <c r="CTY220" s="435"/>
      <c r="CTZ220" s="435"/>
      <c r="CUA220" s="435"/>
      <c r="CUB220" s="435"/>
      <c r="CUC220" s="435"/>
      <c r="CUD220" s="435"/>
      <c r="CUE220" s="435"/>
      <c r="CUF220" s="435"/>
      <c r="CUG220" s="435"/>
      <c r="CUH220" s="435"/>
      <c r="CUI220" s="435"/>
      <c r="CUJ220" s="435"/>
      <c r="CUK220" s="435"/>
      <c r="CUL220" s="435"/>
      <c r="CUM220" s="435"/>
      <c r="CUN220" s="435"/>
      <c r="CUO220" s="435"/>
      <c r="CUP220" s="435"/>
      <c r="CUQ220" s="435"/>
      <c r="CUR220" s="435"/>
      <c r="CUS220" s="435"/>
      <c r="CUT220" s="435"/>
      <c r="CUU220" s="435"/>
      <c r="CUV220" s="435"/>
      <c r="CUW220" s="435"/>
      <c r="CUX220" s="435"/>
      <c r="CUY220" s="435"/>
      <c r="CUZ220" s="435"/>
      <c r="CVA220" s="435"/>
      <c r="CVB220" s="435"/>
      <c r="CVC220" s="435"/>
      <c r="CVD220" s="435"/>
      <c r="CVE220" s="435"/>
      <c r="CVF220" s="435"/>
      <c r="CVG220" s="435"/>
      <c r="CVH220" s="435"/>
      <c r="CVI220" s="435"/>
      <c r="CVJ220" s="436"/>
      <c r="CVK220" s="436"/>
      <c r="CVL220" s="436"/>
      <c r="CVM220" s="436"/>
      <c r="CVN220" s="436"/>
      <c r="CVO220" s="436"/>
      <c r="CVP220" s="436"/>
      <c r="CVQ220" s="436"/>
      <c r="CVR220" s="436"/>
      <c r="CVS220" s="436"/>
      <c r="CVT220" s="436"/>
      <c r="CVU220" s="436"/>
      <c r="CVV220" s="436"/>
      <c r="CVW220" s="436"/>
      <c r="CVX220" s="436"/>
      <c r="CVY220" s="436"/>
      <c r="CVZ220" s="437"/>
      <c r="CWA220" s="437"/>
      <c r="CWB220" s="437"/>
      <c r="CWC220" s="437"/>
      <c r="CWD220" s="437"/>
      <c r="CWE220" s="437"/>
      <c r="CWF220" s="437"/>
      <c r="CWG220" s="438"/>
      <c r="CWH220" s="438"/>
      <c r="CWI220" s="438"/>
      <c r="CWJ220" s="438"/>
      <c r="CWK220" s="438"/>
      <c r="CWL220" s="438"/>
      <c r="CWM220" s="438"/>
      <c r="CWN220" s="438"/>
      <c r="CWO220" s="438"/>
      <c r="CWP220" s="438"/>
      <c r="CWQ220" s="438"/>
      <c r="CWR220" s="438"/>
      <c r="CWS220" s="438"/>
      <c r="CWT220" s="438"/>
      <c r="CWU220" s="438"/>
      <c r="CWV220" s="438"/>
      <c r="CWW220" s="438"/>
      <c r="CWX220" s="438"/>
      <c r="CWY220" s="438"/>
      <c r="CWZ220" s="438"/>
      <c r="CXA220" s="438"/>
      <c r="CXB220" s="438"/>
      <c r="CXC220" s="438"/>
      <c r="CXD220" s="438"/>
      <c r="CXE220" s="438"/>
      <c r="CXF220" s="438"/>
      <c r="CXG220" s="438"/>
      <c r="CXH220" s="438"/>
      <c r="CXI220" s="438"/>
      <c r="CXJ220" s="438"/>
      <c r="CXK220" s="438"/>
      <c r="CXL220" s="438"/>
      <c r="CXM220" s="438"/>
      <c r="CXN220" s="438"/>
      <c r="CXO220" s="435"/>
      <c r="CXP220" s="435"/>
      <c r="CXQ220" s="435"/>
      <c r="CXR220" s="435"/>
      <c r="CXS220" s="435"/>
      <c r="CXT220" s="435"/>
      <c r="CXU220" s="435"/>
      <c r="CXV220" s="435"/>
      <c r="CXW220" s="435"/>
      <c r="CXX220" s="435"/>
      <c r="CXY220" s="435"/>
      <c r="CXZ220" s="435"/>
      <c r="CYA220" s="435"/>
      <c r="CYB220" s="435"/>
      <c r="CYC220" s="435"/>
      <c r="CYD220" s="435"/>
      <c r="CYE220" s="435"/>
      <c r="CYF220" s="435"/>
      <c r="CYG220" s="435"/>
      <c r="CYH220" s="435"/>
      <c r="CYI220" s="435"/>
      <c r="CYJ220" s="435"/>
      <c r="CYK220" s="435"/>
      <c r="CYL220" s="435"/>
      <c r="CYM220" s="435"/>
      <c r="CYN220" s="435"/>
      <c r="CYO220" s="435"/>
      <c r="CYP220" s="435"/>
      <c r="CYQ220" s="435"/>
      <c r="CYR220" s="435"/>
      <c r="CYS220" s="435"/>
      <c r="CYT220" s="435"/>
      <c r="CYU220" s="435"/>
      <c r="CYV220" s="435"/>
      <c r="CYW220" s="435"/>
      <c r="CYX220" s="435"/>
      <c r="CYY220" s="435"/>
      <c r="CYZ220" s="435"/>
      <c r="CZA220" s="435"/>
      <c r="CZB220" s="435"/>
      <c r="CZC220" s="435"/>
      <c r="CZD220" s="435"/>
      <c r="CZE220" s="435"/>
      <c r="CZF220" s="435"/>
      <c r="CZG220" s="435"/>
      <c r="CZH220" s="435"/>
      <c r="CZI220" s="435"/>
      <c r="CZJ220" s="435"/>
      <c r="CZK220" s="436"/>
      <c r="CZL220" s="436"/>
      <c r="CZM220" s="436"/>
      <c r="CZN220" s="436"/>
      <c r="CZO220" s="436"/>
      <c r="CZP220" s="436"/>
      <c r="CZQ220" s="436"/>
      <c r="CZR220" s="436"/>
      <c r="CZS220" s="436"/>
      <c r="CZT220" s="436"/>
      <c r="CZU220" s="436"/>
      <c r="CZV220" s="436"/>
      <c r="CZW220" s="436"/>
      <c r="CZX220" s="436"/>
      <c r="CZY220" s="436"/>
      <c r="CZZ220" s="436"/>
      <c r="DAA220" s="437"/>
      <c r="DAB220" s="437"/>
      <c r="DAC220" s="437"/>
      <c r="DAD220" s="437"/>
      <c r="DAE220" s="437"/>
      <c r="DAF220" s="437"/>
      <c r="DAG220" s="437"/>
      <c r="DAH220" s="438"/>
      <c r="DAI220" s="438"/>
      <c r="DAJ220" s="438"/>
      <c r="DAK220" s="438"/>
      <c r="DAL220" s="438"/>
      <c r="DAM220" s="438"/>
      <c r="DAN220" s="438"/>
      <c r="DAO220" s="438"/>
      <c r="DAP220" s="438"/>
      <c r="DAQ220" s="438"/>
      <c r="DAR220" s="438"/>
      <c r="DAS220" s="438"/>
      <c r="DAT220" s="438"/>
      <c r="DAU220" s="438"/>
      <c r="DAV220" s="438"/>
      <c r="DAW220" s="438"/>
      <c r="DAX220" s="438"/>
      <c r="DAY220" s="438"/>
      <c r="DAZ220" s="438"/>
      <c r="DBA220" s="438"/>
      <c r="DBB220" s="438"/>
      <c r="DBC220" s="438"/>
      <c r="DBD220" s="438"/>
      <c r="DBE220" s="438"/>
      <c r="DBF220" s="438"/>
      <c r="DBG220" s="438"/>
      <c r="DBH220" s="438"/>
      <c r="DBI220" s="438"/>
      <c r="DBJ220" s="438"/>
      <c r="DBK220" s="438"/>
      <c r="DBL220" s="438"/>
      <c r="DBM220" s="438"/>
      <c r="DBN220" s="438"/>
      <c r="DBO220" s="438"/>
      <c r="DBP220" s="435"/>
      <c r="DBQ220" s="435"/>
      <c r="DBR220" s="435"/>
      <c r="DBS220" s="435"/>
      <c r="DBT220" s="435"/>
      <c r="DBU220" s="435"/>
      <c r="DBV220" s="435"/>
      <c r="DBW220" s="435"/>
      <c r="DBX220" s="435"/>
      <c r="DBY220" s="435"/>
      <c r="DBZ220" s="435"/>
      <c r="DCA220" s="435"/>
      <c r="DCB220" s="435"/>
      <c r="DCC220" s="435"/>
      <c r="DCD220" s="435"/>
      <c r="DCE220" s="435"/>
      <c r="DCF220" s="435"/>
      <c r="DCG220" s="435"/>
      <c r="DCH220" s="435"/>
      <c r="DCI220" s="435"/>
      <c r="DCJ220" s="435"/>
      <c r="DCK220" s="435"/>
      <c r="DCL220" s="435"/>
      <c r="DCM220" s="435"/>
      <c r="DCN220" s="435"/>
      <c r="DCO220" s="435"/>
      <c r="DCP220" s="435"/>
      <c r="DCQ220" s="435"/>
      <c r="DCR220" s="435"/>
      <c r="DCS220" s="435"/>
      <c r="DCT220" s="435"/>
      <c r="DCU220" s="435"/>
      <c r="DCV220" s="435"/>
      <c r="DCW220" s="435"/>
      <c r="DCX220" s="435"/>
      <c r="DCY220" s="435"/>
      <c r="DCZ220" s="435"/>
      <c r="DDA220" s="435"/>
      <c r="DDB220" s="435"/>
      <c r="DDC220" s="435"/>
      <c r="DDD220" s="435"/>
      <c r="DDE220" s="435"/>
      <c r="DDF220" s="435"/>
      <c r="DDG220" s="435"/>
      <c r="DDH220" s="435"/>
      <c r="DDI220" s="435"/>
      <c r="DDJ220" s="435"/>
      <c r="DDK220" s="435"/>
      <c r="DDL220" s="436"/>
      <c r="DDM220" s="436"/>
      <c r="DDN220" s="436"/>
      <c r="DDO220" s="436"/>
      <c r="DDP220" s="436"/>
      <c r="DDQ220" s="436"/>
      <c r="DDR220" s="436"/>
      <c r="DDS220" s="436"/>
      <c r="DDT220" s="436"/>
      <c r="DDU220" s="436"/>
      <c r="DDV220" s="436"/>
      <c r="DDW220" s="436"/>
      <c r="DDX220" s="436"/>
      <c r="DDY220" s="436"/>
      <c r="DDZ220" s="436"/>
      <c r="DEA220" s="436"/>
      <c r="DEB220" s="437"/>
      <c r="DEC220" s="437"/>
      <c r="DED220" s="437"/>
      <c r="DEE220" s="437"/>
      <c r="DEF220" s="437"/>
      <c r="DEG220" s="437"/>
      <c r="DEH220" s="437"/>
      <c r="DEI220" s="438"/>
      <c r="DEJ220" s="438"/>
      <c r="DEK220" s="438"/>
      <c r="DEL220" s="438"/>
      <c r="DEM220" s="438"/>
      <c r="DEN220" s="438"/>
      <c r="DEO220" s="438"/>
      <c r="DEP220" s="438"/>
      <c r="DEQ220" s="438"/>
      <c r="DER220" s="438"/>
      <c r="DES220" s="438"/>
      <c r="DET220" s="438"/>
      <c r="DEU220" s="438"/>
      <c r="DEV220" s="438"/>
      <c r="DEW220" s="438"/>
      <c r="DEX220" s="438"/>
      <c r="DEY220" s="438"/>
      <c r="DEZ220" s="438"/>
      <c r="DFA220" s="438"/>
      <c r="DFB220" s="438"/>
      <c r="DFC220" s="438"/>
      <c r="DFD220" s="438"/>
      <c r="DFE220" s="438"/>
      <c r="DFF220" s="438"/>
      <c r="DFG220" s="438"/>
      <c r="DFH220" s="438"/>
      <c r="DFI220" s="438"/>
      <c r="DFJ220" s="438"/>
      <c r="DFK220" s="438"/>
      <c r="DFL220" s="438"/>
      <c r="DFM220" s="438"/>
      <c r="DFN220" s="438"/>
      <c r="DFO220" s="438"/>
      <c r="DFP220" s="438"/>
      <c r="DFQ220" s="435"/>
      <c r="DFR220" s="435"/>
      <c r="DFS220" s="435"/>
      <c r="DFT220" s="435"/>
      <c r="DFU220" s="435"/>
      <c r="DFV220" s="435"/>
      <c r="DFW220" s="435"/>
      <c r="DFX220" s="435"/>
      <c r="DFY220" s="435"/>
      <c r="DFZ220" s="435"/>
      <c r="DGA220" s="435"/>
      <c r="DGB220" s="435"/>
      <c r="DGC220" s="435"/>
      <c r="DGD220" s="435"/>
      <c r="DGE220" s="435"/>
      <c r="DGF220" s="435"/>
      <c r="DGG220" s="435"/>
      <c r="DGH220" s="435"/>
      <c r="DGI220" s="435"/>
      <c r="DGJ220" s="435"/>
      <c r="DGK220" s="435"/>
      <c r="DGL220" s="435"/>
      <c r="DGM220" s="435"/>
      <c r="DGN220" s="435"/>
      <c r="DGO220" s="435"/>
      <c r="DGP220" s="435"/>
      <c r="DGQ220" s="435"/>
      <c r="DGR220" s="435"/>
      <c r="DGS220" s="435"/>
      <c r="DGT220" s="435"/>
      <c r="DGU220" s="435"/>
      <c r="DGV220" s="435"/>
      <c r="DGW220" s="435"/>
      <c r="DGX220" s="435"/>
      <c r="DGY220" s="435"/>
      <c r="DGZ220" s="435"/>
      <c r="DHA220" s="435"/>
      <c r="DHB220" s="435"/>
      <c r="DHC220" s="435"/>
      <c r="DHD220" s="435"/>
      <c r="DHE220" s="435"/>
      <c r="DHF220" s="435"/>
      <c r="DHG220" s="435"/>
      <c r="DHH220" s="435"/>
      <c r="DHI220" s="435"/>
      <c r="DHJ220" s="435"/>
      <c r="DHK220" s="435"/>
      <c r="DHL220" s="435"/>
      <c r="DHM220" s="436"/>
      <c r="DHN220" s="436"/>
      <c r="DHO220" s="436"/>
      <c r="DHP220" s="436"/>
      <c r="DHQ220" s="436"/>
      <c r="DHR220" s="436"/>
      <c r="DHS220" s="436"/>
      <c r="DHT220" s="436"/>
      <c r="DHU220" s="436"/>
      <c r="DHV220" s="436"/>
      <c r="DHW220" s="436"/>
      <c r="DHX220" s="436"/>
      <c r="DHY220" s="436"/>
      <c r="DHZ220" s="436"/>
      <c r="DIA220" s="436"/>
      <c r="DIB220" s="436"/>
      <c r="DIC220" s="437"/>
      <c r="DID220" s="437"/>
      <c r="DIE220" s="437"/>
      <c r="DIF220" s="437"/>
      <c r="DIG220" s="437"/>
      <c r="DIH220" s="437"/>
      <c r="DII220" s="437"/>
      <c r="DIJ220" s="438"/>
      <c r="DIK220" s="438"/>
      <c r="DIL220" s="438"/>
      <c r="DIM220" s="438"/>
      <c r="DIN220" s="438"/>
      <c r="DIO220" s="438"/>
      <c r="DIP220" s="438"/>
      <c r="DIQ220" s="438"/>
      <c r="DIR220" s="438"/>
      <c r="DIS220" s="438"/>
      <c r="DIT220" s="438"/>
      <c r="DIU220" s="438"/>
      <c r="DIV220" s="438"/>
      <c r="DIW220" s="438"/>
      <c r="DIX220" s="438"/>
      <c r="DIY220" s="438"/>
      <c r="DIZ220" s="438"/>
      <c r="DJA220" s="438"/>
      <c r="DJB220" s="438"/>
      <c r="DJC220" s="438"/>
      <c r="DJD220" s="438"/>
      <c r="DJE220" s="438"/>
      <c r="DJF220" s="438"/>
      <c r="DJG220" s="438"/>
      <c r="DJH220" s="438"/>
      <c r="DJI220" s="438"/>
      <c r="DJJ220" s="438"/>
      <c r="DJK220" s="438"/>
      <c r="DJL220" s="438"/>
      <c r="DJM220" s="438"/>
      <c r="DJN220" s="438"/>
      <c r="DJO220" s="438"/>
      <c r="DJP220" s="438"/>
      <c r="DJQ220" s="438"/>
      <c r="DJR220" s="435"/>
      <c r="DJS220" s="435"/>
      <c r="DJT220" s="435"/>
      <c r="DJU220" s="435"/>
      <c r="DJV220" s="435"/>
      <c r="DJW220" s="435"/>
      <c r="DJX220" s="435"/>
      <c r="DJY220" s="435"/>
      <c r="DJZ220" s="435"/>
      <c r="DKA220" s="435"/>
      <c r="DKB220" s="435"/>
      <c r="DKC220" s="435"/>
      <c r="DKD220" s="435"/>
      <c r="DKE220" s="435"/>
      <c r="DKF220" s="435"/>
      <c r="DKG220" s="435"/>
      <c r="DKH220" s="435"/>
      <c r="DKI220" s="435"/>
      <c r="DKJ220" s="435"/>
      <c r="DKK220" s="435"/>
      <c r="DKL220" s="435"/>
      <c r="DKM220" s="435"/>
      <c r="DKN220" s="435"/>
      <c r="DKO220" s="435"/>
      <c r="DKP220" s="435"/>
      <c r="DKQ220" s="435"/>
      <c r="DKR220" s="435"/>
      <c r="DKS220" s="435"/>
      <c r="DKT220" s="435"/>
      <c r="DKU220" s="435"/>
      <c r="DKV220" s="435"/>
      <c r="DKW220" s="435"/>
      <c r="DKX220" s="435"/>
      <c r="DKY220" s="435"/>
      <c r="DKZ220" s="435"/>
      <c r="DLA220" s="435"/>
      <c r="DLB220" s="435"/>
      <c r="DLC220" s="435"/>
      <c r="DLD220" s="435"/>
      <c r="DLE220" s="435"/>
      <c r="DLF220" s="435"/>
      <c r="DLG220" s="435"/>
      <c r="DLH220" s="435"/>
      <c r="DLI220" s="435"/>
      <c r="DLJ220" s="435"/>
      <c r="DLK220" s="435"/>
      <c r="DLL220" s="435"/>
      <c r="DLM220" s="435"/>
      <c r="DLN220" s="436"/>
      <c r="DLO220" s="436"/>
      <c r="DLP220" s="436"/>
      <c r="DLQ220" s="436"/>
      <c r="DLR220" s="436"/>
      <c r="DLS220" s="436"/>
      <c r="DLT220" s="436"/>
      <c r="DLU220" s="436"/>
      <c r="DLV220" s="436"/>
      <c r="DLW220" s="436"/>
      <c r="DLX220" s="436"/>
      <c r="DLY220" s="436"/>
      <c r="DLZ220" s="436"/>
      <c r="DMA220" s="436"/>
      <c r="DMB220" s="436"/>
      <c r="DMC220" s="436"/>
      <c r="DMD220" s="437"/>
      <c r="DME220" s="437"/>
      <c r="DMF220" s="437"/>
      <c r="DMG220" s="437"/>
      <c r="DMH220" s="437"/>
      <c r="DMI220" s="437"/>
      <c r="DMJ220" s="437"/>
      <c r="DMK220" s="438"/>
      <c r="DML220" s="438"/>
      <c r="DMM220" s="438"/>
      <c r="DMN220" s="438"/>
      <c r="DMO220" s="438"/>
      <c r="DMP220" s="438"/>
      <c r="DMQ220" s="438"/>
      <c r="DMR220" s="438"/>
      <c r="DMS220" s="438"/>
      <c r="DMT220" s="438"/>
      <c r="DMU220" s="438"/>
      <c r="DMV220" s="438"/>
      <c r="DMW220" s="438"/>
      <c r="DMX220" s="438"/>
      <c r="DMY220" s="438"/>
      <c r="DMZ220" s="438"/>
      <c r="DNA220" s="438"/>
      <c r="DNB220" s="438"/>
      <c r="DNC220" s="438"/>
      <c r="DND220" s="438"/>
      <c r="DNE220" s="438"/>
      <c r="DNF220" s="438"/>
      <c r="DNG220" s="438"/>
      <c r="DNH220" s="438"/>
      <c r="DNI220" s="438"/>
      <c r="DNJ220" s="438"/>
      <c r="DNK220" s="438"/>
      <c r="DNL220" s="438"/>
      <c r="DNM220" s="438"/>
      <c r="DNN220" s="438"/>
      <c r="DNO220" s="438"/>
      <c r="DNP220" s="438"/>
      <c r="DNQ220" s="438"/>
      <c r="DNR220" s="438"/>
      <c r="DNS220" s="435"/>
      <c r="DNT220" s="435"/>
      <c r="DNU220" s="435"/>
      <c r="DNV220" s="435"/>
      <c r="DNW220" s="435"/>
      <c r="DNX220" s="435"/>
      <c r="DNY220" s="435"/>
      <c r="DNZ220" s="435"/>
      <c r="DOA220" s="435"/>
      <c r="DOB220" s="435"/>
      <c r="DOC220" s="435"/>
      <c r="DOD220" s="435"/>
      <c r="DOE220" s="435"/>
      <c r="DOF220" s="435"/>
      <c r="DOG220" s="435"/>
      <c r="DOH220" s="435"/>
      <c r="DOI220" s="435"/>
      <c r="DOJ220" s="435"/>
      <c r="DOK220" s="435"/>
      <c r="DOL220" s="435"/>
      <c r="DOM220" s="435"/>
      <c r="DON220" s="435"/>
      <c r="DOO220" s="435"/>
      <c r="DOP220" s="435"/>
      <c r="DOQ220" s="435"/>
      <c r="DOR220" s="435"/>
      <c r="DOS220" s="435"/>
      <c r="DOT220" s="435"/>
      <c r="DOU220" s="435"/>
      <c r="DOV220" s="435"/>
      <c r="DOW220" s="435"/>
      <c r="DOX220" s="435"/>
      <c r="DOY220" s="435"/>
      <c r="DOZ220" s="435"/>
      <c r="DPA220" s="435"/>
      <c r="DPB220" s="435"/>
      <c r="DPC220" s="435"/>
      <c r="DPD220" s="435"/>
      <c r="DPE220" s="435"/>
      <c r="DPF220" s="435"/>
      <c r="DPG220" s="435"/>
      <c r="DPH220" s="435"/>
      <c r="DPI220" s="435"/>
      <c r="DPJ220" s="435"/>
      <c r="DPK220" s="435"/>
      <c r="DPL220" s="435"/>
      <c r="DPM220" s="435"/>
      <c r="DPN220" s="435"/>
      <c r="DPO220" s="436"/>
      <c r="DPP220" s="436"/>
      <c r="DPQ220" s="436"/>
      <c r="DPR220" s="436"/>
      <c r="DPS220" s="436"/>
      <c r="DPT220" s="436"/>
      <c r="DPU220" s="436"/>
      <c r="DPV220" s="436"/>
      <c r="DPW220" s="436"/>
      <c r="DPX220" s="436"/>
      <c r="DPY220" s="436"/>
      <c r="DPZ220" s="436"/>
      <c r="DQA220" s="436"/>
      <c r="DQB220" s="436"/>
      <c r="DQC220" s="436"/>
      <c r="DQD220" s="436"/>
      <c r="DQE220" s="437"/>
      <c r="DQF220" s="437"/>
      <c r="DQG220" s="437"/>
      <c r="DQH220" s="437"/>
      <c r="DQI220" s="437"/>
      <c r="DQJ220" s="437"/>
      <c r="DQK220" s="437"/>
      <c r="DQL220" s="438"/>
      <c r="DQM220" s="438"/>
      <c r="DQN220" s="438"/>
      <c r="DQO220" s="438"/>
      <c r="DQP220" s="438"/>
      <c r="DQQ220" s="438"/>
      <c r="DQR220" s="438"/>
      <c r="DQS220" s="438"/>
      <c r="DQT220" s="438"/>
      <c r="DQU220" s="438"/>
      <c r="DQV220" s="438"/>
      <c r="DQW220" s="438"/>
      <c r="DQX220" s="438"/>
      <c r="DQY220" s="438"/>
      <c r="DQZ220" s="438"/>
      <c r="DRA220" s="438"/>
      <c r="DRB220" s="438"/>
      <c r="DRC220" s="438"/>
      <c r="DRD220" s="438"/>
      <c r="DRE220" s="438"/>
      <c r="DRF220" s="438"/>
      <c r="DRG220" s="438"/>
      <c r="DRH220" s="438"/>
      <c r="DRI220" s="438"/>
      <c r="DRJ220" s="438"/>
      <c r="DRK220" s="438"/>
      <c r="DRL220" s="438"/>
      <c r="DRM220" s="438"/>
      <c r="DRN220" s="438"/>
      <c r="DRO220" s="438"/>
      <c r="DRP220" s="438"/>
      <c r="DRQ220" s="438"/>
      <c r="DRR220" s="438"/>
      <c r="DRS220" s="438"/>
      <c r="DRT220" s="435"/>
      <c r="DRU220" s="435"/>
      <c r="DRV220" s="435"/>
      <c r="DRW220" s="435"/>
      <c r="DRX220" s="435"/>
      <c r="DRY220" s="435"/>
      <c r="DRZ220" s="435"/>
      <c r="DSA220" s="435"/>
      <c r="DSB220" s="435"/>
      <c r="DSC220" s="435"/>
      <c r="DSD220" s="435"/>
      <c r="DSE220" s="435"/>
      <c r="DSF220" s="435"/>
      <c r="DSG220" s="435"/>
      <c r="DSH220" s="435"/>
      <c r="DSI220" s="435"/>
      <c r="DSJ220" s="435"/>
      <c r="DSK220" s="435"/>
      <c r="DSL220" s="435"/>
      <c r="DSM220" s="435"/>
      <c r="DSN220" s="435"/>
      <c r="DSO220" s="435"/>
      <c r="DSP220" s="435"/>
      <c r="DSQ220" s="435"/>
      <c r="DSR220" s="435"/>
      <c r="DSS220" s="435"/>
      <c r="DST220" s="435"/>
      <c r="DSU220" s="435"/>
      <c r="DSV220" s="435"/>
      <c r="DSW220" s="435"/>
      <c r="DSX220" s="435"/>
      <c r="DSY220" s="435"/>
      <c r="DSZ220" s="435"/>
      <c r="DTA220" s="435"/>
      <c r="DTB220" s="435"/>
      <c r="DTC220" s="435"/>
      <c r="DTD220" s="435"/>
      <c r="DTE220" s="435"/>
      <c r="DTF220" s="435"/>
      <c r="DTG220" s="435"/>
      <c r="DTH220" s="435"/>
      <c r="DTI220" s="435"/>
      <c r="DTJ220" s="435"/>
      <c r="DTK220" s="435"/>
      <c r="DTL220" s="435"/>
      <c r="DTM220" s="435"/>
      <c r="DTN220" s="435"/>
      <c r="DTO220" s="435"/>
      <c r="DTP220" s="436"/>
      <c r="DTQ220" s="436"/>
      <c r="DTR220" s="436"/>
      <c r="DTS220" s="436"/>
      <c r="DTT220" s="436"/>
      <c r="DTU220" s="436"/>
      <c r="DTV220" s="436"/>
      <c r="DTW220" s="436"/>
      <c r="DTX220" s="436"/>
      <c r="DTY220" s="436"/>
      <c r="DTZ220" s="436"/>
      <c r="DUA220" s="436"/>
      <c r="DUB220" s="436"/>
      <c r="DUC220" s="436"/>
      <c r="DUD220" s="436"/>
      <c r="DUE220" s="436"/>
      <c r="DUF220" s="437"/>
      <c r="DUG220" s="437"/>
      <c r="DUH220" s="437"/>
      <c r="DUI220" s="437"/>
      <c r="DUJ220" s="437"/>
      <c r="DUK220" s="437"/>
      <c r="DUL220" s="437"/>
      <c r="DUM220" s="438"/>
      <c r="DUN220" s="438"/>
      <c r="DUO220" s="438"/>
      <c r="DUP220" s="438"/>
      <c r="DUQ220" s="438"/>
      <c r="DUR220" s="438"/>
      <c r="DUS220" s="438"/>
      <c r="DUT220" s="438"/>
      <c r="DUU220" s="438"/>
      <c r="DUV220" s="438"/>
      <c r="DUW220" s="438"/>
      <c r="DUX220" s="438"/>
      <c r="DUY220" s="438"/>
      <c r="DUZ220" s="438"/>
      <c r="DVA220" s="438"/>
      <c r="DVB220" s="438"/>
      <c r="DVC220" s="438"/>
      <c r="DVD220" s="438"/>
      <c r="DVE220" s="438"/>
      <c r="DVF220" s="438"/>
      <c r="DVG220" s="438"/>
      <c r="DVH220" s="438"/>
      <c r="DVI220" s="438"/>
      <c r="DVJ220" s="438"/>
      <c r="DVK220" s="438"/>
      <c r="DVL220" s="438"/>
      <c r="DVM220" s="438"/>
      <c r="DVN220" s="438"/>
      <c r="DVO220" s="438"/>
      <c r="DVP220" s="438"/>
      <c r="DVQ220" s="438"/>
      <c r="DVR220" s="438"/>
      <c r="DVS220" s="438"/>
      <c r="DVT220" s="438"/>
      <c r="DVU220" s="435"/>
      <c r="DVV220" s="435"/>
      <c r="DVW220" s="435"/>
      <c r="DVX220" s="435"/>
      <c r="DVY220" s="435"/>
      <c r="DVZ220" s="435"/>
      <c r="DWA220" s="435"/>
      <c r="DWB220" s="435"/>
      <c r="DWC220" s="435"/>
      <c r="DWD220" s="435"/>
      <c r="DWE220" s="435"/>
      <c r="DWF220" s="435"/>
      <c r="DWG220" s="435"/>
      <c r="DWH220" s="435"/>
      <c r="DWI220" s="435"/>
      <c r="DWJ220" s="435"/>
      <c r="DWK220" s="435"/>
      <c r="DWL220" s="435"/>
      <c r="DWM220" s="435"/>
      <c r="DWN220" s="435"/>
      <c r="DWO220" s="435"/>
      <c r="DWP220" s="435"/>
      <c r="DWQ220" s="435"/>
      <c r="DWR220" s="435"/>
      <c r="DWS220" s="435"/>
      <c r="DWT220" s="435"/>
      <c r="DWU220" s="435"/>
      <c r="DWV220" s="435"/>
      <c r="DWW220" s="435"/>
      <c r="DWX220" s="435"/>
      <c r="DWY220" s="435"/>
      <c r="DWZ220" s="435"/>
      <c r="DXA220" s="435"/>
      <c r="DXB220" s="435"/>
      <c r="DXC220" s="435"/>
      <c r="DXD220" s="435"/>
      <c r="DXE220" s="435"/>
      <c r="DXF220" s="435"/>
      <c r="DXG220" s="435"/>
      <c r="DXH220" s="435"/>
      <c r="DXI220" s="435"/>
      <c r="DXJ220" s="435"/>
      <c r="DXK220" s="435"/>
      <c r="DXL220" s="435"/>
      <c r="DXM220" s="435"/>
      <c r="DXN220" s="435"/>
      <c r="DXO220" s="435"/>
      <c r="DXP220" s="435"/>
      <c r="DXQ220" s="436"/>
      <c r="DXR220" s="436"/>
      <c r="DXS220" s="436"/>
      <c r="DXT220" s="436"/>
      <c r="DXU220" s="436"/>
      <c r="DXV220" s="436"/>
      <c r="DXW220" s="436"/>
      <c r="DXX220" s="436"/>
      <c r="DXY220" s="436"/>
      <c r="DXZ220" s="436"/>
      <c r="DYA220" s="436"/>
      <c r="DYB220" s="436"/>
      <c r="DYC220" s="436"/>
      <c r="DYD220" s="436"/>
      <c r="DYE220" s="436"/>
      <c r="DYF220" s="436"/>
      <c r="DYG220" s="437"/>
      <c r="DYH220" s="437"/>
      <c r="DYI220" s="437"/>
      <c r="DYJ220" s="437"/>
      <c r="DYK220" s="437"/>
      <c r="DYL220" s="437"/>
      <c r="DYM220" s="437"/>
      <c r="DYN220" s="438"/>
      <c r="DYO220" s="438"/>
      <c r="DYP220" s="438"/>
      <c r="DYQ220" s="438"/>
      <c r="DYR220" s="438"/>
      <c r="DYS220" s="438"/>
      <c r="DYT220" s="438"/>
      <c r="DYU220" s="438"/>
      <c r="DYV220" s="438"/>
      <c r="DYW220" s="438"/>
      <c r="DYX220" s="438"/>
      <c r="DYY220" s="438"/>
      <c r="DYZ220" s="438"/>
      <c r="DZA220" s="438"/>
      <c r="DZB220" s="438"/>
      <c r="DZC220" s="438"/>
      <c r="DZD220" s="438"/>
      <c r="DZE220" s="438"/>
      <c r="DZF220" s="438"/>
      <c r="DZG220" s="438"/>
      <c r="DZH220" s="438"/>
      <c r="DZI220" s="438"/>
      <c r="DZJ220" s="438"/>
      <c r="DZK220" s="438"/>
      <c r="DZL220" s="438"/>
      <c r="DZM220" s="438"/>
      <c r="DZN220" s="438"/>
      <c r="DZO220" s="438"/>
      <c r="DZP220" s="438"/>
      <c r="DZQ220" s="438"/>
      <c r="DZR220" s="438"/>
      <c r="DZS220" s="438"/>
      <c r="DZT220" s="438"/>
      <c r="DZU220" s="438"/>
      <c r="DZV220" s="435"/>
      <c r="DZW220" s="435"/>
      <c r="DZX220" s="435"/>
      <c r="DZY220" s="435"/>
      <c r="DZZ220" s="435"/>
      <c r="EAA220" s="435"/>
      <c r="EAB220" s="435"/>
      <c r="EAC220" s="435"/>
      <c r="EAD220" s="435"/>
      <c r="EAE220" s="435"/>
      <c r="EAF220" s="435"/>
      <c r="EAG220" s="435"/>
      <c r="EAH220" s="435"/>
      <c r="EAI220" s="435"/>
      <c r="EAJ220" s="435"/>
      <c r="EAK220" s="435"/>
      <c r="EAL220" s="435"/>
      <c r="EAM220" s="435"/>
      <c r="EAN220" s="435"/>
      <c r="EAO220" s="435"/>
      <c r="EAP220" s="435"/>
      <c r="EAQ220" s="435"/>
      <c r="EAR220" s="435"/>
      <c r="EAS220" s="435"/>
      <c r="EAT220" s="435"/>
      <c r="EAU220" s="435"/>
      <c r="EAV220" s="435"/>
      <c r="EAW220" s="435"/>
      <c r="EAX220" s="435"/>
      <c r="EAY220" s="435"/>
      <c r="EAZ220" s="435"/>
      <c r="EBA220" s="435"/>
      <c r="EBB220" s="435"/>
      <c r="EBC220" s="435"/>
      <c r="EBD220" s="435"/>
      <c r="EBE220" s="435"/>
      <c r="EBF220" s="435"/>
      <c r="EBG220" s="435"/>
      <c r="EBH220" s="435"/>
      <c r="EBI220" s="435"/>
      <c r="EBJ220" s="435"/>
      <c r="EBK220" s="435"/>
      <c r="EBL220" s="435"/>
      <c r="EBM220" s="435"/>
      <c r="EBN220" s="435"/>
      <c r="EBO220" s="435"/>
      <c r="EBP220" s="435"/>
      <c r="EBQ220" s="435"/>
      <c r="EBR220" s="436"/>
      <c r="EBS220" s="436"/>
      <c r="EBT220" s="436"/>
      <c r="EBU220" s="436"/>
      <c r="EBV220" s="436"/>
      <c r="EBW220" s="436"/>
      <c r="EBX220" s="436"/>
      <c r="EBY220" s="436"/>
      <c r="EBZ220" s="436"/>
      <c r="ECA220" s="436"/>
      <c r="ECB220" s="436"/>
      <c r="ECC220" s="436"/>
      <c r="ECD220" s="436"/>
      <c r="ECE220" s="436"/>
      <c r="ECF220" s="436"/>
      <c r="ECG220" s="436"/>
      <c r="ECH220" s="437"/>
      <c r="ECI220" s="437"/>
      <c r="ECJ220" s="437"/>
      <c r="ECK220" s="437"/>
      <c r="ECL220" s="437"/>
      <c r="ECM220" s="437"/>
      <c r="ECN220" s="437"/>
      <c r="ECO220" s="438"/>
      <c r="ECP220" s="438"/>
      <c r="ECQ220" s="438"/>
      <c r="ECR220" s="438"/>
      <c r="ECS220" s="438"/>
      <c r="ECT220" s="438"/>
      <c r="ECU220" s="438"/>
      <c r="ECV220" s="438"/>
      <c r="ECW220" s="438"/>
      <c r="ECX220" s="438"/>
      <c r="ECY220" s="438"/>
      <c r="ECZ220" s="438"/>
      <c r="EDA220" s="438"/>
      <c r="EDB220" s="438"/>
      <c r="EDC220" s="438"/>
      <c r="EDD220" s="438"/>
      <c r="EDE220" s="438"/>
      <c r="EDF220" s="438"/>
      <c r="EDG220" s="438"/>
      <c r="EDH220" s="438"/>
      <c r="EDI220" s="438"/>
      <c r="EDJ220" s="438"/>
      <c r="EDK220" s="438"/>
      <c r="EDL220" s="438"/>
      <c r="EDM220" s="438"/>
      <c r="EDN220" s="438"/>
      <c r="EDO220" s="438"/>
      <c r="EDP220" s="438"/>
      <c r="EDQ220" s="438"/>
      <c r="EDR220" s="438"/>
      <c r="EDS220" s="438"/>
      <c r="EDT220" s="438"/>
      <c r="EDU220" s="438"/>
      <c r="EDV220" s="438"/>
      <c r="EDW220" s="435"/>
      <c r="EDX220" s="435"/>
      <c r="EDY220" s="435"/>
      <c r="EDZ220" s="435"/>
      <c r="EEA220" s="435"/>
      <c r="EEB220" s="435"/>
      <c r="EEC220" s="435"/>
      <c r="EED220" s="435"/>
      <c r="EEE220" s="435"/>
      <c r="EEF220" s="435"/>
      <c r="EEG220" s="435"/>
      <c r="EEH220" s="435"/>
      <c r="EEI220" s="435"/>
      <c r="EEJ220" s="435"/>
      <c r="EEK220" s="435"/>
      <c r="EEL220" s="435"/>
      <c r="EEM220" s="435"/>
      <c r="EEN220" s="435"/>
      <c r="EEO220" s="435"/>
      <c r="EEP220" s="435"/>
      <c r="EEQ220" s="435"/>
      <c r="EER220" s="435"/>
      <c r="EES220" s="435"/>
      <c r="EET220" s="435"/>
      <c r="EEU220" s="435"/>
      <c r="EEV220" s="435"/>
      <c r="EEW220" s="435"/>
      <c r="EEX220" s="435"/>
      <c r="EEY220" s="435"/>
      <c r="EEZ220" s="435"/>
      <c r="EFA220" s="435"/>
      <c r="EFB220" s="435"/>
      <c r="EFC220" s="435"/>
      <c r="EFD220" s="435"/>
      <c r="EFE220" s="435"/>
      <c r="EFF220" s="435"/>
      <c r="EFG220" s="435"/>
      <c r="EFH220" s="435"/>
      <c r="EFI220" s="435"/>
      <c r="EFJ220" s="435"/>
      <c r="EFK220" s="435"/>
      <c r="EFL220" s="435"/>
      <c r="EFM220" s="435"/>
      <c r="EFN220" s="435"/>
      <c r="EFO220" s="435"/>
      <c r="EFP220" s="435"/>
      <c r="EFQ220" s="435"/>
      <c r="EFR220" s="435"/>
      <c r="EFS220" s="436"/>
      <c r="EFT220" s="436"/>
      <c r="EFU220" s="436"/>
      <c r="EFV220" s="436"/>
      <c r="EFW220" s="436"/>
      <c r="EFX220" s="436"/>
      <c r="EFY220" s="436"/>
      <c r="EFZ220" s="436"/>
      <c r="EGA220" s="436"/>
      <c r="EGB220" s="436"/>
      <c r="EGC220" s="436"/>
      <c r="EGD220" s="436"/>
      <c r="EGE220" s="436"/>
      <c r="EGF220" s="436"/>
      <c r="EGG220" s="436"/>
      <c r="EGH220" s="436"/>
      <c r="EGI220" s="437"/>
      <c r="EGJ220" s="437"/>
      <c r="EGK220" s="437"/>
      <c r="EGL220" s="437"/>
      <c r="EGM220" s="437"/>
      <c r="EGN220" s="437"/>
      <c r="EGO220" s="437"/>
      <c r="EGP220" s="438"/>
      <c r="EGQ220" s="438"/>
      <c r="EGR220" s="438"/>
      <c r="EGS220" s="438"/>
      <c r="EGT220" s="438"/>
      <c r="EGU220" s="438"/>
      <c r="EGV220" s="438"/>
      <c r="EGW220" s="438"/>
      <c r="EGX220" s="438"/>
      <c r="EGY220" s="438"/>
      <c r="EGZ220" s="438"/>
      <c r="EHA220" s="438"/>
      <c r="EHB220" s="438"/>
      <c r="EHC220" s="438"/>
      <c r="EHD220" s="438"/>
      <c r="EHE220" s="438"/>
      <c r="EHF220" s="438"/>
      <c r="EHG220" s="438"/>
      <c r="EHH220" s="438"/>
      <c r="EHI220" s="438"/>
      <c r="EHJ220" s="438"/>
      <c r="EHK220" s="438"/>
      <c r="EHL220" s="438"/>
      <c r="EHM220" s="438"/>
      <c r="EHN220" s="438"/>
      <c r="EHO220" s="438"/>
      <c r="EHP220" s="438"/>
      <c r="EHQ220" s="438"/>
      <c r="EHR220" s="438"/>
      <c r="EHS220" s="438"/>
      <c r="EHT220" s="438"/>
      <c r="EHU220" s="438"/>
      <c r="EHV220" s="438"/>
      <c r="EHW220" s="438"/>
      <c r="EHX220" s="435"/>
      <c r="EHY220" s="435"/>
      <c r="EHZ220" s="435"/>
      <c r="EIA220" s="435"/>
      <c r="EIB220" s="435"/>
      <c r="EIC220" s="435"/>
      <c r="EID220" s="435"/>
      <c r="EIE220" s="435"/>
      <c r="EIF220" s="435"/>
      <c r="EIG220" s="435"/>
      <c r="EIH220" s="435"/>
      <c r="EII220" s="435"/>
      <c r="EIJ220" s="435"/>
      <c r="EIK220" s="435"/>
      <c r="EIL220" s="435"/>
      <c r="EIM220" s="435"/>
      <c r="EIN220" s="435"/>
      <c r="EIO220" s="435"/>
      <c r="EIP220" s="435"/>
      <c r="EIQ220" s="435"/>
      <c r="EIR220" s="435"/>
      <c r="EIS220" s="435"/>
      <c r="EIT220" s="435"/>
      <c r="EIU220" s="435"/>
      <c r="EIV220" s="435"/>
      <c r="EIW220" s="435"/>
      <c r="EIX220" s="435"/>
      <c r="EIY220" s="435"/>
      <c r="EIZ220" s="435"/>
      <c r="EJA220" s="435"/>
      <c r="EJB220" s="435"/>
      <c r="EJC220" s="435"/>
      <c r="EJD220" s="435"/>
      <c r="EJE220" s="435"/>
      <c r="EJF220" s="435"/>
      <c r="EJG220" s="435"/>
      <c r="EJH220" s="435"/>
      <c r="EJI220" s="435"/>
      <c r="EJJ220" s="435"/>
      <c r="EJK220" s="435"/>
      <c r="EJL220" s="435"/>
      <c r="EJM220" s="435"/>
      <c r="EJN220" s="435"/>
      <c r="EJO220" s="435"/>
      <c r="EJP220" s="435"/>
      <c r="EJQ220" s="435"/>
      <c r="EJR220" s="435"/>
      <c r="EJS220" s="435"/>
      <c r="EJT220" s="436"/>
      <c r="EJU220" s="436"/>
      <c r="EJV220" s="436"/>
      <c r="EJW220" s="436"/>
      <c r="EJX220" s="436"/>
      <c r="EJY220" s="436"/>
      <c r="EJZ220" s="436"/>
      <c r="EKA220" s="436"/>
      <c r="EKB220" s="436"/>
      <c r="EKC220" s="436"/>
      <c r="EKD220" s="436"/>
      <c r="EKE220" s="436"/>
      <c r="EKF220" s="436"/>
      <c r="EKG220" s="436"/>
      <c r="EKH220" s="436"/>
      <c r="EKI220" s="436"/>
      <c r="EKJ220" s="437"/>
      <c r="EKK220" s="437"/>
      <c r="EKL220" s="437"/>
      <c r="EKM220" s="437"/>
      <c r="EKN220" s="437"/>
      <c r="EKO220" s="437"/>
      <c r="EKP220" s="437"/>
      <c r="EKQ220" s="438"/>
      <c r="EKR220" s="438"/>
      <c r="EKS220" s="438"/>
      <c r="EKT220" s="438"/>
      <c r="EKU220" s="438"/>
      <c r="EKV220" s="438"/>
      <c r="EKW220" s="438"/>
      <c r="EKX220" s="438"/>
      <c r="EKY220" s="438"/>
      <c r="EKZ220" s="438"/>
      <c r="ELA220" s="438"/>
      <c r="ELB220" s="438"/>
      <c r="ELC220" s="438"/>
      <c r="ELD220" s="438"/>
      <c r="ELE220" s="438"/>
      <c r="ELF220" s="438"/>
      <c r="ELG220" s="438"/>
      <c r="ELH220" s="438"/>
      <c r="ELI220" s="438"/>
      <c r="ELJ220" s="438"/>
      <c r="ELK220" s="438"/>
      <c r="ELL220" s="438"/>
      <c r="ELM220" s="438"/>
      <c r="ELN220" s="438"/>
      <c r="ELO220" s="438"/>
      <c r="ELP220" s="438"/>
      <c r="ELQ220" s="438"/>
      <c r="ELR220" s="438"/>
      <c r="ELS220" s="438"/>
      <c r="ELT220" s="438"/>
      <c r="ELU220" s="438"/>
      <c r="ELV220" s="438"/>
      <c r="ELW220" s="438"/>
      <c r="ELX220" s="438"/>
      <c r="ELY220" s="435"/>
      <c r="ELZ220" s="435"/>
      <c r="EMA220" s="435"/>
      <c r="EMB220" s="435"/>
      <c r="EMC220" s="435"/>
      <c r="EMD220" s="435"/>
      <c r="EME220" s="435"/>
      <c r="EMF220" s="435"/>
      <c r="EMG220" s="435"/>
      <c r="EMH220" s="435"/>
      <c r="EMI220" s="435"/>
      <c r="EMJ220" s="435"/>
      <c r="EMK220" s="435"/>
      <c r="EML220" s="435"/>
      <c r="EMM220" s="435"/>
      <c r="EMN220" s="435"/>
      <c r="EMO220" s="435"/>
      <c r="EMP220" s="435"/>
      <c r="EMQ220" s="435"/>
      <c r="EMR220" s="435"/>
      <c r="EMS220" s="435"/>
      <c r="EMT220" s="435"/>
      <c r="EMU220" s="435"/>
      <c r="EMV220" s="435"/>
      <c r="EMW220" s="435"/>
      <c r="EMX220" s="435"/>
      <c r="EMY220" s="435"/>
      <c r="EMZ220" s="435"/>
      <c r="ENA220" s="435"/>
      <c r="ENB220" s="435"/>
      <c r="ENC220" s="435"/>
      <c r="END220" s="435"/>
      <c r="ENE220" s="435"/>
      <c r="ENF220" s="435"/>
      <c r="ENG220" s="435"/>
      <c r="ENH220" s="435"/>
      <c r="ENI220" s="435"/>
      <c r="ENJ220" s="435"/>
      <c r="ENK220" s="435"/>
      <c r="ENL220" s="435"/>
      <c r="ENM220" s="435"/>
      <c r="ENN220" s="435"/>
      <c r="ENO220" s="435"/>
      <c r="ENP220" s="435"/>
      <c r="ENQ220" s="435"/>
      <c r="ENR220" s="435"/>
      <c r="ENS220" s="435"/>
      <c r="ENT220" s="435"/>
      <c r="ENU220" s="436"/>
      <c r="ENV220" s="436"/>
      <c r="ENW220" s="436"/>
      <c r="ENX220" s="436"/>
      <c r="ENY220" s="436"/>
      <c r="ENZ220" s="436"/>
      <c r="EOA220" s="436"/>
      <c r="EOB220" s="436"/>
      <c r="EOC220" s="436"/>
      <c r="EOD220" s="436"/>
      <c r="EOE220" s="436"/>
      <c r="EOF220" s="436"/>
      <c r="EOG220" s="436"/>
      <c r="EOH220" s="436"/>
      <c r="EOI220" s="436"/>
      <c r="EOJ220" s="436"/>
      <c r="EOK220" s="437"/>
      <c r="EOL220" s="437"/>
      <c r="EOM220" s="437"/>
      <c r="EON220" s="437"/>
      <c r="EOO220" s="437"/>
      <c r="EOP220" s="437"/>
      <c r="EOQ220" s="437"/>
      <c r="EOR220" s="438"/>
      <c r="EOS220" s="438"/>
      <c r="EOT220" s="438"/>
      <c r="EOU220" s="438"/>
      <c r="EOV220" s="438"/>
      <c r="EOW220" s="438"/>
      <c r="EOX220" s="438"/>
      <c r="EOY220" s="438"/>
      <c r="EOZ220" s="438"/>
      <c r="EPA220" s="438"/>
      <c r="EPB220" s="438"/>
      <c r="EPC220" s="438"/>
      <c r="EPD220" s="438"/>
      <c r="EPE220" s="438"/>
      <c r="EPF220" s="438"/>
      <c r="EPG220" s="438"/>
      <c r="EPH220" s="438"/>
      <c r="EPI220" s="438"/>
      <c r="EPJ220" s="438"/>
      <c r="EPK220" s="438"/>
      <c r="EPL220" s="438"/>
      <c r="EPM220" s="438"/>
      <c r="EPN220" s="438"/>
      <c r="EPO220" s="438"/>
      <c r="EPP220" s="438"/>
      <c r="EPQ220" s="438"/>
      <c r="EPR220" s="438"/>
      <c r="EPS220" s="438"/>
      <c r="EPT220" s="438"/>
      <c r="EPU220" s="438"/>
      <c r="EPV220" s="438"/>
      <c r="EPW220" s="438"/>
      <c r="EPX220" s="438"/>
      <c r="EPY220" s="438"/>
      <c r="EPZ220" s="435"/>
      <c r="EQA220" s="435"/>
      <c r="EQB220" s="435"/>
      <c r="EQC220" s="435"/>
      <c r="EQD220" s="435"/>
      <c r="EQE220" s="435"/>
      <c r="EQF220" s="435"/>
      <c r="EQG220" s="435"/>
      <c r="EQH220" s="435"/>
      <c r="EQI220" s="435"/>
      <c r="EQJ220" s="435"/>
      <c r="EQK220" s="435"/>
      <c r="EQL220" s="435"/>
      <c r="EQM220" s="435"/>
      <c r="EQN220" s="435"/>
      <c r="EQO220" s="435"/>
      <c r="EQP220" s="435"/>
      <c r="EQQ220" s="435"/>
      <c r="EQR220" s="435"/>
      <c r="EQS220" s="435"/>
      <c r="EQT220" s="435"/>
      <c r="EQU220" s="435"/>
      <c r="EQV220" s="435"/>
      <c r="EQW220" s="435"/>
      <c r="EQX220" s="435"/>
      <c r="EQY220" s="435"/>
      <c r="EQZ220" s="435"/>
      <c r="ERA220" s="435"/>
      <c r="ERB220" s="435"/>
      <c r="ERC220" s="435"/>
      <c r="ERD220" s="435"/>
      <c r="ERE220" s="435"/>
      <c r="ERF220" s="435"/>
      <c r="ERG220" s="435"/>
      <c r="ERH220" s="435"/>
      <c r="ERI220" s="435"/>
      <c r="ERJ220" s="435"/>
      <c r="ERK220" s="435"/>
      <c r="ERL220" s="435"/>
      <c r="ERM220" s="435"/>
      <c r="ERN220" s="435"/>
      <c r="ERO220" s="435"/>
      <c r="ERP220" s="435"/>
      <c r="ERQ220" s="435"/>
      <c r="ERR220" s="435"/>
      <c r="ERS220" s="435"/>
      <c r="ERT220" s="435"/>
      <c r="ERU220" s="435"/>
      <c r="ERV220" s="436"/>
      <c r="ERW220" s="436"/>
      <c r="ERX220" s="436"/>
      <c r="ERY220" s="436"/>
      <c r="ERZ220" s="436"/>
      <c r="ESA220" s="436"/>
      <c r="ESB220" s="436"/>
      <c r="ESC220" s="436"/>
      <c r="ESD220" s="436"/>
      <c r="ESE220" s="436"/>
      <c r="ESF220" s="436"/>
      <c r="ESG220" s="436"/>
      <c r="ESH220" s="436"/>
      <c r="ESI220" s="436"/>
      <c r="ESJ220" s="436"/>
      <c r="ESK220" s="436"/>
      <c r="ESL220" s="437"/>
      <c r="ESM220" s="437"/>
      <c r="ESN220" s="437"/>
      <c r="ESO220" s="437"/>
      <c r="ESP220" s="437"/>
      <c r="ESQ220" s="437"/>
      <c r="ESR220" s="437"/>
      <c r="ESS220" s="438"/>
      <c r="EST220" s="438"/>
      <c r="ESU220" s="438"/>
      <c r="ESV220" s="438"/>
      <c r="ESW220" s="438"/>
      <c r="ESX220" s="438"/>
      <c r="ESY220" s="438"/>
      <c r="ESZ220" s="438"/>
      <c r="ETA220" s="438"/>
      <c r="ETB220" s="438"/>
      <c r="ETC220" s="438"/>
      <c r="ETD220" s="438"/>
      <c r="ETE220" s="438"/>
      <c r="ETF220" s="438"/>
      <c r="ETG220" s="438"/>
      <c r="ETH220" s="438"/>
      <c r="ETI220" s="438"/>
      <c r="ETJ220" s="438"/>
      <c r="ETK220" s="438"/>
      <c r="ETL220" s="438"/>
      <c r="ETM220" s="438"/>
      <c r="ETN220" s="438"/>
      <c r="ETO220" s="438"/>
      <c r="ETP220" s="438"/>
      <c r="ETQ220" s="438"/>
      <c r="ETR220" s="438"/>
      <c r="ETS220" s="438"/>
      <c r="ETT220" s="438"/>
      <c r="ETU220" s="438"/>
      <c r="ETV220" s="438"/>
      <c r="ETW220" s="438"/>
      <c r="ETX220" s="438"/>
      <c r="ETY220" s="438"/>
      <c r="ETZ220" s="438"/>
      <c r="EUA220" s="435"/>
      <c r="EUB220" s="435"/>
      <c r="EUC220" s="435"/>
      <c r="EUD220" s="435"/>
      <c r="EUE220" s="435"/>
      <c r="EUF220" s="435"/>
      <c r="EUG220" s="435"/>
      <c r="EUH220" s="435"/>
      <c r="EUI220" s="435"/>
      <c r="EUJ220" s="435"/>
      <c r="EUK220" s="435"/>
      <c r="EUL220" s="435"/>
      <c r="EUM220" s="435"/>
      <c r="EUN220" s="435"/>
      <c r="EUO220" s="435"/>
      <c r="EUP220" s="435"/>
      <c r="EUQ220" s="435"/>
      <c r="EUR220" s="435"/>
      <c r="EUS220" s="435"/>
      <c r="EUT220" s="435"/>
      <c r="EUU220" s="435"/>
      <c r="EUV220" s="435"/>
      <c r="EUW220" s="435"/>
      <c r="EUX220" s="435"/>
      <c r="EUY220" s="435"/>
      <c r="EUZ220" s="435"/>
      <c r="EVA220" s="435"/>
      <c r="EVB220" s="435"/>
      <c r="EVC220" s="435"/>
      <c r="EVD220" s="435"/>
      <c r="EVE220" s="435"/>
      <c r="EVF220" s="435"/>
      <c r="EVG220" s="435"/>
      <c r="EVH220" s="435"/>
      <c r="EVI220" s="435"/>
      <c r="EVJ220" s="435"/>
      <c r="EVK220" s="435"/>
      <c r="EVL220" s="435"/>
      <c r="EVM220" s="435"/>
      <c r="EVN220" s="435"/>
      <c r="EVO220" s="435"/>
      <c r="EVP220" s="435"/>
      <c r="EVQ220" s="435"/>
      <c r="EVR220" s="435"/>
      <c r="EVS220" s="435"/>
      <c r="EVT220" s="435"/>
      <c r="EVU220" s="435"/>
      <c r="EVV220" s="435"/>
      <c r="EVW220" s="436"/>
      <c r="EVX220" s="436"/>
      <c r="EVY220" s="436"/>
      <c r="EVZ220" s="436"/>
      <c r="EWA220" s="436"/>
      <c r="EWB220" s="436"/>
      <c r="EWC220" s="436"/>
      <c r="EWD220" s="436"/>
      <c r="EWE220" s="436"/>
      <c r="EWF220" s="436"/>
      <c r="EWG220" s="436"/>
      <c r="EWH220" s="436"/>
      <c r="EWI220" s="436"/>
      <c r="EWJ220" s="436"/>
      <c r="EWK220" s="436"/>
      <c r="EWL220" s="436"/>
      <c r="EWM220" s="437"/>
      <c r="EWN220" s="437"/>
      <c r="EWO220" s="437"/>
      <c r="EWP220" s="437"/>
      <c r="EWQ220" s="437"/>
      <c r="EWR220" s="437"/>
      <c r="EWS220" s="437"/>
      <c r="EWT220" s="438"/>
      <c r="EWU220" s="438"/>
      <c r="EWV220" s="438"/>
      <c r="EWW220" s="438"/>
      <c r="EWX220" s="438"/>
      <c r="EWY220" s="438"/>
      <c r="EWZ220" s="438"/>
      <c r="EXA220" s="438"/>
      <c r="EXB220" s="438"/>
      <c r="EXC220" s="438"/>
      <c r="EXD220" s="438"/>
      <c r="EXE220" s="438"/>
      <c r="EXF220" s="438"/>
      <c r="EXG220" s="438"/>
      <c r="EXH220" s="438"/>
      <c r="EXI220" s="438"/>
      <c r="EXJ220" s="438"/>
      <c r="EXK220" s="438"/>
      <c r="EXL220" s="438"/>
      <c r="EXM220" s="438"/>
      <c r="EXN220" s="438"/>
      <c r="EXO220" s="438"/>
      <c r="EXP220" s="438"/>
      <c r="EXQ220" s="438"/>
      <c r="EXR220" s="438"/>
      <c r="EXS220" s="438"/>
      <c r="EXT220" s="438"/>
      <c r="EXU220" s="438"/>
      <c r="EXV220" s="438"/>
      <c r="EXW220" s="438"/>
      <c r="EXX220" s="438"/>
      <c r="EXY220" s="438"/>
      <c r="EXZ220" s="438"/>
      <c r="EYA220" s="438"/>
      <c r="EYB220" s="435"/>
      <c r="EYC220" s="435"/>
      <c r="EYD220" s="435"/>
      <c r="EYE220" s="435"/>
      <c r="EYF220" s="435"/>
      <c r="EYG220" s="435"/>
      <c r="EYH220" s="435"/>
      <c r="EYI220" s="435"/>
      <c r="EYJ220" s="435"/>
      <c r="EYK220" s="435"/>
      <c r="EYL220" s="435"/>
      <c r="EYM220" s="435"/>
      <c r="EYN220" s="435"/>
      <c r="EYO220" s="435"/>
      <c r="EYP220" s="435"/>
      <c r="EYQ220" s="435"/>
      <c r="EYR220" s="435"/>
      <c r="EYS220" s="435"/>
      <c r="EYT220" s="435"/>
      <c r="EYU220" s="435"/>
      <c r="EYV220" s="435"/>
      <c r="EYW220" s="435"/>
      <c r="EYX220" s="435"/>
      <c r="EYY220" s="435"/>
      <c r="EYZ220" s="435"/>
      <c r="EZA220" s="435"/>
      <c r="EZB220" s="435"/>
      <c r="EZC220" s="435"/>
      <c r="EZD220" s="435"/>
      <c r="EZE220" s="435"/>
      <c r="EZF220" s="435"/>
      <c r="EZG220" s="435"/>
      <c r="EZH220" s="435"/>
      <c r="EZI220" s="435"/>
      <c r="EZJ220" s="435"/>
      <c r="EZK220" s="435"/>
      <c r="EZL220" s="435"/>
      <c r="EZM220" s="435"/>
      <c r="EZN220" s="435"/>
      <c r="EZO220" s="435"/>
      <c r="EZP220" s="435"/>
      <c r="EZQ220" s="435"/>
      <c r="EZR220" s="435"/>
      <c r="EZS220" s="435"/>
      <c r="EZT220" s="435"/>
      <c r="EZU220" s="435"/>
      <c r="EZV220" s="435"/>
      <c r="EZW220" s="435"/>
      <c r="EZX220" s="436"/>
      <c r="EZY220" s="436"/>
      <c r="EZZ220" s="436"/>
      <c r="FAA220" s="436"/>
      <c r="FAB220" s="436"/>
      <c r="FAC220" s="436"/>
      <c r="FAD220" s="436"/>
      <c r="FAE220" s="436"/>
      <c r="FAF220" s="436"/>
      <c r="FAG220" s="436"/>
      <c r="FAH220" s="436"/>
      <c r="FAI220" s="436"/>
      <c r="FAJ220" s="436"/>
      <c r="FAK220" s="436"/>
      <c r="FAL220" s="436"/>
      <c r="FAM220" s="436"/>
      <c r="FAN220" s="437"/>
      <c r="FAO220" s="437"/>
      <c r="FAP220" s="437"/>
      <c r="FAQ220" s="437"/>
      <c r="FAR220" s="437"/>
      <c r="FAS220" s="437"/>
      <c r="FAT220" s="437"/>
      <c r="FAU220" s="438"/>
      <c r="FAV220" s="438"/>
      <c r="FAW220" s="438"/>
      <c r="FAX220" s="438"/>
      <c r="FAY220" s="438"/>
      <c r="FAZ220" s="438"/>
      <c r="FBA220" s="438"/>
      <c r="FBB220" s="438"/>
      <c r="FBC220" s="438"/>
      <c r="FBD220" s="438"/>
      <c r="FBE220" s="438"/>
      <c r="FBF220" s="438"/>
      <c r="FBG220" s="438"/>
      <c r="FBH220" s="438"/>
      <c r="FBI220" s="438"/>
      <c r="FBJ220" s="438"/>
      <c r="FBK220" s="438"/>
      <c r="FBL220" s="438"/>
      <c r="FBM220" s="438"/>
      <c r="FBN220" s="438"/>
      <c r="FBO220" s="438"/>
      <c r="FBP220" s="438"/>
      <c r="FBQ220" s="438"/>
      <c r="FBR220" s="438"/>
      <c r="FBS220" s="438"/>
      <c r="FBT220" s="438"/>
      <c r="FBU220" s="438"/>
      <c r="FBV220" s="438"/>
      <c r="FBW220" s="438"/>
      <c r="FBX220" s="438"/>
      <c r="FBY220" s="438"/>
      <c r="FBZ220" s="438"/>
      <c r="FCA220" s="438"/>
      <c r="FCB220" s="438"/>
      <c r="FCC220" s="435"/>
      <c r="FCD220" s="435"/>
      <c r="FCE220" s="435"/>
      <c r="FCF220" s="435"/>
      <c r="FCG220" s="435"/>
      <c r="FCH220" s="435"/>
      <c r="FCI220" s="435"/>
      <c r="FCJ220" s="435"/>
      <c r="FCK220" s="435"/>
      <c r="FCL220" s="435"/>
      <c r="FCM220" s="435"/>
      <c r="FCN220" s="435"/>
      <c r="FCO220" s="435"/>
      <c r="FCP220" s="435"/>
      <c r="FCQ220" s="435"/>
      <c r="FCR220" s="435"/>
      <c r="FCS220" s="435"/>
      <c r="FCT220" s="435"/>
      <c r="FCU220" s="435"/>
      <c r="FCV220" s="435"/>
      <c r="FCW220" s="435"/>
      <c r="FCX220" s="435"/>
      <c r="FCY220" s="435"/>
      <c r="FCZ220" s="435"/>
      <c r="FDA220" s="435"/>
      <c r="FDB220" s="435"/>
      <c r="FDC220" s="435"/>
      <c r="FDD220" s="435"/>
      <c r="FDE220" s="435"/>
      <c r="FDF220" s="435"/>
      <c r="FDG220" s="435"/>
      <c r="FDH220" s="435"/>
      <c r="FDI220" s="435"/>
      <c r="FDJ220" s="435"/>
      <c r="FDK220" s="435"/>
      <c r="FDL220" s="435"/>
      <c r="FDM220" s="435"/>
      <c r="FDN220" s="435"/>
      <c r="FDO220" s="435"/>
      <c r="FDP220" s="435"/>
      <c r="FDQ220" s="435"/>
      <c r="FDR220" s="435"/>
      <c r="FDS220" s="435"/>
      <c r="FDT220" s="435"/>
      <c r="FDU220" s="435"/>
      <c r="FDV220" s="435"/>
      <c r="FDW220" s="435"/>
      <c r="FDX220" s="435"/>
      <c r="FDY220" s="436"/>
      <c r="FDZ220" s="436"/>
      <c r="FEA220" s="436"/>
      <c r="FEB220" s="436"/>
      <c r="FEC220" s="436"/>
      <c r="FED220" s="436"/>
      <c r="FEE220" s="436"/>
      <c r="FEF220" s="436"/>
      <c r="FEG220" s="436"/>
      <c r="FEH220" s="436"/>
      <c r="FEI220" s="436"/>
      <c r="FEJ220" s="436"/>
      <c r="FEK220" s="436"/>
      <c r="FEL220" s="436"/>
      <c r="FEM220" s="436"/>
      <c r="FEN220" s="436"/>
      <c r="FEO220" s="437"/>
      <c r="FEP220" s="437"/>
      <c r="FEQ220" s="437"/>
      <c r="FER220" s="437"/>
      <c r="FES220" s="437"/>
      <c r="FET220" s="437"/>
      <c r="FEU220" s="437"/>
      <c r="FEV220" s="438"/>
      <c r="FEW220" s="438"/>
      <c r="FEX220" s="438"/>
      <c r="FEY220" s="438"/>
      <c r="FEZ220" s="438"/>
      <c r="FFA220" s="438"/>
      <c r="FFB220" s="438"/>
      <c r="FFC220" s="438"/>
      <c r="FFD220" s="438"/>
      <c r="FFE220" s="438"/>
      <c r="FFF220" s="438"/>
      <c r="FFG220" s="438"/>
      <c r="FFH220" s="438"/>
      <c r="FFI220" s="438"/>
      <c r="FFJ220" s="438"/>
      <c r="FFK220" s="438"/>
      <c r="FFL220" s="438"/>
      <c r="FFM220" s="438"/>
      <c r="FFN220" s="438"/>
      <c r="FFO220" s="438"/>
      <c r="FFP220" s="438"/>
      <c r="FFQ220" s="438"/>
      <c r="FFR220" s="438"/>
      <c r="FFS220" s="438"/>
      <c r="FFT220" s="438"/>
      <c r="FFU220" s="438"/>
      <c r="FFV220" s="438"/>
      <c r="FFW220" s="438"/>
      <c r="FFX220" s="438"/>
      <c r="FFY220" s="438"/>
      <c r="FFZ220" s="438"/>
      <c r="FGA220" s="438"/>
      <c r="FGB220" s="438"/>
      <c r="FGC220" s="438"/>
      <c r="FGD220" s="435"/>
      <c r="FGE220" s="435"/>
      <c r="FGF220" s="435"/>
      <c r="FGG220" s="435"/>
      <c r="FGH220" s="435"/>
      <c r="FGI220" s="435"/>
      <c r="FGJ220" s="435"/>
      <c r="FGK220" s="435"/>
      <c r="FGL220" s="435"/>
      <c r="FGM220" s="435"/>
      <c r="FGN220" s="435"/>
      <c r="FGO220" s="435"/>
      <c r="FGP220" s="435"/>
      <c r="FGQ220" s="435"/>
      <c r="FGR220" s="435"/>
      <c r="FGS220" s="435"/>
      <c r="FGT220" s="435"/>
      <c r="FGU220" s="435"/>
      <c r="FGV220" s="435"/>
      <c r="FGW220" s="435"/>
      <c r="FGX220" s="435"/>
      <c r="FGY220" s="435"/>
      <c r="FGZ220" s="435"/>
      <c r="FHA220" s="435"/>
      <c r="FHB220" s="435"/>
      <c r="FHC220" s="435"/>
      <c r="FHD220" s="435"/>
      <c r="FHE220" s="435"/>
      <c r="FHF220" s="435"/>
      <c r="FHG220" s="435"/>
      <c r="FHH220" s="435"/>
      <c r="FHI220" s="435"/>
      <c r="FHJ220" s="435"/>
      <c r="FHK220" s="435"/>
      <c r="FHL220" s="435"/>
      <c r="FHM220" s="435"/>
      <c r="FHN220" s="435"/>
      <c r="FHO220" s="435"/>
      <c r="FHP220" s="435"/>
      <c r="FHQ220" s="435"/>
      <c r="FHR220" s="435"/>
      <c r="FHS220" s="435"/>
      <c r="FHT220" s="435"/>
      <c r="FHU220" s="435"/>
      <c r="FHV220" s="435"/>
      <c r="FHW220" s="435"/>
      <c r="FHX220" s="435"/>
      <c r="FHY220" s="435"/>
      <c r="FHZ220" s="436"/>
      <c r="FIA220" s="436"/>
      <c r="FIB220" s="436"/>
      <c r="FIC220" s="436"/>
      <c r="FID220" s="436"/>
      <c r="FIE220" s="436"/>
      <c r="FIF220" s="436"/>
      <c r="FIG220" s="436"/>
      <c r="FIH220" s="436"/>
      <c r="FII220" s="436"/>
      <c r="FIJ220" s="436"/>
      <c r="FIK220" s="436"/>
      <c r="FIL220" s="436"/>
      <c r="FIM220" s="436"/>
      <c r="FIN220" s="436"/>
      <c r="FIO220" s="436"/>
      <c r="FIP220" s="437"/>
      <c r="FIQ220" s="437"/>
      <c r="FIR220" s="437"/>
      <c r="FIS220" s="437"/>
      <c r="FIT220" s="437"/>
      <c r="FIU220" s="437"/>
      <c r="FIV220" s="437"/>
      <c r="FIW220" s="438"/>
      <c r="FIX220" s="438"/>
      <c r="FIY220" s="438"/>
      <c r="FIZ220" s="438"/>
      <c r="FJA220" s="438"/>
      <c r="FJB220" s="438"/>
      <c r="FJC220" s="438"/>
      <c r="FJD220" s="438"/>
      <c r="FJE220" s="438"/>
      <c r="FJF220" s="438"/>
      <c r="FJG220" s="438"/>
      <c r="FJH220" s="438"/>
      <c r="FJI220" s="438"/>
      <c r="FJJ220" s="438"/>
      <c r="FJK220" s="438"/>
      <c r="FJL220" s="438"/>
      <c r="FJM220" s="438"/>
      <c r="FJN220" s="438"/>
      <c r="FJO220" s="438"/>
      <c r="FJP220" s="438"/>
      <c r="FJQ220" s="438"/>
      <c r="FJR220" s="438"/>
      <c r="FJS220" s="438"/>
      <c r="FJT220" s="438"/>
      <c r="FJU220" s="438"/>
      <c r="FJV220" s="438"/>
      <c r="FJW220" s="438"/>
      <c r="FJX220" s="438"/>
      <c r="FJY220" s="438"/>
      <c r="FJZ220" s="438"/>
      <c r="FKA220" s="438"/>
      <c r="FKB220" s="438"/>
      <c r="FKC220" s="438"/>
      <c r="FKD220" s="438"/>
      <c r="FKE220" s="435"/>
      <c r="FKF220" s="435"/>
      <c r="FKG220" s="435"/>
      <c r="FKH220" s="435"/>
      <c r="FKI220" s="435"/>
      <c r="FKJ220" s="435"/>
      <c r="FKK220" s="435"/>
      <c r="FKL220" s="435"/>
      <c r="FKM220" s="435"/>
      <c r="FKN220" s="435"/>
      <c r="FKO220" s="435"/>
      <c r="FKP220" s="435"/>
      <c r="FKQ220" s="435"/>
      <c r="FKR220" s="435"/>
      <c r="FKS220" s="435"/>
      <c r="FKT220" s="435"/>
      <c r="FKU220" s="435"/>
      <c r="FKV220" s="435"/>
      <c r="FKW220" s="435"/>
      <c r="FKX220" s="435"/>
      <c r="FKY220" s="435"/>
      <c r="FKZ220" s="435"/>
      <c r="FLA220" s="435"/>
      <c r="FLB220" s="435"/>
      <c r="FLC220" s="435"/>
      <c r="FLD220" s="435"/>
      <c r="FLE220" s="435"/>
      <c r="FLF220" s="435"/>
      <c r="FLG220" s="435"/>
      <c r="FLH220" s="435"/>
      <c r="FLI220" s="435"/>
      <c r="FLJ220" s="435"/>
      <c r="FLK220" s="435"/>
      <c r="FLL220" s="435"/>
      <c r="FLM220" s="435"/>
      <c r="FLN220" s="435"/>
      <c r="FLO220" s="435"/>
      <c r="FLP220" s="435"/>
      <c r="FLQ220" s="435"/>
      <c r="FLR220" s="435"/>
      <c r="FLS220" s="435"/>
      <c r="FLT220" s="435"/>
      <c r="FLU220" s="435"/>
      <c r="FLV220" s="435"/>
      <c r="FLW220" s="435"/>
      <c r="FLX220" s="435"/>
      <c r="FLY220" s="435"/>
      <c r="FLZ220" s="435"/>
      <c r="FMA220" s="436"/>
      <c r="FMB220" s="436"/>
      <c r="FMC220" s="436"/>
      <c r="FMD220" s="436"/>
      <c r="FME220" s="436"/>
      <c r="FMF220" s="436"/>
      <c r="FMG220" s="436"/>
      <c r="FMH220" s="436"/>
      <c r="FMI220" s="436"/>
      <c r="FMJ220" s="436"/>
      <c r="FMK220" s="436"/>
      <c r="FML220" s="436"/>
      <c r="FMM220" s="436"/>
      <c r="FMN220" s="436"/>
      <c r="FMO220" s="436"/>
      <c r="FMP220" s="436"/>
      <c r="FMQ220" s="437"/>
      <c r="FMR220" s="437"/>
      <c r="FMS220" s="437"/>
      <c r="FMT220" s="437"/>
      <c r="FMU220" s="437"/>
      <c r="FMV220" s="437"/>
      <c r="FMW220" s="437"/>
      <c r="FMX220" s="438"/>
      <c r="FMY220" s="438"/>
      <c r="FMZ220" s="438"/>
      <c r="FNA220" s="438"/>
      <c r="FNB220" s="438"/>
      <c r="FNC220" s="438"/>
      <c r="FND220" s="438"/>
      <c r="FNE220" s="438"/>
      <c r="FNF220" s="438"/>
      <c r="FNG220" s="438"/>
      <c r="FNH220" s="438"/>
      <c r="FNI220" s="438"/>
      <c r="FNJ220" s="438"/>
      <c r="FNK220" s="438"/>
      <c r="FNL220" s="438"/>
      <c r="FNM220" s="438"/>
      <c r="FNN220" s="438"/>
      <c r="FNO220" s="438"/>
      <c r="FNP220" s="438"/>
      <c r="FNQ220" s="438"/>
      <c r="FNR220" s="438"/>
      <c r="FNS220" s="438"/>
      <c r="FNT220" s="438"/>
      <c r="FNU220" s="438"/>
      <c r="FNV220" s="438"/>
      <c r="FNW220" s="438"/>
      <c r="FNX220" s="438"/>
      <c r="FNY220" s="438"/>
      <c r="FNZ220" s="438"/>
      <c r="FOA220" s="438"/>
      <c r="FOB220" s="438"/>
      <c r="FOC220" s="438"/>
      <c r="FOD220" s="438"/>
      <c r="FOE220" s="438"/>
      <c r="FOF220" s="435"/>
      <c r="FOG220" s="435"/>
      <c r="FOH220" s="435"/>
      <c r="FOI220" s="435"/>
      <c r="FOJ220" s="435"/>
      <c r="FOK220" s="435"/>
      <c r="FOL220" s="435"/>
      <c r="FOM220" s="435"/>
      <c r="FON220" s="435"/>
      <c r="FOO220" s="435"/>
      <c r="FOP220" s="435"/>
      <c r="FOQ220" s="435"/>
      <c r="FOR220" s="435"/>
      <c r="FOS220" s="435"/>
      <c r="FOT220" s="435"/>
      <c r="FOU220" s="435"/>
      <c r="FOV220" s="435"/>
      <c r="FOW220" s="435"/>
      <c r="FOX220" s="435"/>
      <c r="FOY220" s="435"/>
      <c r="FOZ220" s="435"/>
      <c r="FPA220" s="435"/>
      <c r="FPB220" s="435"/>
      <c r="FPC220" s="435"/>
      <c r="FPD220" s="435"/>
      <c r="FPE220" s="435"/>
      <c r="FPF220" s="435"/>
      <c r="FPG220" s="435"/>
      <c r="FPH220" s="435"/>
      <c r="FPI220" s="435"/>
      <c r="FPJ220" s="435"/>
      <c r="FPK220" s="435"/>
      <c r="FPL220" s="435"/>
      <c r="FPM220" s="435"/>
      <c r="FPN220" s="435"/>
      <c r="FPO220" s="435"/>
      <c r="FPP220" s="435"/>
      <c r="FPQ220" s="435"/>
      <c r="FPR220" s="435"/>
      <c r="FPS220" s="435"/>
      <c r="FPT220" s="435"/>
      <c r="FPU220" s="435"/>
      <c r="FPV220" s="435"/>
      <c r="FPW220" s="435"/>
      <c r="FPX220" s="435"/>
      <c r="FPY220" s="435"/>
      <c r="FPZ220" s="435"/>
      <c r="FQA220" s="435"/>
      <c r="FQB220" s="436"/>
      <c r="FQC220" s="436"/>
      <c r="FQD220" s="436"/>
      <c r="FQE220" s="436"/>
      <c r="FQF220" s="436"/>
      <c r="FQG220" s="436"/>
      <c r="FQH220" s="436"/>
      <c r="FQI220" s="436"/>
      <c r="FQJ220" s="436"/>
      <c r="FQK220" s="436"/>
      <c r="FQL220" s="436"/>
      <c r="FQM220" s="436"/>
      <c r="FQN220" s="436"/>
      <c r="FQO220" s="436"/>
      <c r="FQP220" s="436"/>
      <c r="FQQ220" s="436"/>
      <c r="FQR220" s="437"/>
      <c r="FQS220" s="437"/>
      <c r="FQT220" s="437"/>
      <c r="FQU220" s="437"/>
      <c r="FQV220" s="437"/>
      <c r="FQW220" s="437"/>
      <c r="FQX220" s="437"/>
      <c r="FQY220" s="438"/>
      <c r="FQZ220" s="438"/>
      <c r="FRA220" s="438"/>
      <c r="FRB220" s="438"/>
      <c r="FRC220" s="438"/>
      <c r="FRD220" s="438"/>
      <c r="FRE220" s="438"/>
      <c r="FRF220" s="438"/>
      <c r="FRG220" s="438"/>
      <c r="FRH220" s="438"/>
      <c r="FRI220" s="438"/>
      <c r="FRJ220" s="438"/>
      <c r="FRK220" s="438"/>
      <c r="FRL220" s="438"/>
      <c r="FRM220" s="438"/>
      <c r="FRN220" s="438"/>
      <c r="FRO220" s="438"/>
      <c r="FRP220" s="438"/>
      <c r="FRQ220" s="438"/>
      <c r="FRR220" s="438"/>
      <c r="FRS220" s="438"/>
      <c r="FRT220" s="438"/>
      <c r="FRU220" s="438"/>
      <c r="FRV220" s="438"/>
      <c r="FRW220" s="438"/>
      <c r="FRX220" s="438"/>
      <c r="FRY220" s="438"/>
      <c r="FRZ220" s="438"/>
      <c r="FSA220" s="438"/>
      <c r="FSB220" s="438"/>
      <c r="FSC220" s="438"/>
      <c r="FSD220" s="438"/>
      <c r="FSE220" s="438"/>
      <c r="FSF220" s="438"/>
      <c r="FSG220" s="435"/>
      <c r="FSH220" s="435"/>
      <c r="FSI220" s="435"/>
      <c r="FSJ220" s="435"/>
      <c r="FSK220" s="435"/>
      <c r="FSL220" s="435"/>
      <c r="FSM220" s="435"/>
      <c r="FSN220" s="435"/>
      <c r="FSO220" s="435"/>
      <c r="FSP220" s="435"/>
      <c r="FSQ220" s="435"/>
      <c r="FSR220" s="435"/>
      <c r="FSS220" s="435"/>
      <c r="FST220" s="435"/>
      <c r="FSU220" s="435"/>
      <c r="FSV220" s="435"/>
      <c r="FSW220" s="435"/>
      <c r="FSX220" s="435"/>
      <c r="FSY220" s="435"/>
      <c r="FSZ220" s="435"/>
      <c r="FTA220" s="435"/>
      <c r="FTB220" s="435"/>
      <c r="FTC220" s="435"/>
      <c r="FTD220" s="435"/>
      <c r="FTE220" s="435"/>
      <c r="FTF220" s="435"/>
      <c r="FTG220" s="435"/>
      <c r="FTH220" s="435"/>
      <c r="FTI220" s="435"/>
      <c r="FTJ220" s="435"/>
      <c r="FTK220" s="435"/>
      <c r="FTL220" s="435"/>
      <c r="FTM220" s="435"/>
      <c r="FTN220" s="435"/>
      <c r="FTO220" s="435"/>
      <c r="FTP220" s="435"/>
      <c r="FTQ220" s="435"/>
      <c r="FTR220" s="435"/>
      <c r="FTS220" s="435"/>
      <c r="FTT220" s="435"/>
      <c r="FTU220" s="435"/>
      <c r="FTV220" s="435"/>
      <c r="FTW220" s="435"/>
      <c r="FTX220" s="435"/>
      <c r="FTY220" s="435"/>
      <c r="FTZ220" s="435"/>
      <c r="FUA220" s="435"/>
      <c r="FUB220" s="435"/>
      <c r="FUC220" s="436"/>
      <c r="FUD220" s="436"/>
      <c r="FUE220" s="436"/>
      <c r="FUF220" s="436"/>
      <c r="FUG220" s="436"/>
      <c r="FUH220" s="436"/>
      <c r="FUI220" s="436"/>
      <c r="FUJ220" s="436"/>
      <c r="FUK220" s="436"/>
      <c r="FUL220" s="436"/>
      <c r="FUM220" s="436"/>
      <c r="FUN220" s="436"/>
      <c r="FUO220" s="436"/>
      <c r="FUP220" s="436"/>
      <c r="FUQ220" s="436"/>
      <c r="FUR220" s="436"/>
      <c r="FUS220" s="437"/>
      <c r="FUT220" s="437"/>
      <c r="FUU220" s="437"/>
      <c r="FUV220" s="437"/>
      <c r="FUW220" s="437"/>
      <c r="FUX220" s="437"/>
      <c r="FUY220" s="437"/>
      <c r="FUZ220" s="438"/>
      <c r="FVA220" s="438"/>
      <c r="FVB220" s="438"/>
      <c r="FVC220" s="438"/>
      <c r="FVD220" s="438"/>
      <c r="FVE220" s="438"/>
      <c r="FVF220" s="438"/>
      <c r="FVG220" s="438"/>
      <c r="FVH220" s="438"/>
      <c r="FVI220" s="438"/>
      <c r="FVJ220" s="438"/>
      <c r="FVK220" s="438"/>
      <c r="FVL220" s="438"/>
      <c r="FVM220" s="438"/>
      <c r="FVN220" s="438"/>
      <c r="FVO220" s="438"/>
      <c r="FVP220" s="438"/>
      <c r="FVQ220" s="438"/>
      <c r="FVR220" s="438"/>
      <c r="FVS220" s="438"/>
      <c r="FVT220" s="438"/>
      <c r="FVU220" s="438"/>
      <c r="FVV220" s="438"/>
      <c r="FVW220" s="438"/>
      <c r="FVX220" s="438"/>
      <c r="FVY220" s="438"/>
      <c r="FVZ220" s="438"/>
      <c r="FWA220" s="438"/>
      <c r="FWB220" s="438"/>
      <c r="FWC220" s="438"/>
      <c r="FWD220" s="438"/>
      <c r="FWE220" s="438"/>
      <c r="FWF220" s="438"/>
      <c r="FWG220" s="438"/>
      <c r="FWH220" s="435"/>
      <c r="FWI220" s="435"/>
      <c r="FWJ220" s="435"/>
      <c r="FWK220" s="435"/>
      <c r="FWL220" s="435"/>
      <c r="FWM220" s="435"/>
      <c r="FWN220" s="435"/>
      <c r="FWO220" s="435"/>
      <c r="FWP220" s="435"/>
      <c r="FWQ220" s="435"/>
      <c r="FWR220" s="435"/>
      <c r="FWS220" s="435"/>
      <c r="FWT220" s="435"/>
      <c r="FWU220" s="435"/>
      <c r="FWV220" s="435"/>
      <c r="FWW220" s="435"/>
      <c r="FWX220" s="435"/>
      <c r="FWY220" s="435"/>
      <c r="FWZ220" s="435"/>
      <c r="FXA220" s="435"/>
      <c r="FXB220" s="435"/>
      <c r="FXC220" s="435"/>
      <c r="FXD220" s="435"/>
      <c r="FXE220" s="435"/>
      <c r="FXF220" s="435"/>
      <c r="FXG220" s="435"/>
      <c r="FXH220" s="435"/>
      <c r="FXI220" s="435"/>
      <c r="FXJ220" s="435"/>
      <c r="FXK220" s="435"/>
      <c r="FXL220" s="435"/>
      <c r="FXM220" s="435"/>
      <c r="FXN220" s="435"/>
      <c r="FXO220" s="435"/>
      <c r="FXP220" s="435"/>
      <c r="FXQ220" s="435"/>
      <c r="FXR220" s="435"/>
      <c r="FXS220" s="435"/>
      <c r="FXT220" s="435"/>
      <c r="FXU220" s="435"/>
      <c r="FXV220" s="435"/>
      <c r="FXW220" s="435"/>
      <c r="FXX220" s="435"/>
      <c r="FXY220" s="435"/>
      <c r="FXZ220" s="435"/>
      <c r="FYA220" s="435"/>
      <c r="FYB220" s="435"/>
      <c r="FYC220" s="435"/>
      <c r="FYD220" s="436"/>
      <c r="FYE220" s="436"/>
      <c r="FYF220" s="436"/>
      <c r="FYG220" s="436"/>
      <c r="FYH220" s="436"/>
      <c r="FYI220" s="436"/>
      <c r="FYJ220" s="436"/>
      <c r="FYK220" s="436"/>
      <c r="FYL220" s="436"/>
      <c r="FYM220" s="436"/>
      <c r="FYN220" s="436"/>
      <c r="FYO220" s="436"/>
      <c r="FYP220" s="436"/>
      <c r="FYQ220" s="436"/>
      <c r="FYR220" s="436"/>
      <c r="FYS220" s="436"/>
      <c r="FYT220" s="437"/>
      <c r="FYU220" s="437"/>
      <c r="FYV220" s="437"/>
      <c r="FYW220" s="437"/>
      <c r="FYX220" s="437"/>
      <c r="FYY220" s="437"/>
      <c r="FYZ220" s="437"/>
      <c r="FZA220" s="438"/>
      <c r="FZB220" s="438"/>
      <c r="FZC220" s="438"/>
      <c r="FZD220" s="438"/>
      <c r="FZE220" s="438"/>
      <c r="FZF220" s="438"/>
      <c r="FZG220" s="438"/>
      <c r="FZH220" s="438"/>
      <c r="FZI220" s="438"/>
      <c r="FZJ220" s="438"/>
      <c r="FZK220" s="438"/>
      <c r="FZL220" s="438"/>
      <c r="FZM220" s="438"/>
      <c r="FZN220" s="438"/>
      <c r="FZO220" s="438"/>
      <c r="FZP220" s="438"/>
      <c r="FZQ220" s="438"/>
      <c r="FZR220" s="438"/>
      <c r="FZS220" s="438"/>
      <c r="FZT220" s="438"/>
      <c r="FZU220" s="438"/>
      <c r="FZV220" s="438"/>
      <c r="FZW220" s="438"/>
      <c r="FZX220" s="438"/>
      <c r="FZY220" s="438"/>
      <c r="FZZ220" s="438"/>
      <c r="GAA220" s="438"/>
      <c r="GAB220" s="438"/>
      <c r="GAC220" s="438"/>
      <c r="GAD220" s="438"/>
      <c r="GAE220" s="438"/>
      <c r="GAF220" s="438"/>
      <c r="GAG220" s="438"/>
      <c r="GAH220" s="438"/>
      <c r="GAI220" s="435"/>
      <c r="GAJ220" s="435"/>
      <c r="GAK220" s="435"/>
      <c r="GAL220" s="435"/>
      <c r="GAM220" s="435"/>
      <c r="GAN220" s="435"/>
      <c r="GAO220" s="435"/>
      <c r="GAP220" s="435"/>
      <c r="GAQ220" s="435"/>
      <c r="GAR220" s="435"/>
      <c r="GAS220" s="435"/>
      <c r="GAT220" s="435"/>
      <c r="GAU220" s="435"/>
      <c r="GAV220" s="435"/>
      <c r="GAW220" s="435"/>
      <c r="GAX220" s="435"/>
      <c r="GAY220" s="435"/>
      <c r="GAZ220" s="435"/>
      <c r="GBA220" s="435"/>
      <c r="GBB220" s="435"/>
      <c r="GBC220" s="435"/>
      <c r="GBD220" s="435"/>
      <c r="GBE220" s="435"/>
      <c r="GBF220" s="435"/>
      <c r="GBG220" s="435"/>
      <c r="GBH220" s="435"/>
      <c r="GBI220" s="435"/>
      <c r="GBJ220" s="435"/>
      <c r="GBK220" s="435"/>
      <c r="GBL220" s="435"/>
      <c r="GBM220" s="435"/>
      <c r="GBN220" s="435"/>
      <c r="GBO220" s="435"/>
      <c r="GBP220" s="435"/>
      <c r="GBQ220" s="435"/>
      <c r="GBR220" s="435"/>
      <c r="GBS220" s="435"/>
      <c r="GBT220" s="435"/>
      <c r="GBU220" s="435"/>
      <c r="GBV220" s="435"/>
      <c r="GBW220" s="435"/>
      <c r="GBX220" s="435"/>
      <c r="GBY220" s="435"/>
      <c r="GBZ220" s="435"/>
      <c r="GCA220" s="435"/>
      <c r="GCB220" s="435"/>
      <c r="GCC220" s="435"/>
      <c r="GCD220" s="435"/>
      <c r="GCE220" s="436"/>
      <c r="GCF220" s="436"/>
      <c r="GCG220" s="436"/>
      <c r="GCH220" s="436"/>
      <c r="GCI220" s="436"/>
      <c r="GCJ220" s="436"/>
      <c r="GCK220" s="436"/>
      <c r="GCL220" s="436"/>
      <c r="GCM220" s="436"/>
      <c r="GCN220" s="436"/>
      <c r="GCO220" s="436"/>
      <c r="GCP220" s="436"/>
      <c r="GCQ220" s="436"/>
      <c r="GCR220" s="436"/>
      <c r="GCS220" s="436"/>
      <c r="GCT220" s="436"/>
      <c r="GCU220" s="437"/>
      <c r="GCV220" s="437"/>
      <c r="GCW220" s="437"/>
      <c r="GCX220" s="437"/>
      <c r="GCY220" s="437"/>
      <c r="GCZ220" s="437"/>
      <c r="GDA220" s="437"/>
      <c r="GDB220" s="438"/>
      <c r="GDC220" s="438"/>
      <c r="GDD220" s="438"/>
      <c r="GDE220" s="438"/>
      <c r="GDF220" s="438"/>
      <c r="GDG220" s="438"/>
      <c r="GDH220" s="438"/>
      <c r="GDI220" s="438"/>
      <c r="GDJ220" s="438"/>
      <c r="GDK220" s="438"/>
      <c r="GDL220" s="438"/>
      <c r="GDM220" s="438"/>
      <c r="GDN220" s="438"/>
      <c r="GDO220" s="438"/>
      <c r="GDP220" s="438"/>
      <c r="GDQ220" s="438"/>
      <c r="GDR220" s="438"/>
      <c r="GDS220" s="438"/>
      <c r="GDT220" s="438"/>
      <c r="GDU220" s="438"/>
      <c r="GDV220" s="438"/>
      <c r="GDW220" s="438"/>
      <c r="GDX220" s="438"/>
      <c r="GDY220" s="438"/>
      <c r="GDZ220" s="438"/>
      <c r="GEA220" s="438"/>
      <c r="GEB220" s="438"/>
      <c r="GEC220" s="438"/>
      <c r="GED220" s="438"/>
      <c r="GEE220" s="438"/>
      <c r="GEF220" s="438"/>
      <c r="GEG220" s="438"/>
      <c r="GEH220" s="438"/>
      <c r="GEI220" s="438"/>
      <c r="GEJ220" s="435"/>
      <c r="GEK220" s="435"/>
      <c r="GEL220" s="435"/>
      <c r="GEM220" s="435"/>
      <c r="GEN220" s="435"/>
      <c r="GEO220" s="435"/>
      <c r="GEP220" s="435"/>
      <c r="GEQ220" s="435"/>
      <c r="GER220" s="435"/>
      <c r="GES220" s="435"/>
      <c r="GET220" s="435"/>
      <c r="GEU220" s="435"/>
      <c r="GEV220" s="435"/>
      <c r="GEW220" s="435"/>
      <c r="GEX220" s="435"/>
      <c r="GEY220" s="435"/>
      <c r="GEZ220" s="435"/>
      <c r="GFA220" s="435"/>
      <c r="GFB220" s="435"/>
      <c r="GFC220" s="435"/>
      <c r="GFD220" s="435"/>
      <c r="GFE220" s="435"/>
      <c r="GFF220" s="435"/>
      <c r="GFG220" s="435"/>
      <c r="GFH220" s="435"/>
      <c r="GFI220" s="435"/>
      <c r="GFJ220" s="435"/>
      <c r="GFK220" s="435"/>
      <c r="GFL220" s="435"/>
      <c r="GFM220" s="435"/>
      <c r="GFN220" s="435"/>
      <c r="GFO220" s="435"/>
      <c r="GFP220" s="435"/>
      <c r="GFQ220" s="435"/>
      <c r="GFR220" s="435"/>
      <c r="GFS220" s="435"/>
      <c r="GFT220" s="435"/>
      <c r="GFU220" s="435"/>
      <c r="GFV220" s="435"/>
      <c r="GFW220" s="435"/>
      <c r="GFX220" s="435"/>
      <c r="GFY220" s="435"/>
      <c r="GFZ220" s="435"/>
      <c r="GGA220" s="435"/>
      <c r="GGB220" s="435"/>
      <c r="GGC220" s="435"/>
      <c r="GGD220" s="435"/>
      <c r="GGE220" s="435"/>
      <c r="GGF220" s="436"/>
      <c r="GGG220" s="436"/>
      <c r="GGH220" s="436"/>
      <c r="GGI220" s="436"/>
      <c r="GGJ220" s="436"/>
      <c r="GGK220" s="436"/>
      <c r="GGL220" s="436"/>
      <c r="GGM220" s="436"/>
      <c r="GGN220" s="436"/>
      <c r="GGO220" s="436"/>
      <c r="GGP220" s="436"/>
      <c r="GGQ220" s="436"/>
      <c r="GGR220" s="436"/>
      <c r="GGS220" s="436"/>
      <c r="GGT220" s="436"/>
      <c r="GGU220" s="436"/>
      <c r="GGV220" s="437"/>
      <c r="GGW220" s="437"/>
      <c r="GGX220" s="437"/>
      <c r="GGY220" s="437"/>
      <c r="GGZ220" s="437"/>
      <c r="GHA220" s="437"/>
      <c r="GHB220" s="437"/>
      <c r="GHC220" s="438"/>
      <c r="GHD220" s="438"/>
      <c r="GHE220" s="438"/>
      <c r="GHF220" s="438"/>
      <c r="GHG220" s="438"/>
      <c r="GHH220" s="438"/>
      <c r="GHI220" s="438"/>
      <c r="GHJ220" s="438"/>
      <c r="GHK220" s="438"/>
      <c r="GHL220" s="438"/>
      <c r="GHM220" s="438"/>
      <c r="GHN220" s="438"/>
      <c r="GHO220" s="438"/>
      <c r="GHP220" s="438"/>
      <c r="GHQ220" s="438"/>
      <c r="GHR220" s="438"/>
      <c r="GHS220" s="438"/>
      <c r="GHT220" s="438"/>
      <c r="GHU220" s="438"/>
      <c r="GHV220" s="438"/>
      <c r="GHW220" s="438"/>
      <c r="GHX220" s="438"/>
      <c r="GHY220" s="438"/>
      <c r="GHZ220" s="438"/>
      <c r="GIA220" s="438"/>
      <c r="GIB220" s="438"/>
      <c r="GIC220" s="438"/>
      <c r="GID220" s="438"/>
      <c r="GIE220" s="438"/>
      <c r="GIF220" s="438"/>
      <c r="GIG220" s="438"/>
      <c r="GIH220" s="438"/>
      <c r="GII220" s="438"/>
      <c r="GIJ220" s="438"/>
      <c r="GIK220" s="435"/>
      <c r="GIL220" s="435"/>
      <c r="GIM220" s="435"/>
      <c r="GIN220" s="435"/>
      <c r="GIO220" s="435"/>
      <c r="GIP220" s="435"/>
      <c r="GIQ220" s="435"/>
      <c r="GIR220" s="435"/>
      <c r="GIS220" s="435"/>
      <c r="GIT220" s="435"/>
      <c r="GIU220" s="435"/>
      <c r="GIV220" s="435"/>
      <c r="GIW220" s="435"/>
      <c r="GIX220" s="435"/>
      <c r="GIY220" s="435"/>
      <c r="GIZ220" s="435"/>
      <c r="GJA220" s="435"/>
      <c r="GJB220" s="435"/>
      <c r="GJC220" s="435"/>
      <c r="GJD220" s="435"/>
      <c r="GJE220" s="435"/>
      <c r="GJF220" s="435"/>
      <c r="GJG220" s="435"/>
      <c r="GJH220" s="435"/>
      <c r="GJI220" s="435"/>
      <c r="GJJ220" s="435"/>
      <c r="GJK220" s="435"/>
      <c r="GJL220" s="435"/>
      <c r="GJM220" s="435"/>
      <c r="GJN220" s="435"/>
      <c r="GJO220" s="435"/>
      <c r="GJP220" s="435"/>
      <c r="GJQ220" s="435"/>
      <c r="GJR220" s="435"/>
      <c r="GJS220" s="435"/>
      <c r="GJT220" s="435"/>
      <c r="GJU220" s="435"/>
      <c r="GJV220" s="435"/>
      <c r="GJW220" s="435"/>
      <c r="GJX220" s="435"/>
      <c r="GJY220" s="435"/>
      <c r="GJZ220" s="435"/>
      <c r="GKA220" s="435"/>
      <c r="GKB220" s="435"/>
      <c r="GKC220" s="435"/>
      <c r="GKD220" s="435"/>
      <c r="GKE220" s="435"/>
      <c r="GKF220" s="435"/>
      <c r="GKG220" s="436"/>
      <c r="GKH220" s="436"/>
      <c r="GKI220" s="436"/>
      <c r="GKJ220" s="436"/>
      <c r="GKK220" s="436"/>
      <c r="GKL220" s="436"/>
      <c r="GKM220" s="436"/>
      <c r="GKN220" s="436"/>
      <c r="GKO220" s="436"/>
      <c r="GKP220" s="436"/>
      <c r="GKQ220" s="436"/>
      <c r="GKR220" s="436"/>
      <c r="GKS220" s="436"/>
      <c r="GKT220" s="436"/>
      <c r="GKU220" s="436"/>
      <c r="GKV220" s="436"/>
      <c r="GKW220" s="437"/>
      <c r="GKX220" s="437"/>
      <c r="GKY220" s="437"/>
      <c r="GKZ220" s="437"/>
      <c r="GLA220" s="437"/>
      <c r="GLB220" s="437"/>
      <c r="GLC220" s="437"/>
      <c r="GLD220" s="438"/>
      <c r="GLE220" s="438"/>
      <c r="GLF220" s="438"/>
      <c r="GLG220" s="438"/>
      <c r="GLH220" s="438"/>
      <c r="GLI220" s="438"/>
      <c r="GLJ220" s="438"/>
      <c r="GLK220" s="438"/>
      <c r="GLL220" s="438"/>
      <c r="GLM220" s="438"/>
      <c r="GLN220" s="438"/>
      <c r="GLO220" s="438"/>
      <c r="GLP220" s="438"/>
      <c r="GLQ220" s="438"/>
      <c r="GLR220" s="438"/>
      <c r="GLS220" s="438"/>
      <c r="GLT220" s="438"/>
      <c r="GLU220" s="438"/>
      <c r="GLV220" s="438"/>
      <c r="GLW220" s="438"/>
      <c r="GLX220" s="438"/>
      <c r="GLY220" s="438"/>
      <c r="GLZ220" s="438"/>
      <c r="GMA220" s="438"/>
      <c r="GMB220" s="438"/>
      <c r="GMC220" s="438"/>
      <c r="GMD220" s="438"/>
      <c r="GME220" s="438"/>
      <c r="GMF220" s="438"/>
      <c r="GMG220" s="438"/>
      <c r="GMH220" s="438"/>
      <c r="GMI220" s="438"/>
      <c r="GMJ220" s="438"/>
      <c r="GMK220" s="438"/>
      <c r="GML220" s="435"/>
      <c r="GMM220" s="435"/>
      <c r="GMN220" s="435"/>
      <c r="GMO220" s="435"/>
      <c r="GMP220" s="435"/>
      <c r="GMQ220" s="435"/>
      <c r="GMR220" s="435"/>
      <c r="GMS220" s="435"/>
      <c r="GMT220" s="435"/>
      <c r="GMU220" s="435"/>
      <c r="GMV220" s="435"/>
      <c r="GMW220" s="435"/>
      <c r="GMX220" s="435"/>
      <c r="GMY220" s="435"/>
      <c r="GMZ220" s="435"/>
      <c r="GNA220" s="435"/>
      <c r="GNB220" s="435"/>
      <c r="GNC220" s="435"/>
      <c r="GND220" s="435"/>
      <c r="GNE220" s="435"/>
      <c r="GNF220" s="435"/>
      <c r="GNG220" s="435"/>
      <c r="GNH220" s="435"/>
      <c r="GNI220" s="435"/>
      <c r="GNJ220" s="435"/>
      <c r="GNK220" s="435"/>
      <c r="GNL220" s="435"/>
      <c r="GNM220" s="435"/>
      <c r="GNN220" s="435"/>
      <c r="GNO220" s="435"/>
      <c r="GNP220" s="435"/>
      <c r="GNQ220" s="435"/>
      <c r="GNR220" s="435"/>
      <c r="GNS220" s="435"/>
      <c r="GNT220" s="435"/>
      <c r="GNU220" s="435"/>
      <c r="GNV220" s="435"/>
      <c r="GNW220" s="435"/>
      <c r="GNX220" s="435"/>
      <c r="GNY220" s="435"/>
      <c r="GNZ220" s="435"/>
      <c r="GOA220" s="435"/>
      <c r="GOB220" s="435"/>
      <c r="GOC220" s="435"/>
      <c r="GOD220" s="435"/>
      <c r="GOE220" s="435"/>
      <c r="GOF220" s="435"/>
      <c r="GOG220" s="435"/>
      <c r="GOH220" s="436"/>
      <c r="GOI220" s="436"/>
      <c r="GOJ220" s="436"/>
      <c r="GOK220" s="436"/>
      <c r="GOL220" s="436"/>
      <c r="GOM220" s="436"/>
      <c r="GON220" s="436"/>
      <c r="GOO220" s="436"/>
      <c r="GOP220" s="436"/>
      <c r="GOQ220" s="436"/>
      <c r="GOR220" s="436"/>
      <c r="GOS220" s="436"/>
      <c r="GOT220" s="436"/>
      <c r="GOU220" s="436"/>
      <c r="GOV220" s="436"/>
      <c r="GOW220" s="436"/>
      <c r="GOX220" s="437"/>
      <c r="GOY220" s="437"/>
      <c r="GOZ220" s="437"/>
      <c r="GPA220" s="437"/>
      <c r="GPB220" s="437"/>
      <c r="GPC220" s="437"/>
      <c r="GPD220" s="437"/>
      <c r="GPE220" s="438"/>
      <c r="GPF220" s="438"/>
      <c r="GPG220" s="438"/>
      <c r="GPH220" s="438"/>
      <c r="GPI220" s="438"/>
      <c r="GPJ220" s="438"/>
      <c r="GPK220" s="438"/>
      <c r="GPL220" s="438"/>
      <c r="GPM220" s="438"/>
      <c r="GPN220" s="438"/>
      <c r="GPO220" s="438"/>
      <c r="GPP220" s="438"/>
      <c r="GPQ220" s="438"/>
      <c r="GPR220" s="438"/>
      <c r="GPS220" s="438"/>
      <c r="GPT220" s="438"/>
      <c r="GPU220" s="438"/>
      <c r="GPV220" s="438"/>
      <c r="GPW220" s="438"/>
      <c r="GPX220" s="438"/>
      <c r="GPY220" s="438"/>
      <c r="GPZ220" s="438"/>
      <c r="GQA220" s="438"/>
      <c r="GQB220" s="438"/>
      <c r="GQC220" s="438"/>
      <c r="GQD220" s="438"/>
      <c r="GQE220" s="438"/>
      <c r="GQF220" s="438"/>
      <c r="GQG220" s="438"/>
      <c r="GQH220" s="438"/>
      <c r="GQI220" s="438"/>
      <c r="GQJ220" s="438"/>
      <c r="GQK220" s="438"/>
      <c r="GQL220" s="438"/>
      <c r="GQM220" s="435"/>
      <c r="GQN220" s="435"/>
      <c r="GQO220" s="435"/>
      <c r="GQP220" s="435"/>
      <c r="GQQ220" s="435"/>
      <c r="GQR220" s="435"/>
      <c r="GQS220" s="435"/>
      <c r="GQT220" s="435"/>
      <c r="GQU220" s="435"/>
      <c r="GQV220" s="435"/>
      <c r="GQW220" s="435"/>
      <c r="GQX220" s="435"/>
      <c r="GQY220" s="435"/>
      <c r="GQZ220" s="435"/>
      <c r="GRA220" s="435"/>
      <c r="GRB220" s="435"/>
      <c r="GRC220" s="435"/>
      <c r="GRD220" s="435"/>
      <c r="GRE220" s="435"/>
      <c r="GRF220" s="435"/>
      <c r="GRG220" s="435"/>
      <c r="GRH220" s="435"/>
      <c r="GRI220" s="435"/>
      <c r="GRJ220" s="435"/>
      <c r="GRK220" s="435"/>
      <c r="GRL220" s="435"/>
      <c r="GRM220" s="435"/>
      <c r="GRN220" s="435"/>
      <c r="GRO220" s="435"/>
      <c r="GRP220" s="435"/>
      <c r="GRQ220" s="435"/>
      <c r="GRR220" s="435"/>
      <c r="GRS220" s="435"/>
      <c r="GRT220" s="435"/>
      <c r="GRU220" s="435"/>
      <c r="GRV220" s="435"/>
      <c r="GRW220" s="435"/>
      <c r="GRX220" s="435"/>
      <c r="GRY220" s="435"/>
      <c r="GRZ220" s="435"/>
      <c r="GSA220" s="435"/>
      <c r="GSB220" s="435"/>
      <c r="GSC220" s="435"/>
      <c r="GSD220" s="435"/>
      <c r="GSE220" s="435"/>
      <c r="GSF220" s="435"/>
      <c r="GSG220" s="435"/>
      <c r="GSH220" s="435"/>
      <c r="GSI220" s="436"/>
      <c r="GSJ220" s="436"/>
      <c r="GSK220" s="436"/>
      <c r="GSL220" s="436"/>
      <c r="GSM220" s="436"/>
      <c r="GSN220" s="436"/>
      <c r="GSO220" s="436"/>
      <c r="GSP220" s="436"/>
      <c r="GSQ220" s="436"/>
      <c r="GSR220" s="436"/>
      <c r="GSS220" s="436"/>
      <c r="GST220" s="436"/>
      <c r="GSU220" s="436"/>
      <c r="GSV220" s="436"/>
      <c r="GSW220" s="436"/>
      <c r="GSX220" s="436"/>
      <c r="GSY220" s="437"/>
      <c r="GSZ220" s="437"/>
      <c r="GTA220" s="437"/>
      <c r="GTB220" s="437"/>
      <c r="GTC220" s="437"/>
      <c r="GTD220" s="437"/>
      <c r="GTE220" s="437"/>
      <c r="GTF220" s="438"/>
      <c r="GTG220" s="438"/>
      <c r="GTH220" s="438"/>
      <c r="GTI220" s="438"/>
      <c r="GTJ220" s="438"/>
      <c r="GTK220" s="438"/>
      <c r="GTL220" s="438"/>
      <c r="GTM220" s="438"/>
      <c r="GTN220" s="438"/>
      <c r="GTO220" s="438"/>
      <c r="GTP220" s="438"/>
      <c r="GTQ220" s="438"/>
      <c r="GTR220" s="438"/>
      <c r="GTS220" s="438"/>
      <c r="GTT220" s="438"/>
      <c r="GTU220" s="438"/>
      <c r="GTV220" s="438"/>
      <c r="GTW220" s="438"/>
      <c r="GTX220" s="438"/>
      <c r="GTY220" s="438"/>
      <c r="GTZ220" s="438"/>
      <c r="GUA220" s="438"/>
      <c r="GUB220" s="438"/>
      <c r="GUC220" s="438"/>
      <c r="GUD220" s="438"/>
      <c r="GUE220" s="438"/>
      <c r="GUF220" s="438"/>
      <c r="GUG220" s="438"/>
      <c r="GUH220" s="438"/>
      <c r="GUI220" s="438"/>
      <c r="GUJ220" s="438"/>
      <c r="GUK220" s="438"/>
      <c r="GUL220" s="438"/>
      <c r="GUM220" s="438"/>
      <c r="GUN220" s="435"/>
      <c r="GUO220" s="435"/>
      <c r="GUP220" s="435"/>
      <c r="GUQ220" s="435"/>
      <c r="GUR220" s="435"/>
      <c r="GUS220" s="435"/>
      <c r="GUT220" s="435"/>
      <c r="GUU220" s="435"/>
      <c r="GUV220" s="435"/>
      <c r="GUW220" s="435"/>
      <c r="GUX220" s="435"/>
      <c r="GUY220" s="435"/>
      <c r="GUZ220" s="435"/>
      <c r="GVA220" s="435"/>
      <c r="GVB220" s="435"/>
      <c r="GVC220" s="435"/>
      <c r="GVD220" s="435"/>
      <c r="GVE220" s="435"/>
      <c r="GVF220" s="435"/>
      <c r="GVG220" s="435"/>
      <c r="GVH220" s="435"/>
      <c r="GVI220" s="435"/>
      <c r="GVJ220" s="435"/>
      <c r="GVK220" s="435"/>
      <c r="GVL220" s="435"/>
      <c r="GVM220" s="435"/>
      <c r="GVN220" s="435"/>
      <c r="GVO220" s="435"/>
      <c r="GVP220" s="435"/>
      <c r="GVQ220" s="435"/>
      <c r="GVR220" s="435"/>
      <c r="GVS220" s="435"/>
      <c r="GVT220" s="435"/>
      <c r="GVU220" s="435"/>
      <c r="GVV220" s="435"/>
      <c r="GVW220" s="435"/>
      <c r="GVX220" s="435"/>
      <c r="GVY220" s="435"/>
      <c r="GVZ220" s="435"/>
      <c r="GWA220" s="435"/>
      <c r="GWB220" s="435"/>
      <c r="GWC220" s="435"/>
      <c r="GWD220" s="435"/>
      <c r="GWE220" s="435"/>
      <c r="GWF220" s="435"/>
      <c r="GWG220" s="435"/>
      <c r="GWH220" s="435"/>
      <c r="GWI220" s="435"/>
      <c r="GWJ220" s="436"/>
      <c r="GWK220" s="436"/>
      <c r="GWL220" s="436"/>
      <c r="GWM220" s="436"/>
      <c r="GWN220" s="436"/>
      <c r="GWO220" s="436"/>
      <c r="GWP220" s="436"/>
      <c r="GWQ220" s="436"/>
      <c r="GWR220" s="436"/>
      <c r="GWS220" s="436"/>
      <c r="GWT220" s="436"/>
      <c r="GWU220" s="436"/>
      <c r="GWV220" s="436"/>
      <c r="GWW220" s="436"/>
      <c r="GWX220" s="436"/>
      <c r="GWY220" s="436"/>
      <c r="GWZ220" s="437"/>
      <c r="GXA220" s="437"/>
      <c r="GXB220" s="437"/>
      <c r="GXC220" s="437"/>
      <c r="GXD220" s="437"/>
      <c r="GXE220" s="437"/>
      <c r="GXF220" s="437"/>
      <c r="GXG220" s="438"/>
      <c r="GXH220" s="438"/>
      <c r="GXI220" s="438"/>
      <c r="GXJ220" s="438"/>
      <c r="GXK220" s="438"/>
      <c r="GXL220" s="438"/>
      <c r="GXM220" s="438"/>
      <c r="GXN220" s="438"/>
      <c r="GXO220" s="438"/>
      <c r="GXP220" s="438"/>
      <c r="GXQ220" s="438"/>
      <c r="GXR220" s="438"/>
      <c r="GXS220" s="438"/>
      <c r="GXT220" s="438"/>
      <c r="GXU220" s="438"/>
      <c r="GXV220" s="438"/>
      <c r="GXW220" s="438"/>
      <c r="GXX220" s="438"/>
      <c r="GXY220" s="438"/>
      <c r="GXZ220" s="438"/>
      <c r="GYA220" s="438"/>
      <c r="GYB220" s="438"/>
      <c r="GYC220" s="438"/>
      <c r="GYD220" s="438"/>
      <c r="GYE220" s="438"/>
      <c r="GYF220" s="438"/>
      <c r="GYG220" s="438"/>
      <c r="GYH220" s="438"/>
      <c r="GYI220" s="438"/>
      <c r="GYJ220" s="438"/>
      <c r="GYK220" s="438"/>
      <c r="GYL220" s="438"/>
      <c r="GYM220" s="438"/>
      <c r="GYN220" s="438"/>
      <c r="GYO220" s="435"/>
      <c r="GYP220" s="435"/>
      <c r="GYQ220" s="435"/>
      <c r="GYR220" s="435"/>
      <c r="GYS220" s="435"/>
      <c r="GYT220" s="435"/>
      <c r="GYU220" s="435"/>
      <c r="GYV220" s="435"/>
      <c r="GYW220" s="435"/>
      <c r="GYX220" s="435"/>
      <c r="GYY220" s="435"/>
      <c r="GYZ220" s="435"/>
      <c r="GZA220" s="435"/>
      <c r="GZB220" s="435"/>
      <c r="GZC220" s="435"/>
      <c r="GZD220" s="435"/>
      <c r="GZE220" s="435"/>
      <c r="GZF220" s="435"/>
      <c r="GZG220" s="435"/>
      <c r="GZH220" s="435"/>
      <c r="GZI220" s="435"/>
      <c r="GZJ220" s="435"/>
      <c r="GZK220" s="435"/>
      <c r="GZL220" s="435"/>
      <c r="GZM220" s="435"/>
      <c r="GZN220" s="435"/>
      <c r="GZO220" s="435"/>
      <c r="GZP220" s="435"/>
      <c r="GZQ220" s="435"/>
      <c r="GZR220" s="435"/>
      <c r="GZS220" s="435"/>
      <c r="GZT220" s="435"/>
      <c r="GZU220" s="435"/>
      <c r="GZV220" s="435"/>
      <c r="GZW220" s="435"/>
      <c r="GZX220" s="435"/>
      <c r="GZY220" s="435"/>
      <c r="GZZ220" s="435"/>
      <c r="HAA220" s="435"/>
      <c r="HAB220" s="435"/>
      <c r="HAC220" s="435"/>
      <c r="HAD220" s="435"/>
      <c r="HAE220" s="435"/>
      <c r="HAF220" s="435"/>
      <c r="HAG220" s="435"/>
      <c r="HAH220" s="435"/>
      <c r="HAI220" s="435"/>
      <c r="HAJ220" s="435"/>
      <c r="HAK220" s="436"/>
      <c r="HAL220" s="436"/>
      <c r="HAM220" s="436"/>
      <c r="HAN220" s="436"/>
      <c r="HAO220" s="436"/>
      <c r="HAP220" s="436"/>
      <c r="HAQ220" s="436"/>
      <c r="HAR220" s="436"/>
      <c r="HAS220" s="436"/>
      <c r="HAT220" s="436"/>
      <c r="HAU220" s="436"/>
      <c r="HAV220" s="436"/>
      <c r="HAW220" s="436"/>
      <c r="HAX220" s="436"/>
      <c r="HAY220" s="436"/>
      <c r="HAZ220" s="436"/>
      <c r="HBA220" s="437"/>
      <c r="HBB220" s="437"/>
      <c r="HBC220" s="437"/>
      <c r="HBD220" s="437"/>
      <c r="HBE220" s="437"/>
      <c r="HBF220" s="437"/>
      <c r="HBG220" s="437"/>
      <c r="HBH220" s="438"/>
      <c r="HBI220" s="438"/>
      <c r="HBJ220" s="438"/>
      <c r="HBK220" s="438"/>
      <c r="HBL220" s="438"/>
      <c r="HBM220" s="438"/>
      <c r="HBN220" s="438"/>
      <c r="HBO220" s="438"/>
      <c r="HBP220" s="438"/>
      <c r="HBQ220" s="438"/>
      <c r="HBR220" s="438"/>
      <c r="HBS220" s="438"/>
      <c r="HBT220" s="438"/>
      <c r="HBU220" s="438"/>
      <c r="HBV220" s="438"/>
      <c r="HBW220" s="438"/>
      <c r="HBX220" s="438"/>
      <c r="HBY220" s="438"/>
      <c r="HBZ220" s="438"/>
      <c r="HCA220" s="438"/>
      <c r="HCB220" s="438"/>
      <c r="HCC220" s="438"/>
      <c r="HCD220" s="438"/>
      <c r="HCE220" s="438"/>
      <c r="HCF220" s="438"/>
      <c r="HCG220" s="438"/>
      <c r="HCH220" s="438"/>
      <c r="HCI220" s="438"/>
      <c r="HCJ220" s="438"/>
      <c r="HCK220" s="438"/>
      <c r="HCL220" s="438"/>
      <c r="HCM220" s="438"/>
      <c r="HCN220" s="438"/>
      <c r="HCO220" s="438"/>
      <c r="HCP220" s="435"/>
      <c r="HCQ220" s="435"/>
      <c r="HCR220" s="435"/>
      <c r="HCS220" s="435"/>
      <c r="HCT220" s="435"/>
      <c r="HCU220" s="435"/>
      <c r="HCV220" s="435"/>
      <c r="HCW220" s="435"/>
      <c r="HCX220" s="435"/>
      <c r="HCY220" s="435"/>
      <c r="HCZ220" s="435"/>
      <c r="HDA220" s="435"/>
      <c r="HDB220" s="435"/>
      <c r="HDC220" s="435"/>
      <c r="HDD220" s="435"/>
      <c r="HDE220" s="435"/>
      <c r="HDF220" s="435"/>
      <c r="HDG220" s="435"/>
      <c r="HDH220" s="435"/>
      <c r="HDI220" s="435"/>
      <c r="HDJ220" s="435"/>
      <c r="HDK220" s="435"/>
      <c r="HDL220" s="435"/>
      <c r="HDM220" s="435"/>
      <c r="HDN220" s="435"/>
      <c r="HDO220" s="435"/>
      <c r="HDP220" s="435"/>
      <c r="HDQ220" s="435"/>
      <c r="HDR220" s="435"/>
      <c r="HDS220" s="435"/>
      <c r="HDT220" s="435"/>
      <c r="HDU220" s="435"/>
      <c r="HDV220" s="435"/>
      <c r="HDW220" s="435"/>
      <c r="HDX220" s="435"/>
      <c r="HDY220" s="435"/>
      <c r="HDZ220" s="435"/>
      <c r="HEA220" s="435"/>
      <c r="HEB220" s="435"/>
      <c r="HEC220" s="435"/>
      <c r="HED220" s="435"/>
      <c r="HEE220" s="435"/>
      <c r="HEF220" s="435"/>
      <c r="HEG220" s="435"/>
      <c r="HEH220" s="435"/>
      <c r="HEI220" s="435"/>
      <c r="HEJ220" s="435"/>
      <c r="HEK220" s="435"/>
      <c r="HEL220" s="436"/>
      <c r="HEM220" s="436"/>
      <c r="HEN220" s="436"/>
      <c r="HEO220" s="436"/>
      <c r="HEP220" s="436"/>
      <c r="HEQ220" s="436"/>
      <c r="HER220" s="436"/>
      <c r="HES220" s="436"/>
      <c r="HET220" s="436"/>
      <c r="HEU220" s="436"/>
      <c r="HEV220" s="436"/>
      <c r="HEW220" s="436"/>
      <c r="HEX220" s="436"/>
      <c r="HEY220" s="436"/>
      <c r="HEZ220" s="436"/>
      <c r="HFA220" s="436"/>
      <c r="HFB220" s="437"/>
      <c r="HFC220" s="437"/>
      <c r="HFD220" s="437"/>
      <c r="HFE220" s="437"/>
      <c r="HFF220" s="437"/>
      <c r="HFG220" s="437"/>
      <c r="HFH220" s="437"/>
      <c r="HFI220" s="438"/>
      <c r="HFJ220" s="438"/>
      <c r="HFK220" s="438"/>
      <c r="HFL220" s="438"/>
      <c r="HFM220" s="438"/>
      <c r="HFN220" s="438"/>
      <c r="HFO220" s="438"/>
      <c r="HFP220" s="438"/>
      <c r="HFQ220" s="438"/>
      <c r="HFR220" s="438"/>
      <c r="HFS220" s="438"/>
      <c r="HFT220" s="438"/>
      <c r="HFU220" s="438"/>
      <c r="HFV220" s="438"/>
      <c r="HFW220" s="438"/>
      <c r="HFX220" s="438"/>
      <c r="HFY220" s="438"/>
      <c r="HFZ220" s="438"/>
      <c r="HGA220" s="438"/>
      <c r="HGB220" s="438"/>
      <c r="HGC220" s="438"/>
      <c r="HGD220" s="438"/>
      <c r="HGE220" s="438"/>
      <c r="HGF220" s="438"/>
      <c r="HGG220" s="438"/>
      <c r="HGH220" s="438"/>
      <c r="HGI220" s="438"/>
      <c r="HGJ220" s="438"/>
      <c r="HGK220" s="438"/>
      <c r="HGL220" s="438"/>
      <c r="HGM220" s="438"/>
      <c r="HGN220" s="438"/>
      <c r="HGO220" s="438"/>
      <c r="HGP220" s="438"/>
      <c r="HGQ220" s="435"/>
      <c r="HGR220" s="435"/>
      <c r="HGS220" s="435"/>
      <c r="HGT220" s="435"/>
      <c r="HGU220" s="435"/>
      <c r="HGV220" s="435"/>
      <c r="HGW220" s="435"/>
      <c r="HGX220" s="435"/>
      <c r="HGY220" s="435"/>
      <c r="HGZ220" s="435"/>
      <c r="HHA220" s="435"/>
      <c r="HHB220" s="435"/>
      <c r="HHC220" s="435"/>
      <c r="HHD220" s="435"/>
      <c r="HHE220" s="435"/>
      <c r="HHF220" s="435"/>
      <c r="HHG220" s="435"/>
      <c r="HHH220" s="435"/>
      <c r="HHI220" s="435"/>
      <c r="HHJ220" s="435"/>
      <c r="HHK220" s="435"/>
      <c r="HHL220" s="435"/>
      <c r="HHM220" s="435"/>
      <c r="HHN220" s="435"/>
      <c r="HHO220" s="435"/>
      <c r="HHP220" s="435"/>
      <c r="HHQ220" s="435"/>
      <c r="HHR220" s="435"/>
      <c r="HHS220" s="435"/>
      <c r="HHT220" s="435"/>
      <c r="HHU220" s="435"/>
      <c r="HHV220" s="435"/>
      <c r="HHW220" s="435"/>
      <c r="HHX220" s="435"/>
      <c r="HHY220" s="435"/>
      <c r="HHZ220" s="435"/>
      <c r="HIA220" s="435"/>
      <c r="HIB220" s="435"/>
      <c r="HIC220" s="435"/>
      <c r="HID220" s="435"/>
      <c r="HIE220" s="435"/>
      <c r="HIF220" s="435"/>
      <c r="HIG220" s="435"/>
      <c r="HIH220" s="435"/>
      <c r="HII220" s="435"/>
      <c r="HIJ220" s="435"/>
      <c r="HIK220" s="435"/>
      <c r="HIL220" s="435"/>
      <c r="HIM220" s="436"/>
      <c r="HIN220" s="436"/>
      <c r="HIO220" s="436"/>
      <c r="HIP220" s="436"/>
      <c r="HIQ220" s="436"/>
      <c r="HIR220" s="436"/>
      <c r="HIS220" s="436"/>
      <c r="HIT220" s="436"/>
      <c r="HIU220" s="436"/>
      <c r="HIV220" s="436"/>
      <c r="HIW220" s="436"/>
      <c r="HIX220" s="436"/>
      <c r="HIY220" s="436"/>
      <c r="HIZ220" s="436"/>
      <c r="HJA220" s="436"/>
      <c r="HJB220" s="436"/>
      <c r="HJC220" s="437"/>
      <c r="HJD220" s="437"/>
      <c r="HJE220" s="437"/>
      <c r="HJF220" s="437"/>
      <c r="HJG220" s="437"/>
      <c r="HJH220" s="437"/>
      <c r="HJI220" s="437"/>
      <c r="HJJ220" s="438"/>
      <c r="HJK220" s="438"/>
      <c r="HJL220" s="438"/>
      <c r="HJM220" s="438"/>
      <c r="HJN220" s="438"/>
      <c r="HJO220" s="438"/>
      <c r="HJP220" s="438"/>
      <c r="HJQ220" s="438"/>
      <c r="HJR220" s="438"/>
      <c r="HJS220" s="438"/>
      <c r="HJT220" s="438"/>
      <c r="HJU220" s="438"/>
      <c r="HJV220" s="438"/>
      <c r="HJW220" s="438"/>
      <c r="HJX220" s="438"/>
      <c r="HJY220" s="438"/>
      <c r="HJZ220" s="438"/>
      <c r="HKA220" s="438"/>
      <c r="HKB220" s="438"/>
      <c r="HKC220" s="438"/>
      <c r="HKD220" s="438"/>
      <c r="HKE220" s="438"/>
      <c r="HKF220" s="438"/>
      <c r="HKG220" s="438"/>
      <c r="HKH220" s="438"/>
      <c r="HKI220" s="438"/>
      <c r="HKJ220" s="438"/>
      <c r="HKK220" s="438"/>
      <c r="HKL220" s="438"/>
      <c r="HKM220" s="438"/>
      <c r="HKN220" s="438"/>
      <c r="HKO220" s="438"/>
      <c r="HKP220" s="438"/>
      <c r="HKQ220" s="438"/>
      <c r="HKR220" s="435"/>
      <c r="HKS220" s="435"/>
      <c r="HKT220" s="435"/>
      <c r="HKU220" s="435"/>
      <c r="HKV220" s="435"/>
      <c r="HKW220" s="435"/>
      <c r="HKX220" s="435"/>
      <c r="HKY220" s="435"/>
      <c r="HKZ220" s="435"/>
      <c r="HLA220" s="435"/>
      <c r="HLB220" s="435"/>
      <c r="HLC220" s="435"/>
      <c r="HLD220" s="435"/>
      <c r="HLE220" s="435"/>
      <c r="HLF220" s="435"/>
      <c r="HLG220" s="435"/>
      <c r="HLH220" s="435"/>
      <c r="HLI220" s="435"/>
      <c r="HLJ220" s="435"/>
      <c r="HLK220" s="435"/>
      <c r="HLL220" s="435"/>
      <c r="HLM220" s="435"/>
      <c r="HLN220" s="435"/>
      <c r="HLO220" s="435"/>
      <c r="HLP220" s="435"/>
      <c r="HLQ220" s="435"/>
      <c r="HLR220" s="435"/>
      <c r="HLS220" s="435"/>
      <c r="HLT220" s="435"/>
      <c r="HLU220" s="435"/>
      <c r="HLV220" s="435"/>
      <c r="HLW220" s="435"/>
      <c r="HLX220" s="435"/>
      <c r="HLY220" s="435"/>
      <c r="HLZ220" s="435"/>
      <c r="HMA220" s="435"/>
      <c r="HMB220" s="435"/>
      <c r="HMC220" s="435"/>
      <c r="HMD220" s="435"/>
      <c r="HME220" s="435"/>
      <c r="HMF220" s="435"/>
      <c r="HMG220" s="435"/>
      <c r="HMH220" s="435"/>
      <c r="HMI220" s="435"/>
      <c r="HMJ220" s="435"/>
      <c r="HMK220" s="435"/>
      <c r="HML220" s="435"/>
      <c r="HMM220" s="435"/>
      <c r="HMN220" s="436"/>
      <c r="HMO220" s="436"/>
      <c r="HMP220" s="436"/>
      <c r="HMQ220" s="436"/>
      <c r="HMR220" s="436"/>
      <c r="HMS220" s="436"/>
      <c r="HMT220" s="436"/>
      <c r="HMU220" s="436"/>
      <c r="HMV220" s="436"/>
      <c r="HMW220" s="436"/>
      <c r="HMX220" s="436"/>
      <c r="HMY220" s="436"/>
      <c r="HMZ220" s="436"/>
      <c r="HNA220" s="436"/>
      <c r="HNB220" s="436"/>
      <c r="HNC220" s="436"/>
      <c r="HND220" s="437"/>
      <c r="HNE220" s="437"/>
      <c r="HNF220" s="437"/>
      <c r="HNG220" s="437"/>
      <c r="HNH220" s="437"/>
      <c r="HNI220" s="437"/>
      <c r="HNJ220" s="437"/>
      <c r="HNK220" s="438"/>
      <c r="HNL220" s="438"/>
      <c r="HNM220" s="438"/>
      <c r="HNN220" s="438"/>
      <c r="HNO220" s="438"/>
      <c r="HNP220" s="438"/>
      <c r="HNQ220" s="438"/>
      <c r="HNR220" s="438"/>
      <c r="HNS220" s="438"/>
      <c r="HNT220" s="438"/>
      <c r="HNU220" s="438"/>
      <c r="HNV220" s="438"/>
      <c r="HNW220" s="438"/>
      <c r="HNX220" s="438"/>
      <c r="HNY220" s="438"/>
      <c r="HNZ220" s="438"/>
      <c r="HOA220" s="438"/>
      <c r="HOB220" s="438"/>
      <c r="HOC220" s="438"/>
      <c r="HOD220" s="438"/>
      <c r="HOE220" s="438"/>
      <c r="HOF220" s="438"/>
      <c r="HOG220" s="438"/>
      <c r="HOH220" s="438"/>
      <c r="HOI220" s="438"/>
      <c r="HOJ220" s="438"/>
      <c r="HOK220" s="438"/>
      <c r="HOL220" s="438"/>
      <c r="HOM220" s="438"/>
      <c r="HON220" s="438"/>
      <c r="HOO220" s="438"/>
      <c r="HOP220" s="438"/>
      <c r="HOQ220" s="438"/>
      <c r="HOR220" s="438"/>
      <c r="HOS220" s="435"/>
      <c r="HOT220" s="435"/>
      <c r="HOU220" s="435"/>
      <c r="HOV220" s="435"/>
      <c r="HOW220" s="435"/>
      <c r="HOX220" s="435"/>
      <c r="HOY220" s="435"/>
      <c r="HOZ220" s="435"/>
      <c r="HPA220" s="435"/>
      <c r="HPB220" s="435"/>
      <c r="HPC220" s="435"/>
      <c r="HPD220" s="435"/>
      <c r="HPE220" s="435"/>
      <c r="HPF220" s="435"/>
      <c r="HPG220" s="435"/>
      <c r="HPH220" s="435"/>
      <c r="HPI220" s="435"/>
      <c r="HPJ220" s="435"/>
      <c r="HPK220" s="435"/>
      <c r="HPL220" s="435"/>
      <c r="HPM220" s="435"/>
      <c r="HPN220" s="435"/>
      <c r="HPO220" s="435"/>
      <c r="HPP220" s="435"/>
      <c r="HPQ220" s="435"/>
      <c r="HPR220" s="435"/>
      <c r="HPS220" s="435"/>
      <c r="HPT220" s="435"/>
      <c r="HPU220" s="435"/>
      <c r="HPV220" s="435"/>
      <c r="HPW220" s="435"/>
      <c r="HPX220" s="435"/>
      <c r="HPY220" s="435"/>
      <c r="HPZ220" s="435"/>
      <c r="HQA220" s="435"/>
      <c r="HQB220" s="435"/>
      <c r="HQC220" s="435"/>
      <c r="HQD220" s="435"/>
      <c r="HQE220" s="435"/>
      <c r="HQF220" s="435"/>
      <c r="HQG220" s="435"/>
      <c r="HQH220" s="435"/>
      <c r="HQI220" s="435"/>
      <c r="HQJ220" s="435"/>
      <c r="HQK220" s="435"/>
      <c r="HQL220" s="435"/>
      <c r="HQM220" s="435"/>
      <c r="HQN220" s="435"/>
      <c r="HQO220" s="436"/>
      <c r="HQP220" s="436"/>
      <c r="HQQ220" s="436"/>
      <c r="HQR220" s="436"/>
      <c r="HQS220" s="436"/>
      <c r="HQT220" s="436"/>
      <c r="HQU220" s="436"/>
      <c r="HQV220" s="436"/>
      <c r="HQW220" s="436"/>
      <c r="HQX220" s="436"/>
      <c r="HQY220" s="436"/>
      <c r="HQZ220" s="436"/>
      <c r="HRA220" s="436"/>
      <c r="HRB220" s="436"/>
      <c r="HRC220" s="436"/>
      <c r="HRD220" s="436"/>
      <c r="HRE220" s="437"/>
      <c r="HRF220" s="437"/>
      <c r="HRG220" s="437"/>
      <c r="HRH220" s="437"/>
      <c r="HRI220" s="437"/>
      <c r="HRJ220" s="437"/>
      <c r="HRK220" s="437"/>
      <c r="HRL220" s="438"/>
      <c r="HRM220" s="438"/>
      <c r="HRN220" s="438"/>
      <c r="HRO220" s="438"/>
      <c r="HRP220" s="438"/>
      <c r="HRQ220" s="438"/>
      <c r="HRR220" s="438"/>
      <c r="HRS220" s="438"/>
      <c r="HRT220" s="438"/>
      <c r="HRU220" s="438"/>
      <c r="HRV220" s="438"/>
      <c r="HRW220" s="438"/>
      <c r="HRX220" s="438"/>
      <c r="HRY220" s="438"/>
      <c r="HRZ220" s="438"/>
      <c r="HSA220" s="438"/>
      <c r="HSB220" s="438"/>
      <c r="HSC220" s="438"/>
      <c r="HSD220" s="438"/>
      <c r="HSE220" s="438"/>
      <c r="HSF220" s="438"/>
      <c r="HSG220" s="438"/>
      <c r="HSH220" s="438"/>
      <c r="HSI220" s="438"/>
      <c r="HSJ220" s="438"/>
      <c r="HSK220" s="438"/>
      <c r="HSL220" s="438"/>
      <c r="HSM220" s="438"/>
      <c r="HSN220" s="438"/>
      <c r="HSO220" s="438"/>
      <c r="HSP220" s="438"/>
      <c r="HSQ220" s="438"/>
      <c r="HSR220" s="438"/>
      <c r="HSS220" s="438"/>
      <c r="HST220" s="435"/>
      <c r="HSU220" s="435"/>
      <c r="HSV220" s="435"/>
      <c r="HSW220" s="435"/>
      <c r="HSX220" s="435"/>
      <c r="HSY220" s="435"/>
      <c r="HSZ220" s="435"/>
      <c r="HTA220" s="435"/>
      <c r="HTB220" s="435"/>
      <c r="HTC220" s="435"/>
      <c r="HTD220" s="435"/>
      <c r="HTE220" s="435"/>
      <c r="HTF220" s="435"/>
      <c r="HTG220" s="435"/>
      <c r="HTH220" s="435"/>
      <c r="HTI220" s="435"/>
      <c r="HTJ220" s="435"/>
      <c r="HTK220" s="435"/>
      <c r="HTL220" s="435"/>
      <c r="HTM220" s="435"/>
      <c r="HTN220" s="435"/>
      <c r="HTO220" s="435"/>
      <c r="HTP220" s="435"/>
      <c r="HTQ220" s="435"/>
      <c r="HTR220" s="435"/>
      <c r="HTS220" s="435"/>
      <c r="HTT220" s="435"/>
      <c r="HTU220" s="435"/>
      <c r="HTV220" s="435"/>
      <c r="HTW220" s="435"/>
      <c r="HTX220" s="435"/>
      <c r="HTY220" s="435"/>
      <c r="HTZ220" s="435"/>
      <c r="HUA220" s="435"/>
      <c r="HUB220" s="435"/>
      <c r="HUC220" s="435"/>
      <c r="HUD220" s="435"/>
      <c r="HUE220" s="435"/>
      <c r="HUF220" s="435"/>
      <c r="HUG220" s="435"/>
      <c r="HUH220" s="435"/>
      <c r="HUI220" s="435"/>
      <c r="HUJ220" s="435"/>
      <c r="HUK220" s="435"/>
      <c r="HUL220" s="435"/>
      <c r="HUM220" s="435"/>
      <c r="HUN220" s="435"/>
      <c r="HUO220" s="435"/>
      <c r="HUP220" s="436"/>
      <c r="HUQ220" s="436"/>
      <c r="HUR220" s="436"/>
      <c r="HUS220" s="436"/>
      <c r="HUT220" s="436"/>
      <c r="HUU220" s="436"/>
      <c r="HUV220" s="436"/>
      <c r="HUW220" s="436"/>
      <c r="HUX220" s="436"/>
      <c r="HUY220" s="436"/>
      <c r="HUZ220" s="436"/>
      <c r="HVA220" s="436"/>
      <c r="HVB220" s="436"/>
      <c r="HVC220" s="436"/>
      <c r="HVD220" s="436"/>
      <c r="HVE220" s="436"/>
      <c r="HVF220" s="437"/>
      <c r="HVG220" s="437"/>
      <c r="HVH220" s="437"/>
      <c r="HVI220" s="437"/>
      <c r="HVJ220" s="437"/>
      <c r="HVK220" s="437"/>
      <c r="HVL220" s="437"/>
      <c r="HVM220" s="438"/>
      <c r="HVN220" s="438"/>
      <c r="HVO220" s="438"/>
      <c r="HVP220" s="438"/>
      <c r="HVQ220" s="438"/>
      <c r="HVR220" s="438"/>
      <c r="HVS220" s="438"/>
      <c r="HVT220" s="438"/>
      <c r="HVU220" s="438"/>
      <c r="HVV220" s="438"/>
      <c r="HVW220" s="438"/>
      <c r="HVX220" s="438"/>
      <c r="HVY220" s="438"/>
      <c r="HVZ220" s="438"/>
      <c r="HWA220" s="438"/>
      <c r="HWB220" s="438"/>
      <c r="HWC220" s="438"/>
      <c r="HWD220" s="438"/>
      <c r="HWE220" s="438"/>
      <c r="HWF220" s="438"/>
      <c r="HWG220" s="438"/>
      <c r="HWH220" s="438"/>
      <c r="HWI220" s="438"/>
      <c r="HWJ220" s="438"/>
      <c r="HWK220" s="438"/>
      <c r="HWL220" s="438"/>
      <c r="HWM220" s="438"/>
      <c r="HWN220" s="438"/>
      <c r="HWO220" s="438"/>
      <c r="HWP220" s="438"/>
      <c r="HWQ220" s="438"/>
      <c r="HWR220" s="438"/>
      <c r="HWS220" s="438"/>
      <c r="HWT220" s="438"/>
      <c r="HWU220" s="435"/>
      <c r="HWV220" s="435"/>
      <c r="HWW220" s="435"/>
      <c r="HWX220" s="435"/>
      <c r="HWY220" s="435"/>
      <c r="HWZ220" s="435"/>
      <c r="HXA220" s="435"/>
      <c r="HXB220" s="435"/>
      <c r="HXC220" s="435"/>
      <c r="HXD220" s="435"/>
      <c r="HXE220" s="435"/>
      <c r="HXF220" s="435"/>
      <c r="HXG220" s="435"/>
      <c r="HXH220" s="435"/>
      <c r="HXI220" s="435"/>
      <c r="HXJ220" s="435"/>
      <c r="HXK220" s="435"/>
      <c r="HXL220" s="435"/>
      <c r="HXM220" s="435"/>
      <c r="HXN220" s="435"/>
      <c r="HXO220" s="435"/>
      <c r="HXP220" s="435"/>
      <c r="HXQ220" s="435"/>
      <c r="HXR220" s="435"/>
      <c r="HXS220" s="435"/>
      <c r="HXT220" s="435"/>
      <c r="HXU220" s="435"/>
      <c r="HXV220" s="435"/>
      <c r="HXW220" s="435"/>
      <c r="HXX220" s="435"/>
      <c r="HXY220" s="435"/>
      <c r="HXZ220" s="435"/>
      <c r="HYA220" s="435"/>
      <c r="HYB220" s="435"/>
      <c r="HYC220" s="435"/>
      <c r="HYD220" s="435"/>
      <c r="HYE220" s="435"/>
      <c r="HYF220" s="435"/>
      <c r="HYG220" s="435"/>
      <c r="HYH220" s="435"/>
      <c r="HYI220" s="435"/>
      <c r="HYJ220" s="435"/>
      <c r="HYK220" s="435"/>
      <c r="HYL220" s="435"/>
      <c r="HYM220" s="435"/>
      <c r="HYN220" s="435"/>
      <c r="HYO220" s="435"/>
      <c r="HYP220" s="435"/>
      <c r="HYQ220" s="436"/>
      <c r="HYR220" s="436"/>
      <c r="HYS220" s="436"/>
      <c r="HYT220" s="436"/>
      <c r="HYU220" s="436"/>
      <c r="HYV220" s="436"/>
      <c r="HYW220" s="436"/>
      <c r="HYX220" s="436"/>
      <c r="HYY220" s="436"/>
      <c r="HYZ220" s="436"/>
      <c r="HZA220" s="436"/>
      <c r="HZB220" s="436"/>
      <c r="HZC220" s="436"/>
      <c r="HZD220" s="436"/>
      <c r="HZE220" s="436"/>
      <c r="HZF220" s="436"/>
      <c r="HZG220" s="437"/>
      <c r="HZH220" s="437"/>
      <c r="HZI220" s="437"/>
      <c r="HZJ220" s="437"/>
      <c r="HZK220" s="437"/>
      <c r="HZL220" s="437"/>
      <c r="HZM220" s="437"/>
      <c r="HZN220" s="438"/>
      <c r="HZO220" s="438"/>
      <c r="HZP220" s="438"/>
      <c r="HZQ220" s="438"/>
      <c r="HZR220" s="438"/>
      <c r="HZS220" s="438"/>
      <c r="HZT220" s="438"/>
      <c r="HZU220" s="438"/>
      <c r="HZV220" s="438"/>
      <c r="HZW220" s="438"/>
      <c r="HZX220" s="438"/>
      <c r="HZY220" s="438"/>
      <c r="HZZ220" s="438"/>
      <c r="IAA220" s="438"/>
      <c r="IAB220" s="438"/>
      <c r="IAC220" s="438"/>
      <c r="IAD220" s="438"/>
      <c r="IAE220" s="438"/>
      <c r="IAF220" s="438"/>
      <c r="IAG220" s="438"/>
      <c r="IAH220" s="438"/>
      <c r="IAI220" s="438"/>
      <c r="IAJ220" s="438"/>
      <c r="IAK220" s="438"/>
      <c r="IAL220" s="438"/>
      <c r="IAM220" s="438"/>
      <c r="IAN220" s="438"/>
      <c r="IAO220" s="438"/>
      <c r="IAP220" s="438"/>
      <c r="IAQ220" s="438"/>
      <c r="IAR220" s="438"/>
      <c r="IAS220" s="438"/>
      <c r="IAT220" s="438"/>
      <c r="IAU220" s="438"/>
      <c r="IAV220" s="435"/>
      <c r="IAW220" s="435"/>
      <c r="IAX220" s="435"/>
      <c r="IAY220" s="435"/>
      <c r="IAZ220" s="435"/>
      <c r="IBA220" s="435"/>
      <c r="IBB220" s="435"/>
      <c r="IBC220" s="435"/>
      <c r="IBD220" s="435"/>
      <c r="IBE220" s="435"/>
      <c r="IBF220" s="435"/>
      <c r="IBG220" s="435"/>
      <c r="IBH220" s="435"/>
      <c r="IBI220" s="435"/>
      <c r="IBJ220" s="435"/>
      <c r="IBK220" s="435"/>
      <c r="IBL220" s="435"/>
      <c r="IBM220" s="435"/>
      <c r="IBN220" s="435"/>
      <c r="IBO220" s="435"/>
      <c r="IBP220" s="435"/>
      <c r="IBQ220" s="435"/>
      <c r="IBR220" s="435"/>
      <c r="IBS220" s="435"/>
      <c r="IBT220" s="435"/>
      <c r="IBU220" s="435"/>
      <c r="IBV220" s="435"/>
      <c r="IBW220" s="435"/>
      <c r="IBX220" s="435"/>
      <c r="IBY220" s="435"/>
      <c r="IBZ220" s="435"/>
      <c r="ICA220" s="435"/>
      <c r="ICB220" s="435"/>
      <c r="ICC220" s="435"/>
      <c r="ICD220" s="435"/>
      <c r="ICE220" s="435"/>
      <c r="ICF220" s="435"/>
      <c r="ICG220" s="435"/>
      <c r="ICH220" s="435"/>
      <c r="ICI220" s="435"/>
      <c r="ICJ220" s="435"/>
      <c r="ICK220" s="435"/>
      <c r="ICL220" s="435"/>
      <c r="ICM220" s="435"/>
      <c r="ICN220" s="435"/>
      <c r="ICO220" s="435"/>
      <c r="ICP220" s="435"/>
      <c r="ICQ220" s="435"/>
      <c r="ICR220" s="436"/>
      <c r="ICS220" s="436"/>
      <c r="ICT220" s="436"/>
      <c r="ICU220" s="436"/>
      <c r="ICV220" s="436"/>
      <c r="ICW220" s="436"/>
      <c r="ICX220" s="436"/>
      <c r="ICY220" s="436"/>
      <c r="ICZ220" s="436"/>
      <c r="IDA220" s="436"/>
      <c r="IDB220" s="436"/>
      <c r="IDC220" s="436"/>
      <c r="IDD220" s="436"/>
      <c r="IDE220" s="436"/>
      <c r="IDF220" s="436"/>
      <c r="IDG220" s="436"/>
      <c r="IDH220" s="437"/>
      <c r="IDI220" s="437"/>
      <c r="IDJ220" s="437"/>
      <c r="IDK220" s="437"/>
      <c r="IDL220" s="437"/>
      <c r="IDM220" s="437"/>
      <c r="IDN220" s="437"/>
      <c r="IDO220" s="438"/>
      <c r="IDP220" s="438"/>
      <c r="IDQ220" s="438"/>
      <c r="IDR220" s="438"/>
      <c r="IDS220" s="438"/>
      <c r="IDT220" s="438"/>
      <c r="IDU220" s="438"/>
      <c r="IDV220" s="438"/>
      <c r="IDW220" s="438"/>
      <c r="IDX220" s="438"/>
      <c r="IDY220" s="438"/>
      <c r="IDZ220" s="438"/>
      <c r="IEA220" s="438"/>
      <c r="IEB220" s="438"/>
      <c r="IEC220" s="438"/>
      <c r="IED220" s="438"/>
      <c r="IEE220" s="438"/>
      <c r="IEF220" s="438"/>
      <c r="IEG220" s="438"/>
      <c r="IEH220" s="438"/>
      <c r="IEI220" s="438"/>
      <c r="IEJ220" s="438"/>
      <c r="IEK220" s="438"/>
      <c r="IEL220" s="438"/>
      <c r="IEM220" s="438"/>
      <c r="IEN220" s="438"/>
      <c r="IEO220" s="438"/>
      <c r="IEP220" s="438"/>
      <c r="IEQ220" s="438"/>
      <c r="IER220" s="438"/>
      <c r="IES220" s="438"/>
      <c r="IET220" s="438"/>
      <c r="IEU220" s="438"/>
      <c r="IEV220" s="438"/>
      <c r="IEW220" s="435"/>
      <c r="IEX220" s="435"/>
      <c r="IEY220" s="435"/>
      <c r="IEZ220" s="435"/>
      <c r="IFA220" s="435"/>
      <c r="IFB220" s="435"/>
      <c r="IFC220" s="435"/>
      <c r="IFD220" s="435"/>
      <c r="IFE220" s="435"/>
      <c r="IFF220" s="435"/>
      <c r="IFG220" s="435"/>
      <c r="IFH220" s="435"/>
      <c r="IFI220" s="435"/>
      <c r="IFJ220" s="435"/>
      <c r="IFK220" s="435"/>
      <c r="IFL220" s="435"/>
      <c r="IFM220" s="435"/>
      <c r="IFN220" s="435"/>
      <c r="IFO220" s="435"/>
      <c r="IFP220" s="435"/>
      <c r="IFQ220" s="435"/>
      <c r="IFR220" s="435"/>
      <c r="IFS220" s="435"/>
      <c r="IFT220" s="435"/>
      <c r="IFU220" s="435"/>
      <c r="IFV220" s="435"/>
      <c r="IFW220" s="435"/>
      <c r="IFX220" s="435"/>
      <c r="IFY220" s="435"/>
      <c r="IFZ220" s="435"/>
      <c r="IGA220" s="435"/>
      <c r="IGB220" s="435"/>
      <c r="IGC220" s="435"/>
      <c r="IGD220" s="435"/>
      <c r="IGE220" s="435"/>
      <c r="IGF220" s="435"/>
      <c r="IGG220" s="435"/>
      <c r="IGH220" s="435"/>
      <c r="IGI220" s="435"/>
      <c r="IGJ220" s="435"/>
      <c r="IGK220" s="435"/>
      <c r="IGL220" s="435"/>
      <c r="IGM220" s="435"/>
      <c r="IGN220" s="435"/>
      <c r="IGO220" s="435"/>
      <c r="IGP220" s="435"/>
      <c r="IGQ220" s="435"/>
      <c r="IGR220" s="435"/>
      <c r="IGS220" s="436"/>
      <c r="IGT220" s="436"/>
      <c r="IGU220" s="436"/>
      <c r="IGV220" s="436"/>
      <c r="IGW220" s="436"/>
      <c r="IGX220" s="436"/>
      <c r="IGY220" s="436"/>
      <c r="IGZ220" s="436"/>
      <c r="IHA220" s="436"/>
      <c r="IHB220" s="436"/>
      <c r="IHC220" s="436"/>
      <c r="IHD220" s="436"/>
      <c r="IHE220" s="436"/>
      <c r="IHF220" s="436"/>
      <c r="IHG220" s="436"/>
      <c r="IHH220" s="436"/>
      <c r="IHI220" s="437"/>
      <c r="IHJ220" s="437"/>
      <c r="IHK220" s="437"/>
      <c r="IHL220" s="437"/>
      <c r="IHM220" s="437"/>
      <c r="IHN220" s="437"/>
      <c r="IHO220" s="437"/>
      <c r="IHP220" s="438"/>
      <c r="IHQ220" s="438"/>
      <c r="IHR220" s="438"/>
      <c r="IHS220" s="438"/>
      <c r="IHT220" s="438"/>
      <c r="IHU220" s="438"/>
      <c r="IHV220" s="438"/>
      <c r="IHW220" s="438"/>
      <c r="IHX220" s="438"/>
      <c r="IHY220" s="438"/>
      <c r="IHZ220" s="438"/>
      <c r="IIA220" s="438"/>
      <c r="IIB220" s="438"/>
      <c r="IIC220" s="438"/>
      <c r="IID220" s="438"/>
      <c r="IIE220" s="438"/>
      <c r="IIF220" s="438"/>
      <c r="IIG220" s="438"/>
      <c r="IIH220" s="438"/>
      <c r="III220" s="438"/>
      <c r="IIJ220" s="438"/>
      <c r="IIK220" s="438"/>
      <c r="IIL220" s="438"/>
      <c r="IIM220" s="438"/>
      <c r="IIN220" s="438"/>
      <c r="IIO220" s="438"/>
      <c r="IIP220" s="438"/>
      <c r="IIQ220" s="438"/>
      <c r="IIR220" s="438"/>
      <c r="IIS220" s="438"/>
      <c r="IIT220" s="438"/>
      <c r="IIU220" s="438"/>
      <c r="IIV220" s="438"/>
      <c r="IIW220" s="438"/>
      <c r="IIX220" s="435"/>
      <c r="IIY220" s="435"/>
      <c r="IIZ220" s="435"/>
      <c r="IJA220" s="435"/>
      <c r="IJB220" s="435"/>
      <c r="IJC220" s="435"/>
      <c r="IJD220" s="435"/>
      <c r="IJE220" s="435"/>
      <c r="IJF220" s="435"/>
      <c r="IJG220" s="435"/>
      <c r="IJH220" s="435"/>
      <c r="IJI220" s="435"/>
      <c r="IJJ220" s="435"/>
      <c r="IJK220" s="435"/>
      <c r="IJL220" s="435"/>
      <c r="IJM220" s="435"/>
      <c r="IJN220" s="435"/>
      <c r="IJO220" s="435"/>
      <c r="IJP220" s="435"/>
      <c r="IJQ220" s="435"/>
      <c r="IJR220" s="435"/>
      <c r="IJS220" s="435"/>
      <c r="IJT220" s="435"/>
      <c r="IJU220" s="435"/>
      <c r="IJV220" s="435"/>
      <c r="IJW220" s="435"/>
      <c r="IJX220" s="435"/>
      <c r="IJY220" s="435"/>
      <c r="IJZ220" s="435"/>
      <c r="IKA220" s="435"/>
      <c r="IKB220" s="435"/>
      <c r="IKC220" s="435"/>
      <c r="IKD220" s="435"/>
      <c r="IKE220" s="435"/>
      <c r="IKF220" s="435"/>
      <c r="IKG220" s="435"/>
      <c r="IKH220" s="435"/>
      <c r="IKI220" s="435"/>
      <c r="IKJ220" s="435"/>
      <c r="IKK220" s="435"/>
      <c r="IKL220" s="435"/>
      <c r="IKM220" s="435"/>
      <c r="IKN220" s="435"/>
      <c r="IKO220" s="435"/>
      <c r="IKP220" s="435"/>
      <c r="IKQ220" s="435"/>
      <c r="IKR220" s="435"/>
      <c r="IKS220" s="435"/>
      <c r="IKT220" s="436"/>
      <c r="IKU220" s="436"/>
      <c r="IKV220" s="436"/>
      <c r="IKW220" s="436"/>
      <c r="IKX220" s="436"/>
      <c r="IKY220" s="436"/>
      <c r="IKZ220" s="436"/>
      <c r="ILA220" s="436"/>
      <c r="ILB220" s="436"/>
      <c r="ILC220" s="436"/>
      <c r="ILD220" s="436"/>
      <c r="ILE220" s="436"/>
      <c r="ILF220" s="436"/>
      <c r="ILG220" s="436"/>
      <c r="ILH220" s="436"/>
      <c r="ILI220" s="436"/>
      <c r="ILJ220" s="437"/>
      <c r="ILK220" s="437"/>
      <c r="ILL220" s="437"/>
      <c r="ILM220" s="437"/>
      <c r="ILN220" s="437"/>
      <c r="ILO220" s="437"/>
      <c r="ILP220" s="437"/>
      <c r="ILQ220" s="438"/>
      <c r="ILR220" s="438"/>
      <c r="ILS220" s="438"/>
      <c r="ILT220" s="438"/>
      <c r="ILU220" s="438"/>
      <c r="ILV220" s="438"/>
      <c r="ILW220" s="438"/>
      <c r="ILX220" s="438"/>
      <c r="ILY220" s="438"/>
      <c r="ILZ220" s="438"/>
      <c r="IMA220" s="438"/>
      <c r="IMB220" s="438"/>
      <c r="IMC220" s="438"/>
      <c r="IMD220" s="438"/>
      <c r="IME220" s="438"/>
      <c r="IMF220" s="438"/>
      <c r="IMG220" s="438"/>
      <c r="IMH220" s="438"/>
      <c r="IMI220" s="438"/>
      <c r="IMJ220" s="438"/>
      <c r="IMK220" s="438"/>
      <c r="IML220" s="438"/>
      <c r="IMM220" s="438"/>
      <c r="IMN220" s="438"/>
      <c r="IMO220" s="438"/>
      <c r="IMP220" s="438"/>
      <c r="IMQ220" s="438"/>
      <c r="IMR220" s="438"/>
      <c r="IMS220" s="438"/>
      <c r="IMT220" s="438"/>
      <c r="IMU220" s="438"/>
      <c r="IMV220" s="438"/>
      <c r="IMW220" s="438"/>
      <c r="IMX220" s="438"/>
      <c r="IMY220" s="435"/>
      <c r="IMZ220" s="435"/>
      <c r="INA220" s="435"/>
      <c r="INB220" s="435"/>
      <c r="INC220" s="435"/>
      <c r="IND220" s="435"/>
      <c r="INE220" s="435"/>
      <c r="INF220" s="435"/>
      <c r="ING220" s="435"/>
      <c r="INH220" s="435"/>
      <c r="INI220" s="435"/>
      <c r="INJ220" s="435"/>
      <c r="INK220" s="435"/>
      <c r="INL220" s="435"/>
      <c r="INM220" s="435"/>
      <c r="INN220" s="435"/>
      <c r="INO220" s="435"/>
      <c r="INP220" s="435"/>
      <c r="INQ220" s="435"/>
      <c r="INR220" s="435"/>
      <c r="INS220" s="435"/>
      <c r="INT220" s="435"/>
      <c r="INU220" s="435"/>
      <c r="INV220" s="435"/>
      <c r="INW220" s="435"/>
      <c r="INX220" s="435"/>
      <c r="INY220" s="435"/>
      <c r="INZ220" s="435"/>
      <c r="IOA220" s="435"/>
      <c r="IOB220" s="435"/>
      <c r="IOC220" s="435"/>
      <c r="IOD220" s="435"/>
      <c r="IOE220" s="435"/>
      <c r="IOF220" s="435"/>
      <c r="IOG220" s="435"/>
      <c r="IOH220" s="435"/>
      <c r="IOI220" s="435"/>
      <c r="IOJ220" s="435"/>
      <c r="IOK220" s="435"/>
      <c r="IOL220" s="435"/>
      <c r="IOM220" s="435"/>
      <c r="ION220" s="435"/>
      <c r="IOO220" s="435"/>
      <c r="IOP220" s="435"/>
      <c r="IOQ220" s="435"/>
      <c r="IOR220" s="435"/>
      <c r="IOS220" s="435"/>
      <c r="IOT220" s="435"/>
      <c r="IOU220" s="436"/>
      <c r="IOV220" s="436"/>
      <c r="IOW220" s="436"/>
      <c r="IOX220" s="436"/>
      <c r="IOY220" s="436"/>
      <c r="IOZ220" s="436"/>
      <c r="IPA220" s="436"/>
      <c r="IPB220" s="436"/>
      <c r="IPC220" s="436"/>
      <c r="IPD220" s="436"/>
      <c r="IPE220" s="436"/>
      <c r="IPF220" s="436"/>
      <c r="IPG220" s="436"/>
      <c r="IPH220" s="436"/>
      <c r="IPI220" s="436"/>
      <c r="IPJ220" s="436"/>
      <c r="IPK220" s="437"/>
      <c r="IPL220" s="437"/>
      <c r="IPM220" s="437"/>
      <c r="IPN220" s="437"/>
      <c r="IPO220" s="437"/>
      <c r="IPP220" s="437"/>
      <c r="IPQ220" s="437"/>
      <c r="IPR220" s="438"/>
      <c r="IPS220" s="438"/>
      <c r="IPT220" s="438"/>
      <c r="IPU220" s="438"/>
      <c r="IPV220" s="438"/>
      <c r="IPW220" s="438"/>
      <c r="IPX220" s="438"/>
      <c r="IPY220" s="438"/>
      <c r="IPZ220" s="438"/>
      <c r="IQA220" s="438"/>
      <c r="IQB220" s="438"/>
      <c r="IQC220" s="438"/>
      <c r="IQD220" s="438"/>
      <c r="IQE220" s="438"/>
      <c r="IQF220" s="438"/>
      <c r="IQG220" s="438"/>
      <c r="IQH220" s="438"/>
      <c r="IQI220" s="438"/>
      <c r="IQJ220" s="438"/>
      <c r="IQK220" s="438"/>
      <c r="IQL220" s="438"/>
      <c r="IQM220" s="438"/>
      <c r="IQN220" s="438"/>
      <c r="IQO220" s="438"/>
      <c r="IQP220" s="438"/>
      <c r="IQQ220" s="438"/>
      <c r="IQR220" s="438"/>
      <c r="IQS220" s="438"/>
      <c r="IQT220" s="438"/>
      <c r="IQU220" s="438"/>
      <c r="IQV220" s="438"/>
      <c r="IQW220" s="438"/>
      <c r="IQX220" s="438"/>
      <c r="IQY220" s="438"/>
      <c r="IQZ220" s="435"/>
      <c r="IRA220" s="435"/>
      <c r="IRB220" s="435"/>
      <c r="IRC220" s="435"/>
      <c r="IRD220" s="435"/>
      <c r="IRE220" s="435"/>
      <c r="IRF220" s="435"/>
      <c r="IRG220" s="435"/>
      <c r="IRH220" s="435"/>
      <c r="IRI220" s="435"/>
      <c r="IRJ220" s="435"/>
      <c r="IRK220" s="435"/>
      <c r="IRL220" s="435"/>
      <c r="IRM220" s="435"/>
      <c r="IRN220" s="435"/>
      <c r="IRO220" s="435"/>
      <c r="IRP220" s="435"/>
      <c r="IRQ220" s="435"/>
      <c r="IRR220" s="435"/>
      <c r="IRS220" s="435"/>
      <c r="IRT220" s="435"/>
      <c r="IRU220" s="435"/>
      <c r="IRV220" s="435"/>
      <c r="IRW220" s="435"/>
      <c r="IRX220" s="435"/>
      <c r="IRY220" s="435"/>
      <c r="IRZ220" s="435"/>
      <c r="ISA220" s="435"/>
      <c r="ISB220" s="435"/>
      <c r="ISC220" s="435"/>
      <c r="ISD220" s="435"/>
      <c r="ISE220" s="435"/>
      <c r="ISF220" s="435"/>
      <c r="ISG220" s="435"/>
      <c r="ISH220" s="435"/>
      <c r="ISI220" s="435"/>
      <c r="ISJ220" s="435"/>
      <c r="ISK220" s="435"/>
      <c r="ISL220" s="435"/>
      <c r="ISM220" s="435"/>
      <c r="ISN220" s="435"/>
      <c r="ISO220" s="435"/>
      <c r="ISP220" s="435"/>
      <c r="ISQ220" s="435"/>
      <c r="ISR220" s="435"/>
      <c r="ISS220" s="435"/>
      <c r="IST220" s="435"/>
      <c r="ISU220" s="435"/>
      <c r="ISV220" s="436"/>
      <c r="ISW220" s="436"/>
      <c r="ISX220" s="436"/>
      <c r="ISY220" s="436"/>
      <c r="ISZ220" s="436"/>
      <c r="ITA220" s="436"/>
      <c r="ITB220" s="436"/>
      <c r="ITC220" s="436"/>
      <c r="ITD220" s="436"/>
      <c r="ITE220" s="436"/>
      <c r="ITF220" s="436"/>
      <c r="ITG220" s="436"/>
      <c r="ITH220" s="436"/>
      <c r="ITI220" s="436"/>
      <c r="ITJ220" s="436"/>
      <c r="ITK220" s="436"/>
      <c r="ITL220" s="437"/>
      <c r="ITM220" s="437"/>
      <c r="ITN220" s="437"/>
      <c r="ITO220" s="437"/>
      <c r="ITP220" s="437"/>
      <c r="ITQ220" s="437"/>
      <c r="ITR220" s="437"/>
      <c r="ITS220" s="438"/>
      <c r="ITT220" s="438"/>
      <c r="ITU220" s="438"/>
      <c r="ITV220" s="438"/>
      <c r="ITW220" s="438"/>
      <c r="ITX220" s="438"/>
      <c r="ITY220" s="438"/>
      <c r="ITZ220" s="438"/>
      <c r="IUA220" s="438"/>
      <c r="IUB220" s="438"/>
      <c r="IUC220" s="438"/>
      <c r="IUD220" s="438"/>
      <c r="IUE220" s="438"/>
      <c r="IUF220" s="438"/>
      <c r="IUG220" s="438"/>
      <c r="IUH220" s="438"/>
      <c r="IUI220" s="438"/>
      <c r="IUJ220" s="438"/>
      <c r="IUK220" s="438"/>
      <c r="IUL220" s="438"/>
      <c r="IUM220" s="438"/>
      <c r="IUN220" s="438"/>
      <c r="IUO220" s="438"/>
      <c r="IUP220" s="438"/>
      <c r="IUQ220" s="438"/>
      <c r="IUR220" s="438"/>
      <c r="IUS220" s="438"/>
      <c r="IUT220" s="438"/>
      <c r="IUU220" s="438"/>
      <c r="IUV220" s="438"/>
      <c r="IUW220" s="438"/>
      <c r="IUX220" s="438"/>
      <c r="IUY220" s="438"/>
      <c r="IUZ220" s="438"/>
      <c r="IVA220" s="435"/>
      <c r="IVB220" s="435"/>
      <c r="IVC220" s="435"/>
      <c r="IVD220" s="435"/>
      <c r="IVE220" s="435"/>
      <c r="IVF220" s="435"/>
      <c r="IVG220" s="435"/>
      <c r="IVH220" s="435"/>
      <c r="IVI220" s="435"/>
      <c r="IVJ220" s="435"/>
      <c r="IVK220" s="435"/>
      <c r="IVL220" s="435"/>
      <c r="IVM220" s="435"/>
      <c r="IVN220" s="435"/>
      <c r="IVO220" s="435"/>
      <c r="IVP220" s="435"/>
      <c r="IVQ220" s="435"/>
      <c r="IVR220" s="435"/>
      <c r="IVS220" s="435"/>
      <c r="IVT220" s="435"/>
      <c r="IVU220" s="435"/>
      <c r="IVV220" s="435"/>
      <c r="IVW220" s="435"/>
      <c r="IVX220" s="435"/>
      <c r="IVY220" s="435"/>
      <c r="IVZ220" s="435"/>
      <c r="IWA220" s="435"/>
      <c r="IWB220" s="435"/>
      <c r="IWC220" s="435"/>
      <c r="IWD220" s="435"/>
      <c r="IWE220" s="435"/>
      <c r="IWF220" s="435"/>
      <c r="IWG220" s="435"/>
      <c r="IWH220" s="435"/>
      <c r="IWI220" s="435"/>
      <c r="IWJ220" s="435"/>
      <c r="IWK220" s="435"/>
      <c r="IWL220" s="435"/>
      <c r="IWM220" s="435"/>
      <c r="IWN220" s="435"/>
      <c r="IWO220" s="435"/>
      <c r="IWP220" s="435"/>
      <c r="IWQ220" s="435"/>
      <c r="IWR220" s="435"/>
      <c r="IWS220" s="435"/>
      <c r="IWT220" s="435"/>
      <c r="IWU220" s="435"/>
      <c r="IWV220" s="435"/>
      <c r="IWW220" s="436"/>
      <c r="IWX220" s="436"/>
      <c r="IWY220" s="436"/>
      <c r="IWZ220" s="436"/>
      <c r="IXA220" s="436"/>
      <c r="IXB220" s="436"/>
      <c r="IXC220" s="436"/>
      <c r="IXD220" s="436"/>
      <c r="IXE220" s="436"/>
      <c r="IXF220" s="436"/>
      <c r="IXG220" s="436"/>
      <c r="IXH220" s="436"/>
      <c r="IXI220" s="436"/>
      <c r="IXJ220" s="436"/>
      <c r="IXK220" s="436"/>
      <c r="IXL220" s="436"/>
      <c r="IXM220" s="437"/>
      <c r="IXN220" s="437"/>
      <c r="IXO220" s="437"/>
      <c r="IXP220" s="437"/>
      <c r="IXQ220" s="437"/>
      <c r="IXR220" s="437"/>
      <c r="IXS220" s="437"/>
      <c r="IXT220" s="438"/>
      <c r="IXU220" s="438"/>
      <c r="IXV220" s="438"/>
      <c r="IXW220" s="438"/>
      <c r="IXX220" s="438"/>
      <c r="IXY220" s="438"/>
      <c r="IXZ220" s="438"/>
      <c r="IYA220" s="438"/>
      <c r="IYB220" s="438"/>
      <c r="IYC220" s="438"/>
      <c r="IYD220" s="438"/>
      <c r="IYE220" s="438"/>
      <c r="IYF220" s="438"/>
      <c r="IYG220" s="438"/>
      <c r="IYH220" s="438"/>
      <c r="IYI220" s="438"/>
      <c r="IYJ220" s="438"/>
      <c r="IYK220" s="438"/>
      <c r="IYL220" s="438"/>
      <c r="IYM220" s="438"/>
      <c r="IYN220" s="438"/>
      <c r="IYO220" s="438"/>
      <c r="IYP220" s="438"/>
      <c r="IYQ220" s="438"/>
      <c r="IYR220" s="438"/>
      <c r="IYS220" s="438"/>
      <c r="IYT220" s="438"/>
      <c r="IYU220" s="438"/>
      <c r="IYV220" s="438"/>
      <c r="IYW220" s="438"/>
      <c r="IYX220" s="438"/>
      <c r="IYY220" s="438"/>
      <c r="IYZ220" s="438"/>
      <c r="IZA220" s="438"/>
      <c r="IZB220" s="435"/>
      <c r="IZC220" s="435"/>
      <c r="IZD220" s="435"/>
      <c r="IZE220" s="435"/>
      <c r="IZF220" s="435"/>
      <c r="IZG220" s="435"/>
      <c r="IZH220" s="435"/>
      <c r="IZI220" s="435"/>
      <c r="IZJ220" s="435"/>
      <c r="IZK220" s="435"/>
      <c r="IZL220" s="435"/>
      <c r="IZM220" s="435"/>
      <c r="IZN220" s="435"/>
      <c r="IZO220" s="435"/>
      <c r="IZP220" s="435"/>
      <c r="IZQ220" s="435"/>
      <c r="IZR220" s="435"/>
      <c r="IZS220" s="435"/>
      <c r="IZT220" s="435"/>
      <c r="IZU220" s="435"/>
      <c r="IZV220" s="435"/>
      <c r="IZW220" s="435"/>
      <c r="IZX220" s="435"/>
      <c r="IZY220" s="435"/>
      <c r="IZZ220" s="435"/>
      <c r="JAA220" s="435"/>
      <c r="JAB220" s="435"/>
      <c r="JAC220" s="435"/>
      <c r="JAD220" s="435"/>
      <c r="JAE220" s="435"/>
      <c r="JAF220" s="435"/>
      <c r="JAG220" s="435"/>
      <c r="JAH220" s="435"/>
      <c r="JAI220" s="435"/>
      <c r="JAJ220" s="435"/>
      <c r="JAK220" s="435"/>
      <c r="JAL220" s="435"/>
      <c r="JAM220" s="435"/>
      <c r="JAN220" s="435"/>
      <c r="JAO220" s="435"/>
      <c r="JAP220" s="435"/>
      <c r="JAQ220" s="435"/>
      <c r="JAR220" s="435"/>
      <c r="JAS220" s="435"/>
      <c r="JAT220" s="435"/>
      <c r="JAU220" s="435"/>
      <c r="JAV220" s="435"/>
      <c r="JAW220" s="435"/>
      <c r="JAX220" s="436"/>
      <c r="JAY220" s="436"/>
      <c r="JAZ220" s="436"/>
      <c r="JBA220" s="436"/>
      <c r="JBB220" s="436"/>
      <c r="JBC220" s="436"/>
      <c r="JBD220" s="436"/>
      <c r="JBE220" s="436"/>
      <c r="JBF220" s="436"/>
      <c r="JBG220" s="436"/>
      <c r="JBH220" s="436"/>
      <c r="JBI220" s="436"/>
      <c r="JBJ220" s="436"/>
      <c r="JBK220" s="436"/>
      <c r="JBL220" s="436"/>
      <c r="JBM220" s="436"/>
      <c r="JBN220" s="437"/>
      <c r="JBO220" s="437"/>
      <c r="JBP220" s="437"/>
      <c r="JBQ220" s="437"/>
      <c r="JBR220" s="437"/>
      <c r="JBS220" s="437"/>
      <c r="JBT220" s="437"/>
      <c r="JBU220" s="438"/>
      <c r="JBV220" s="438"/>
      <c r="JBW220" s="438"/>
      <c r="JBX220" s="438"/>
      <c r="JBY220" s="438"/>
      <c r="JBZ220" s="438"/>
      <c r="JCA220" s="438"/>
      <c r="JCB220" s="438"/>
      <c r="JCC220" s="438"/>
      <c r="JCD220" s="438"/>
      <c r="JCE220" s="438"/>
      <c r="JCF220" s="438"/>
      <c r="JCG220" s="438"/>
      <c r="JCH220" s="438"/>
      <c r="JCI220" s="438"/>
      <c r="JCJ220" s="438"/>
      <c r="JCK220" s="438"/>
      <c r="JCL220" s="438"/>
      <c r="JCM220" s="438"/>
      <c r="JCN220" s="438"/>
      <c r="JCO220" s="438"/>
      <c r="JCP220" s="438"/>
      <c r="JCQ220" s="438"/>
      <c r="JCR220" s="438"/>
      <c r="JCS220" s="438"/>
      <c r="JCT220" s="438"/>
      <c r="JCU220" s="438"/>
      <c r="JCV220" s="438"/>
      <c r="JCW220" s="438"/>
      <c r="JCX220" s="438"/>
      <c r="JCY220" s="438"/>
      <c r="JCZ220" s="438"/>
      <c r="JDA220" s="438"/>
      <c r="JDB220" s="438"/>
      <c r="JDC220" s="435"/>
      <c r="JDD220" s="435"/>
      <c r="JDE220" s="435"/>
      <c r="JDF220" s="435"/>
      <c r="JDG220" s="435"/>
      <c r="JDH220" s="435"/>
      <c r="JDI220" s="435"/>
      <c r="JDJ220" s="435"/>
      <c r="JDK220" s="435"/>
      <c r="JDL220" s="435"/>
      <c r="JDM220" s="435"/>
      <c r="JDN220" s="435"/>
      <c r="JDO220" s="435"/>
      <c r="JDP220" s="435"/>
      <c r="JDQ220" s="435"/>
      <c r="JDR220" s="435"/>
      <c r="JDS220" s="435"/>
      <c r="JDT220" s="435"/>
      <c r="JDU220" s="435"/>
      <c r="JDV220" s="435"/>
      <c r="JDW220" s="435"/>
      <c r="JDX220" s="435"/>
      <c r="JDY220" s="435"/>
      <c r="JDZ220" s="435"/>
      <c r="JEA220" s="435"/>
      <c r="JEB220" s="435"/>
      <c r="JEC220" s="435"/>
      <c r="JED220" s="435"/>
      <c r="JEE220" s="435"/>
      <c r="JEF220" s="435"/>
      <c r="JEG220" s="435"/>
      <c r="JEH220" s="435"/>
      <c r="JEI220" s="435"/>
      <c r="JEJ220" s="435"/>
      <c r="JEK220" s="435"/>
      <c r="JEL220" s="435"/>
      <c r="JEM220" s="435"/>
      <c r="JEN220" s="435"/>
      <c r="JEO220" s="435"/>
      <c r="JEP220" s="435"/>
      <c r="JEQ220" s="435"/>
      <c r="JER220" s="435"/>
      <c r="JES220" s="435"/>
      <c r="JET220" s="435"/>
      <c r="JEU220" s="435"/>
      <c r="JEV220" s="435"/>
      <c r="JEW220" s="435"/>
      <c r="JEX220" s="435"/>
      <c r="JEY220" s="436"/>
      <c r="JEZ220" s="436"/>
      <c r="JFA220" s="436"/>
      <c r="JFB220" s="436"/>
      <c r="JFC220" s="436"/>
      <c r="JFD220" s="436"/>
      <c r="JFE220" s="436"/>
      <c r="JFF220" s="436"/>
      <c r="JFG220" s="436"/>
      <c r="JFH220" s="436"/>
      <c r="JFI220" s="436"/>
      <c r="JFJ220" s="436"/>
      <c r="JFK220" s="436"/>
      <c r="JFL220" s="436"/>
      <c r="JFM220" s="436"/>
      <c r="JFN220" s="436"/>
      <c r="JFO220" s="437"/>
      <c r="JFP220" s="437"/>
      <c r="JFQ220" s="437"/>
      <c r="JFR220" s="437"/>
      <c r="JFS220" s="437"/>
      <c r="JFT220" s="437"/>
      <c r="JFU220" s="437"/>
      <c r="JFV220" s="438"/>
      <c r="JFW220" s="438"/>
      <c r="JFX220" s="438"/>
      <c r="JFY220" s="438"/>
      <c r="JFZ220" s="438"/>
      <c r="JGA220" s="438"/>
      <c r="JGB220" s="438"/>
      <c r="JGC220" s="438"/>
      <c r="JGD220" s="438"/>
      <c r="JGE220" s="438"/>
      <c r="JGF220" s="438"/>
      <c r="JGG220" s="438"/>
      <c r="JGH220" s="438"/>
      <c r="JGI220" s="438"/>
      <c r="JGJ220" s="438"/>
      <c r="JGK220" s="438"/>
      <c r="JGL220" s="438"/>
      <c r="JGM220" s="438"/>
      <c r="JGN220" s="438"/>
      <c r="JGO220" s="438"/>
      <c r="JGP220" s="438"/>
      <c r="JGQ220" s="438"/>
      <c r="JGR220" s="438"/>
      <c r="JGS220" s="438"/>
      <c r="JGT220" s="438"/>
      <c r="JGU220" s="438"/>
      <c r="JGV220" s="438"/>
      <c r="JGW220" s="438"/>
      <c r="JGX220" s="438"/>
      <c r="JGY220" s="438"/>
      <c r="JGZ220" s="438"/>
      <c r="JHA220" s="438"/>
      <c r="JHB220" s="438"/>
      <c r="JHC220" s="438"/>
      <c r="JHD220" s="435"/>
      <c r="JHE220" s="435"/>
      <c r="JHF220" s="435"/>
      <c r="JHG220" s="435"/>
      <c r="JHH220" s="435"/>
      <c r="JHI220" s="435"/>
      <c r="JHJ220" s="435"/>
      <c r="JHK220" s="435"/>
      <c r="JHL220" s="435"/>
      <c r="JHM220" s="435"/>
      <c r="JHN220" s="435"/>
      <c r="JHO220" s="435"/>
      <c r="JHP220" s="435"/>
      <c r="JHQ220" s="435"/>
      <c r="JHR220" s="435"/>
      <c r="JHS220" s="435"/>
      <c r="JHT220" s="435"/>
      <c r="JHU220" s="435"/>
      <c r="JHV220" s="435"/>
      <c r="JHW220" s="435"/>
      <c r="JHX220" s="435"/>
      <c r="JHY220" s="435"/>
      <c r="JHZ220" s="435"/>
      <c r="JIA220" s="435"/>
      <c r="JIB220" s="435"/>
      <c r="JIC220" s="435"/>
      <c r="JID220" s="435"/>
      <c r="JIE220" s="435"/>
      <c r="JIF220" s="435"/>
      <c r="JIG220" s="435"/>
      <c r="JIH220" s="435"/>
      <c r="JII220" s="435"/>
      <c r="JIJ220" s="435"/>
      <c r="JIK220" s="435"/>
      <c r="JIL220" s="435"/>
      <c r="JIM220" s="435"/>
      <c r="JIN220" s="435"/>
      <c r="JIO220" s="435"/>
      <c r="JIP220" s="435"/>
      <c r="JIQ220" s="435"/>
      <c r="JIR220" s="435"/>
      <c r="JIS220" s="435"/>
      <c r="JIT220" s="435"/>
      <c r="JIU220" s="435"/>
      <c r="JIV220" s="435"/>
      <c r="JIW220" s="435"/>
      <c r="JIX220" s="435"/>
      <c r="JIY220" s="435"/>
      <c r="JIZ220" s="436"/>
      <c r="JJA220" s="436"/>
      <c r="JJB220" s="436"/>
      <c r="JJC220" s="436"/>
      <c r="JJD220" s="436"/>
      <c r="JJE220" s="436"/>
      <c r="JJF220" s="436"/>
      <c r="JJG220" s="436"/>
      <c r="JJH220" s="436"/>
      <c r="JJI220" s="436"/>
      <c r="JJJ220" s="436"/>
      <c r="JJK220" s="436"/>
      <c r="JJL220" s="436"/>
      <c r="JJM220" s="436"/>
      <c r="JJN220" s="436"/>
      <c r="JJO220" s="436"/>
      <c r="JJP220" s="437"/>
      <c r="JJQ220" s="437"/>
      <c r="JJR220" s="437"/>
      <c r="JJS220" s="437"/>
      <c r="JJT220" s="437"/>
      <c r="JJU220" s="437"/>
      <c r="JJV220" s="437"/>
      <c r="JJW220" s="438"/>
      <c r="JJX220" s="438"/>
      <c r="JJY220" s="438"/>
      <c r="JJZ220" s="438"/>
      <c r="JKA220" s="438"/>
      <c r="JKB220" s="438"/>
      <c r="JKC220" s="438"/>
      <c r="JKD220" s="438"/>
      <c r="JKE220" s="438"/>
      <c r="JKF220" s="438"/>
      <c r="JKG220" s="438"/>
      <c r="JKH220" s="438"/>
      <c r="JKI220" s="438"/>
      <c r="JKJ220" s="438"/>
      <c r="JKK220" s="438"/>
      <c r="JKL220" s="438"/>
      <c r="JKM220" s="438"/>
      <c r="JKN220" s="438"/>
      <c r="JKO220" s="438"/>
      <c r="JKP220" s="438"/>
      <c r="JKQ220" s="438"/>
      <c r="JKR220" s="438"/>
      <c r="JKS220" s="438"/>
      <c r="JKT220" s="438"/>
      <c r="JKU220" s="438"/>
      <c r="JKV220" s="438"/>
      <c r="JKW220" s="438"/>
      <c r="JKX220" s="438"/>
      <c r="JKY220" s="438"/>
      <c r="JKZ220" s="438"/>
      <c r="JLA220" s="438"/>
      <c r="JLB220" s="438"/>
      <c r="JLC220" s="438"/>
      <c r="JLD220" s="438"/>
      <c r="JLE220" s="435"/>
      <c r="JLF220" s="435"/>
      <c r="JLG220" s="435"/>
      <c r="JLH220" s="435"/>
      <c r="JLI220" s="435"/>
      <c r="JLJ220" s="435"/>
      <c r="JLK220" s="435"/>
      <c r="JLL220" s="435"/>
      <c r="JLM220" s="435"/>
      <c r="JLN220" s="435"/>
      <c r="JLO220" s="435"/>
      <c r="JLP220" s="435"/>
      <c r="JLQ220" s="435"/>
      <c r="JLR220" s="435"/>
      <c r="JLS220" s="435"/>
      <c r="JLT220" s="435"/>
      <c r="JLU220" s="435"/>
      <c r="JLV220" s="435"/>
      <c r="JLW220" s="435"/>
      <c r="JLX220" s="435"/>
      <c r="JLY220" s="435"/>
      <c r="JLZ220" s="435"/>
      <c r="JMA220" s="435"/>
      <c r="JMB220" s="435"/>
      <c r="JMC220" s="435"/>
      <c r="JMD220" s="435"/>
      <c r="JME220" s="435"/>
      <c r="JMF220" s="435"/>
      <c r="JMG220" s="435"/>
      <c r="JMH220" s="435"/>
      <c r="JMI220" s="435"/>
      <c r="JMJ220" s="435"/>
      <c r="JMK220" s="435"/>
      <c r="JML220" s="435"/>
      <c r="JMM220" s="435"/>
      <c r="JMN220" s="435"/>
      <c r="JMO220" s="435"/>
      <c r="JMP220" s="435"/>
      <c r="JMQ220" s="435"/>
      <c r="JMR220" s="435"/>
      <c r="JMS220" s="435"/>
      <c r="JMT220" s="435"/>
      <c r="JMU220" s="435"/>
      <c r="JMV220" s="435"/>
      <c r="JMW220" s="435"/>
      <c r="JMX220" s="435"/>
      <c r="JMY220" s="435"/>
      <c r="JMZ220" s="435"/>
      <c r="JNA220" s="436"/>
      <c r="JNB220" s="436"/>
      <c r="JNC220" s="436"/>
      <c r="JND220" s="436"/>
      <c r="JNE220" s="436"/>
      <c r="JNF220" s="436"/>
      <c r="JNG220" s="436"/>
      <c r="JNH220" s="436"/>
      <c r="JNI220" s="436"/>
      <c r="JNJ220" s="436"/>
      <c r="JNK220" s="436"/>
      <c r="JNL220" s="436"/>
      <c r="JNM220" s="436"/>
      <c r="JNN220" s="436"/>
      <c r="JNO220" s="436"/>
      <c r="JNP220" s="436"/>
      <c r="JNQ220" s="437"/>
      <c r="JNR220" s="437"/>
      <c r="JNS220" s="437"/>
      <c r="JNT220" s="437"/>
      <c r="JNU220" s="437"/>
      <c r="JNV220" s="437"/>
      <c r="JNW220" s="437"/>
      <c r="JNX220" s="438"/>
      <c r="JNY220" s="438"/>
      <c r="JNZ220" s="438"/>
      <c r="JOA220" s="438"/>
      <c r="JOB220" s="438"/>
      <c r="JOC220" s="438"/>
      <c r="JOD220" s="438"/>
      <c r="JOE220" s="438"/>
      <c r="JOF220" s="438"/>
      <c r="JOG220" s="438"/>
      <c r="JOH220" s="438"/>
      <c r="JOI220" s="438"/>
      <c r="JOJ220" s="438"/>
      <c r="JOK220" s="438"/>
      <c r="JOL220" s="438"/>
      <c r="JOM220" s="438"/>
      <c r="JON220" s="438"/>
      <c r="JOO220" s="438"/>
      <c r="JOP220" s="438"/>
      <c r="JOQ220" s="438"/>
      <c r="JOR220" s="438"/>
      <c r="JOS220" s="438"/>
      <c r="JOT220" s="438"/>
      <c r="JOU220" s="438"/>
      <c r="JOV220" s="438"/>
      <c r="JOW220" s="438"/>
      <c r="JOX220" s="438"/>
      <c r="JOY220" s="438"/>
      <c r="JOZ220" s="438"/>
      <c r="JPA220" s="438"/>
      <c r="JPB220" s="438"/>
      <c r="JPC220" s="438"/>
      <c r="JPD220" s="438"/>
      <c r="JPE220" s="438"/>
      <c r="JPF220" s="435"/>
      <c r="JPG220" s="435"/>
      <c r="JPH220" s="435"/>
      <c r="JPI220" s="435"/>
      <c r="JPJ220" s="435"/>
      <c r="JPK220" s="435"/>
      <c r="JPL220" s="435"/>
      <c r="JPM220" s="435"/>
      <c r="JPN220" s="435"/>
      <c r="JPO220" s="435"/>
      <c r="JPP220" s="435"/>
      <c r="JPQ220" s="435"/>
      <c r="JPR220" s="435"/>
      <c r="JPS220" s="435"/>
      <c r="JPT220" s="435"/>
      <c r="JPU220" s="435"/>
      <c r="JPV220" s="435"/>
      <c r="JPW220" s="435"/>
      <c r="JPX220" s="435"/>
      <c r="JPY220" s="435"/>
      <c r="JPZ220" s="435"/>
      <c r="JQA220" s="435"/>
      <c r="JQB220" s="435"/>
      <c r="JQC220" s="435"/>
      <c r="JQD220" s="435"/>
      <c r="JQE220" s="435"/>
      <c r="JQF220" s="435"/>
      <c r="JQG220" s="435"/>
      <c r="JQH220" s="435"/>
      <c r="JQI220" s="435"/>
      <c r="JQJ220" s="435"/>
      <c r="JQK220" s="435"/>
      <c r="JQL220" s="435"/>
      <c r="JQM220" s="435"/>
      <c r="JQN220" s="435"/>
      <c r="JQO220" s="435"/>
      <c r="JQP220" s="435"/>
      <c r="JQQ220" s="435"/>
      <c r="JQR220" s="435"/>
      <c r="JQS220" s="435"/>
      <c r="JQT220" s="435"/>
      <c r="JQU220" s="435"/>
      <c r="JQV220" s="435"/>
      <c r="JQW220" s="435"/>
      <c r="JQX220" s="435"/>
      <c r="JQY220" s="435"/>
      <c r="JQZ220" s="435"/>
      <c r="JRA220" s="435"/>
      <c r="JRB220" s="436"/>
      <c r="JRC220" s="436"/>
      <c r="JRD220" s="436"/>
      <c r="JRE220" s="436"/>
      <c r="JRF220" s="436"/>
      <c r="JRG220" s="436"/>
      <c r="JRH220" s="436"/>
      <c r="JRI220" s="436"/>
      <c r="JRJ220" s="436"/>
      <c r="JRK220" s="436"/>
      <c r="JRL220" s="436"/>
      <c r="JRM220" s="436"/>
      <c r="JRN220" s="436"/>
      <c r="JRO220" s="436"/>
      <c r="JRP220" s="436"/>
      <c r="JRQ220" s="436"/>
      <c r="JRR220" s="437"/>
      <c r="JRS220" s="437"/>
      <c r="JRT220" s="437"/>
      <c r="JRU220" s="437"/>
      <c r="JRV220" s="437"/>
      <c r="JRW220" s="437"/>
      <c r="JRX220" s="437"/>
      <c r="JRY220" s="438"/>
      <c r="JRZ220" s="438"/>
      <c r="JSA220" s="438"/>
      <c r="JSB220" s="438"/>
      <c r="JSC220" s="438"/>
      <c r="JSD220" s="438"/>
      <c r="JSE220" s="438"/>
      <c r="JSF220" s="438"/>
      <c r="JSG220" s="438"/>
      <c r="JSH220" s="438"/>
      <c r="JSI220" s="438"/>
      <c r="JSJ220" s="438"/>
      <c r="JSK220" s="438"/>
      <c r="JSL220" s="438"/>
      <c r="JSM220" s="438"/>
      <c r="JSN220" s="438"/>
      <c r="JSO220" s="438"/>
      <c r="JSP220" s="438"/>
      <c r="JSQ220" s="438"/>
      <c r="JSR220" s="438"/>
      <c r="JSS220" s="438"/>
      <c r="JST220" s="438"/>
      <c r="JSU220" s="438"/>
      <c r="JSV220" s="438"/>
      <c r="JSW220" s="438"/>
      <c r="JSX220" s="438"/>
      <c r="JSY220" s="438"/>
      <c r="JSZ220" s="438"/>
      <c r="JTA220" s="438"/>
      <c r="JTB220" s="438"/>
      <c r="JTC220" s="438"/>
      <c r="JTD220" s="438"/>
      <c r="JTE220" s="438"/>
      <c r="JTF220" s="438"/>
      <c r="JTG220" s="435"/>
      <c r="JTH220" s="435"/>
      <c r="JTI220" s="435"/>
      <c r="JTJ220" s="435"/>
      <c r="JTK220" s="435"/>
      <c r="JTL220" s="435"/>
      <c r="JTM220" s="435"/>
      <c r="JTN220" s="435"/>
      <c r="JTO220" s="435"/>
      <c r="JTP220" s="435"/>
      <c r="JTQ220" s="435"/>
      <c r="JTR220" s="435"/>
      <c r="JTS220" s="435"/>
      <c r="JTT220" s="435"/>
      <c r="JTU220" s="435"/>
      <c r="JTV220" s="435"/>
      <c r="JTW220" s="435"/>
      <c r="JTX220" s="435"/>
      <c r="JTY220" s="435"/>
      <c r="JTZ220" s="435"/>
      <c r="JUA220" s="435"/>
      <c r="JUB220" s="435"/>
      <c r="JUC220" s="435"/>
      <c r="JUD220" s="435"/>
      <c r="JUE220" s="435"/>
      <c r="JUF220" s="435"/>
      <c r="JUG220" s="435"/>
      <c r="JUH220" s="435"/>
      <c r="JUI220" s="435"/>
      <c r="JUJ220" s="435"/>
      <c r="JUK220" s="435"/>
      <c r="JUL220" s="435"/>
      <c r="JUM220" s="435"/>
      <c r="JUN220" s="435"/>
      <c r="JUO220" s="435"/>
      <c r="JUP220" s="435"/>
      <c r="JUQ220" s="435"/>
      <c r="JUR220" s="435"/>
      <c r="JUS220" s="435"/>
      <c r="JUT220" s="435"/>
      <c r="JUU220" s="435"/>
      <c r="JUV220" s="435"/>
      <c r="JUW220" s="435"/>
      <c r="JUX220" s="435"/>
      <c r="JUY220" s="435"/>
      <c r="JUZ220" s="435"/>
      <c r="JVA220" s="435"/>
      <c r="JVB220" s="435"/>
      <c r="JVC220" s="436"/>
      <c r="JVD220" s="436"/>
      <c r="JVE220" s="436"/>
      <c r="JVF220" s="436"/>
      <c r="JVG220" s="436"/>
      <c r="JVH220" s="436"/>
      <c r="JVI220" s="436"/>
      <c r="JVJ220" s="436"/>
      <c r="JVK220" s="436"/>
      <c r="JVL220" s="436"/>
      <c r="JVM220" s="436"/>
      <c r="JVN220" s="436"/>
      <c r="JVO220" s="436"/>
      <c r="JVP220" s="436"/>
      <c r="JVQ220" s="436"/>
      <c r="JVR220" s="436"/>
      <c r="JVS220" s="437"/>
      <c r="JVT220" s="437"/>
      <c r="JVU220" s="437"/>
      <c r="JVV220" s="437"/>
      <c r="JVW220" s="437"/>
      <c r="JVX220" s="437"/>
      <c r="JVY220" s="437"/>
      <c r="JVZ220" s="438"/>
      <c r="JWA220" s="438"/>
      <c r="JWB220" s="438"/>
      <c r="JWC220" s="438"/>
      <c r="JWD220" s="438"/>
      <c r="JWE220" s="438"/>
      <c r="JWF220" s="438"/>
      <c r="JWG220" s="438"/>
      <c r="JWH220" s="438"/>
      <c r="JWI220" s="438"/>
      <c r="JWJ220" s="438"/>
      <c r="JWK220" s="438"/>
      <c r="JWL220" s="438"/>
      <c r="JWM220" s="438"/>
      <c r="JWN220" s="438"/>
      <c r="JWO220" s="438"/>
      <c r="JWP220" s="438"/>
      <c r="JWQ220" s="438"/>
      <c r="JWR220" s="438"/>
      <c r="JWS220" s="438"/>
      <c r="JWT220" s="438"/>
      <c r="JWU220" s="438"/>
      <c r="JWV220" s="438"/>
      <c r="JWW220" s="438"/>
      <c r="JWX220" s="438"/>
      <c r="JWY220" s="438"/>
      <c r="JWZ220" s="438"/>
      <c r="JXA220" s="438"/>
      <c r="JXB220" s="438"/>
      <c r="JXC220" s="438"/>
      <c r="JXD220" s="438"/>
      <c r="JXE220" s="438"/>
      <c r="JXF220" s="438"/>
      <c r="JXG220" s="438"/>
      <c r="JXH220" s="435"/>
      <c r="JXI220" s="435"/>
      <c r="JXJ220" s="435"/>
      <c r="JXK220" s="435"/>
      <c r="JXL220" s="435"/>
      <c r="JXM220" s="435"/>
      <c r="JXN220" s="435"/>
      <c r="JXO220" s="435"/>
      <c r="JXP220" s="435"/>
      <c r="JXQ220" s="435"/>
      <c r="JXR220" s="435"/>
      <c r="JXS220" s="435"/>
      <c r="JXT220" s="435"/>
      <c r="JXU220" s="435"/>
      <c r="JXV220" s="435"/>
      <c r="JXW220" s="435"/>
      <c r="JXX220" s="435"/>
      <c r="JXY220" s="435"/>
      <c r="JXZ220" s="435"/>
      <c r="JYA220" s="435"/>
      <c r="JYB220" s="435"/>
      <c r="JYC220" s="435"/>
      <c r="JYD220" s="435"/>
      <c r="JYE220" s="435"/>
      <c r="JYF220" s="435"/>
      <c r="JYG220" s="435"/>
      <c r="JYH220" s="435"/>
      <c r="JYI220" s="435"/>
      <c r="JYJ220" s="435"/>
      <c r="JYK220" s="435"/>
      <c r="JYL220" s="435"/>
      <c r="JYM220" s="435"/>
      <c r="JYN220" s="435"/>
      <c r="JYO220" s="435"/>
      <c r="JYP220" s="435"/>
      <c r="JYQ220" s="435"/>
      <c r="JYR220" s="435"/>
      <c r="JYS220" s="435"/>
      <c r="JYT220" s="435"/>
      <c r="JYU220" s="435"/>
      <c r="JYV220" s="435"/>
      <c r="JYW220" s="435"/>
      <c r="JYX220" s="435"/>
      <c r="JYY220" s="435"/>
      <c r="JYZ220" s="435"/>
      <c r="JZA220" s="435"/>
      <c r="JZB220" s="435"/>
      <c r="JZC220" s="435"/>
      <c r="JZD220" s="436"/>
      <c r="JZE220" s="436"/>
      <c r="JZF220" s="436"/>
      <c r="JZG220" s="436"/>
      <c r="JZH220" s="436"/>
      <c r="JZI220" s="436"/>
      <c r="JZJ220" s="436"/>
      <c r="JZK220" s="436"/>
      <c r="JZL220" s="436"/>
      <c r="JZM220" s="436"/>
      <c r="JZN220" s="436"/>
      <c r="JZO220" s="436"/>
      <c r="JZP220" s="436"/>
      <c r="JZQ220" s="436"/>
      <c r="JZR220" s="436"/>
      <c r="JZS220" s="436"/>
      <c r="JZT220" s="437"/>
      <c r="JZU220" s="437"/>
      <c r="JZV220" s="437"/>
      <c r="JZW220" s="437"/>
      <c r="JZX220" s="437"/>
      <c r="JZY220" s="437"/>
      <c r="JZZ220" s="437"/>
      <c r="KAA220" s="438"/>
      <c r="KAB220" s="438"/>
      <c r="KAC220" s="438"/>
      <c r="KAD220" s="438"/>
      <c r="KAE220" s="438"/>
      <c r="KAF220" s="438"/>
      <c r="KAG220" s="438"/>
      <c r="KAH220" s="438"/>
      <c r="KAI220" s="438"/>
      <c r="KAJ220" s="438"/>
      <c r="KAK220" s="438"/>
      <c r="KAL220" s="438"/>
      <c r="KAM220" s="438"/>
      <c r="KAN220" s="438"/>
      <c r="KAO220" s="438"/>
      <c r="KAP220" s="438"/>
      <c r="KAQ220" s="438"/>
      <c r="KAR220" s="438"/>
      <c r="KAS220" s="438"/>
      <c r="KAT220" s="438"/>
      <c r="KAU220" s="438"/>
      <c r="KAV220" s="438"/>
      <c r="KAW220" s="438"/>
      <c r="KAX220" s="438"/>
      <c r="KAY220" s="438"/>
      <c r="KAZ220" s="438"/>
      <c r="KBA220" s="438"/>
      <c r="KBB220" s="438"/>
      <c r="KBC220" s="438"/>
      <c r="KBD220" s="438"/>
      <c r="KBE220" s="438"/>
      <c r="KBF220" s="438"/>
      <c r="KBG220" s="438"/>
      <c r="KBH220" s="438"/>
      <c r="KBI220" s="435"/>
      <c r="KBJ220" s="435"/>
      <c r="KBK220" s="435"/>
      <c r="KBL220" s="435"/>
      <c r="KBM220" s="435"/>
      <c r="KBN220" s="435"/>
      <c r="KBO220" s="435"/>
      <c r="KBP220" s="435"/>
      <c r="KBQ220" s="435"/>
      <c r="KBR220" s="435"/>
      <c r="KBS220" s="435"/>
      <c r="KBT220" s="435"/>
      <c r="KBU220" s="435"/>
      <c r="KBV220" s="435"/>
      <c r="KBW220" s="435"/>
      <c r="KBX220" s="435"/>
      <c r="KBY220" s="435"/>
      <c r="KBZ220" s="435"/>
      <c r="KCA220" s="435"/>
      <c r="KCB220" s="435"/>
      <c r="KCC220" s="435"/>
      <c r="KCD220" s="435"/>
      <c r="KCE220" s="435"/>
      <c r="KCF220" s="435"/>
      <c r="KCG220" s="435"/>
      <c r="KCH220" s="435"/>
      <c r="KCI220" s="435"/>
      <c r="KCJ220" s="435"/>
      <c r="KCK220" s="435"/>
      <c r="KCL220" s="435"/>
      <c r="KCM220" s="435"/>
      <c r="KCN220" s="435"/>
      <c r="KCO220" s="435"/>
      <c r="KCP220" s="435"/>
      <c r="KCQ220" s="435"/>
      <c r="KCR220" s="435"/>
      <c r="KCS220" s="435"/>
      <c r="KCT220" s="435"/>
      <c r="KCU220" s="435"/>
      <c r="KCV220" s="435"/>
      <c r="KCW220" s="435"/>
      <c r="KCX220" s="435"/>
      <c r="KCY220" s="435"/>
      <c r="KCZ220" s="435"/>
      <c r="KDA220" s="435"/>
      <c r="KDB220" s="435"/>
      <c r="KDC220" s="435"/>
      <c r="KDD220" s="435"/>
      <c r="KDE220" s="436"/>
      <c r="KDF220" s="436"/>
      <c r="KDG220" s="436"/>
      <c r="KDH220" s="436"/>
      <c r="KDI220" s="436"/>
      <c r="KDJ220" s="436"/>
      <c r="KDK220" s="436"/>
      <c r="KDL220" s="436"/>
      <c r="KDM220" s="436"/>
      <c r="KDN220" s="436"/>
      <c r="KDO220" s="436"/>
      <c r="KDP220" s="436"/>
      <c r="KDQ220" s="436"/>
      <c r="KDR220" s="436"/>
      <c r="KDS220" s="436"/>
      <c r="KDT220" s="436"/>
      <c r="KDU220" s="437"/>
      <c r="KDV220" s="437"/>
      <c r="KDW220" s="437"/>
      <c r="KDX220" s="437"/>
      <c r="KDY220" s="437"/>
      <c r="KDZ220" s="437"/>
      <c r="KEA220" s="437"/>
      <c r="KEB220" s="438"/>
      <c r="KEC220" s="438"/>
      <c r="KED220" s="438"/>
      <c r="KEE220" s="438"/>
      <c r="KEF220" s="438"/>
      <c r="KEG220" s="438"/>
      <c r="KEH220" s="438"/>
      <c r="KEI220" s="438"/>
      <c r="KEJ220" s="438"/>
      <c r="KEK220" s="438"/>
      <c r="KEL220" s="438"/>
      <c r="KEM220" s="438"/>
      <c r="KEN220" s="438"/>
      <c r="KEO220" s="438"/>
      <c r="KEP220" s="438"/>
      <c r="KEQ220" s="438"/>
      <c r="KER220" s="438"/>
      <c r="KES220" s="438"/>
      <c r="KET220" s="438"/>
      <c r="KEU220" s="438"/>
      <c r="KEV220" s="438"/>
      <c r="KEW220" s="438"/>
      <c r="KEX220" s="438"/>
      <c r="KEY220" s="438"/>
      <c r="KEZ220" s="438"/>
      <c r="KFA220" s="438"/>
      <c r="KFB220" s="438"/>
      <c r="KFC220" s="438"/>
      <c r="KFD220" s="438"/>
      <c r="KFE220" s="438"/>
      <c r="KFF220" s="438"/>
      <c r="KFG220" s="438"/>
      <c r="KFH220" s="438"/>
      <c r="KFI220" s="438"/>
      <c r="KFJ220" s="435"/>
      <c r="KFK220" s="435"/>
      <c r="KFL220" s="435"/>
      <c r="KFM220" s="435"/>
      <c r="KFN220" s="435"/>
      <c r="KFO220" s="435"/>
      <c r="KFP220" s="435"/>
      <c r="KFQ220" s="435"/>
      <c r="KFR220" s="435"/>
      <c r="KFS220" s="435"/>
      <c r="KFT220" s="435"/>
      <c r="KFU220" s="435"/>
      <c r="KFV220" s="435"/>
      <c r="KFW220" s="435"/>
      <c r="KFX220" s="435"/>
      <c r="KFY220" s="435"/>
      <c r="KFZ220" s="435"/>
      <c r="KGA220" s="435"/>
      <c r="KGB220" s="435"/>
      <c r="KGC220" s="435"/>
      <c r="KGD220" s="435"/>
      <c r="KGE220" s="435"/>
      <c r="KGF220" s="435"/>
      <c r="KGG220" s="435"/>
      <c r="KGH220" s="435"/>
      <c r="KGI220" s="435"/>
      <c r="KGJ220" s="435"/>
      <c r="KGK220" s="435"/>
      <c r="KGL220" s="435"/>
      <c r="KGM220" s="435"/>
      <c r="KGN220" s="435"/>
      <c r="KGO220" s="435"/>
      <c r="KGP220" s="435"/>
      <c r="KGQ220" s="435"/>
      <c r="KGR220" s="435"/>
      <c r="KGS220" s="435"/>
      <c r="KGT220" s="435"/>
      <c r="KGU220" s="435"/>
      <c r="KGV220" s="435"/>
      <c r="KGW220" s="435"/>
      <c r="KGX220" s="435"/>
      <c r="KGY220" s="435"/>
      <c r="KGZ220" s="435"/>
      <c r="KHA220" s="435"/>
      <c r="KHB220" s="435"/>
      <c r="KHC220" s="435"/>
      <c r="KHD220" s="435"/>
      <c r="KHE220" s="435"/>
      <c r="KHF220" s="436"/>
      <c r="KHG220" s="436"/>
      <c r="KHH220" s="436"/>
      <c r="KHI220" s="436"/>
      <c r="KHJ220" s="436"/>
      <c r="KHK220" s="436"/>
      <c r="KHL220" s="436"/>
      <c r="KHM220" s="436"/>
      <c r="KHN220" s="436"/>
      <c r="KHO220" s="436"/>
      <c r="KHP220" s="436"/>
      <c r="KHQ220" s="436"/>
      <c r="KHR220" s="436"/>
      <c r="KHS220" s="436"/>
      <c r="KHT220" s="436"/>
      <c r="KHU220" s="436"/>
      <c r="KHV220" s="437"/>
      <c r="KHW220" s="437"/>
      <c r="KHX220" s="437"/>
      <c r="KHY220" s="437"/>
      <c r="KHZ220" s="437"/>
      <c r="KIA220" s="437"/>
      <c r="KIB220" s="437"/>
      <c r="KIC220" s="438"/>
      <c r="KID220" s="438"/>
      <c r="KIE220" s="438"/>
      <c r="KIF220" s="438"/>
      <c r="KIG220" s="438"/>
      <c r="KIH220" s="438"/>
      <c r="KII220" s="438"/>
      <c r="KIJ220" s="438"/>
      <c r="KIK220" s="438"/>
      <c r="KIL220" s="438"/>
      <c r="KIM220" s="438"/>
      <c r="KIN220" s="438"/>
      <c r="KIO220" s="438"/>
      <c r="KIP220" s="438"/>
      <c r="KIQ220" s="438"/>
      <c r="KIR220" s="438"/>
      <c r="KIS220" s="438"/>
      <c r="KIT220" s="438"/>
      <c r="KIU220" s="438"/>
      <c r="KIV220" s="438"/>
      <c r="KIW220" s="438"/>
      <c r="KIX220" s="438"/>
      <c r="KIY220" s="438"/>
      <c r="KIZ220" s="438"/>
      <c r="KJA220" s="438"/>
      <c r="KJB220" s="438"/>
      <c r="KJC220" s="438"/>
      <c r="KJD220" s="438"/>
      <c r="KJE220" s="438"/>
      <c r="KJF220" s="438"/>
      <c r="KJG220" s="438"/>
      <c r="KJH220" s="438"/>
      <c r="KJI220" s="438"/>
      <c r="KJJ220" s="438"/>
      <c r="KJK220" s="435"/>
      <c r="KJL220" s="435"/>
      <c r="KJM220" s="435"/>
      <c r="KJN220" s="435"/>
      <c r="KJO220" s="435"/>
      <c r="KJP220" s="435"/>
      <c r="KJQ220" s="435"/>
      <c r="KJR220" s="435"/>
      <c r="KJS220" s="435"/>
      <c r="KJT220" s="435"/>
      <c r="KJU220" s="435"/>
      <c r="KJV220" s="435"/>
      <c r="KJW220" s="435"/>
      <c r="KJX220" s="435"/>
      <c r="KJY220" s="435"/>
      <c r="KJZ220" s="435"/>
      <c r="KKA220" s="435"/>
      <c r="KKB220" s="435"/>
      <c r="KKC220" s="435"/>
      <c r="KKD220" s="435"/>
      <c r="KKE220" s="435"/>
      <c r="KKF220" s="435"/>
      <c r="KKG220" s="435"/>
      <c r="KKH220" s="435"/>
      <c r="KKI220" s="435"/>
      <c r="KKJ220" s="435"/>
      <c r="KKK220" s="435"/>
      <c r="KKL220" s="435"/>
      <c r="KKM220" s="435"/>
      <c r="KKN220" s="435"/>
      <c r="KKO220" s="435"/>
      <c r="KKP220" s="435"/>
      <c r="KKQ220" s="435"/>
      <c r="KKR220" s="435"/>
      <c r="KKS220" s="435"/>
      <c r="KKT220" s="435"/>
      <c r="KKU220" s="435"/>
      <c r="KKV220" s="435"/>
      <c r="KKW220" s="435"/>
      <c r="KKX220" s="435"/>
      <c r="KKY220" s="435"/>
      <c r="KKZ220" s="435"/>
      <c r="KLA220" s="435"/>
      <c r="KLB220" s="435"/>
      <c r="KLC220" s="435"/>
      <c r="KLD220" s="435"/>
      <c r="KLE220" s="435"/>
      <c r="KLF220" s="435"/>
      <c r="KLG220" s="436"/>
      <c r="KLH220" s="436"/>
      <c r="KLI220" s="436"/>
      <c r="KLJ220" s="436"/>
      <c r="KLK220" s="436"/>
      <c r="KLL220" s="436"/>
      <c r="KLM220" s="436"/>
      <c r="KLN220" s="436"/>
      <c r="KLO220" s="436"/>
      <c r="KLP220" s="436"/>
      <c r="KLQ220" s="436"/>
      <c r="KLR220" s="436"/>
      <c r="KLS220" s="436"/>
      <c r="KLT220" s="436"/>
      <c r="KLU220" s="436"/>
      <c r="KLV220" s="436"/>
      <c r="KLW220" s="437"/>
      <c r="KLX220" s="437"/>
      <c r="KLY220" s="437"/>
      <c r="KLZ220" s="437"/>
      <c r="KMA220" s="437"/>
      <c r="KMB220" s="437"/>
      <c r="KMC220" s="437"/>
      <c r="KMD220" s="438"/>
      <c r="KME220" s="438"/>
      <c r="KMF220" s="438"/>
      <c r="KMG220" s="438"/>
      <c r="KMH220" s="438"/>
      <c r="KMI220" s="438"/>
      <c r="KMJ220" s="438"/>
      <c r="KMK220" s="438"/>
      <c r="KML220" s="438"/>
      <c r="KMM220" s="438"/>
      <c r="KMN220" s="438"/>
      <c r="KMO220" s="438"/>
      <c r="KMP220" s="438"/>
      <c r="KMQ220" s="438"/>
      <c r="KMR220" s="438"/>
      <c r="KMS220" s="438"/>
      <c r="KMT220" s="438"/>
      <c r="KMU220" s="438"/>
      <c r="KMV220" s="438"/>
      <c r="KMW220" s="438"/>
      <c r="KMX220" s="438"/>
      <c r="KMY220" s="438"/>
      <c r="KMZ220" s="438"/>
      <c r="KNA220" s="438"/>
      <c r="KNB220" s="438"/>
      <c r="KNC220" s="438"/>
      <c r="KND220" s="438"/>
      <c r="KNE220" s="438"/>
      <c r="KNF220" s="438"/>
      <c r="KNG220" s="438"/>
      <c r="KNH220" s="438"/>
      <c r="KNI220" s="438"/>
      <c r="KNJ220" s="438"/>
      <c r="KNK220" s="438"/>
      <c r="KNL220" s="435"/>
      <c r="KNM220" s="435"/>
      <c r="KNN220" s="435"/>
      <c r="KNO220" s="435"/>
      <c r="KNP220" s="435"/>
      <c r="KNQ220" s="435"/>
      <c r="KNR220" s="435"/>
      <c r="KNS220" s="435"/>
      <c r="KNT220" s="435"/>
      <c r="KNU220" s="435"/>
      <c r="KNV220" s="435"/>
      <c r="KNW220" s="435"/>
      <c r="KNX220" s="435"/>
      <c r="KNY220" s="435"/>
      <c r="KNZ220" s="435"/>
      <c r="KOA220" s="435"/>
      <c r="KOB220" s="435"/>
      <c r="KOC220" s="435"/>
      <c r="KOD220" s="435"/>
      <c r="KOE220" s="435"/>
      <c r="KOF220" s="435"/>
      <c r="KOG220" s="435"/>
      <c r="KOH220" s="435"/>
      <c r="KOI220" s="435"/>
      <c r="KOJ220" s="435"/>
      <c r="KOK220" s="435"/>
      <c r="KOL220" s="435"/>
      <c r="KOM220" s="435"/>
      <c r="KON220" s="435"/>
      <c r="KOO220" s="435"/>
      <c r="KOP220" s="435"/>
      <c r="KOQ220" s="435"/>
      <c r="KOR220" s="435"/>
      <c r="KOS220" s="435"/>
      <c r="KOT220" s="435"/>
      <c r="KOU220" s="435"/>
      <c r="KOV220" s="435"/>
      <c r="KOW220" s="435"/>
      <c r="KOX220" s="435"/>
      <c r="KOY220" s="435"/>
      <c r="KOZ220" s="435"/>
      <c r="KPA220" s="435"/>
      <c r="KPB220" s="435"/>
      <c r="KPC220" s="435"/>
      <c r="KPD220" s="435"/>
      <c r="KPE220" s="435"/>
      <c r="KPF220" s="435"/>
      <c r="KPG220" s="435"/>
      <c r="KPH220" s="436"/>
      <c r="KPI220" s="436"/>
      <c r="KPJ220" s="436"/>
      <c r="KPK220" s="436"/>
      <c r="KPL220" s="436"/>
      <c r="KPM220" s="436"/>
      <c r="KPN220" s="436"/>
      <c r="KPO220" s="436"/>
      <c r="KPP220" s="436"/>
      <c r="KPQ220" s="436"/>
      <c r="KPR220" s="436"/>
      <c r="KPS220" s="436"/>
      <c r="KPT220" s="436"/>
      <c r="KPU220" s="436"/>
      <c r="KPV220" s="436"/>
      <c r="KPW220" s="436"/>
      <c r="KPX220" s="437"/>
      <c r="KPY220" s="437"/>
      <c r="KPZ220" s="437"/>
      <c r="KQA220" s="437"/>
      <c r="KQB220" s="437"/>
      <c r="KQC220" s="437"/>
      <c r="KQD220" s="437"/>
      <c r="KQE220" s="438"/>
      <c r="KQF220" s="438"/>
      <c r="KQG220" s="438"/>
      <c r="KQH220" s="438"/>
      <c r="KQI220" s="438"/>
      <c r="KQJ220" s="438"/>
      <c r="KQK220" s="438"/>
      <c r="KQL220" s="438"/>
      <c r="KQM220" s="438"/>
      <c r="KQN220" s="438"/>
      <c r="KQO220" s="438"/>
      <c r="KQP220" s="438"/>
      <c r="KQQ220" s="438"/>
      <c r="KQR220" s="438"/>
      <c r="KQS220" s="438"/>
      <c r="KQT220" s="438"/>
      <c r="KQU220" s="438"/>
      <c r="KQV220" s="438"/>
      <c r="KQW220" s="438"/>
      <c r="KQX220" s="438"/>
      <c r="KQY220" s="438"/>
      <c r="KQZ220" s="438"/>
      <c r="KRA220" s="438"/>
      <c r="KRB220" s="438"/>
      <c r="KRC220" s="438"/>
      <c r="KRD220" s="438"/>
      <c r="KRE220" s="438"/>
      <c r="KRF220" s="438"/>
      <c r="KRG220" s="438"/>
      <c r="KRH220" s="438"/>
      <c r="KRI220" s="438"/>
      <c r="KRJ220" s="438"/>
      <c r="KRK220" s="438"/>
      <c r="KRL220" s="438"/>
      <c r="KRM220" s="435"/>
      <c r="KRN220" s="435"/>
      <c r="KRO220" s="435"/>
      <c r="KRP220" s="435"/>
      <c r="KRQ220" s="435"/>
      <c r="KRR220" s="435"/>
      <c r="KRS220" s="435"/>
      <c r="KRT220" s="435"/>
      <c r="KRU220" s="435"/>
      <c r="KRV220" s="435"/>
      <c r="KRW220" s="435"/>
      <c r="KRX220" s="435"/>
      <c r="KRY220" s="435"/>
      <c r="KRZ220" s="435"/>
      <c r="KSA220" s="435"/>
      <c r="KSB220" s="435"/>
      <c r="KSC220" s="435"/>
      <c r="KSD220" s="435"/>
      <c r="KSE220" s="435"/>
      <c r="KSF220" s="435"/>
      <c r="KSG220" s="435"/>
      <c r="KSH220" s="435"/>
      <c r="KSI220" s="435"/>
      <c r="KSJ220" s="435"/>
      <c r="KSK220" s="435"/>
      <c r="KSL220" s="435"/>
      <c r="KSM220" s="435"/>
      <c r="KSN220" s="435"/>
      <c r="KSO220" s="435"/>
      <c r="KSP220" s="435"/>
      <c r="KSQ220" s="435"/>
      <c r="KSR220" s="435"/>
      <c r="KSS220" s="435"/>
      <c r="KST220" s="435"/>
      <c r="KSU220" s="435"/>
      <c r="KSV220" s="435"/>
      <c r="KSW220" s="435"/>
      <c r="KSX220" s="435"/>
      <c r="KSY220" s="435"/>
      <c r="KSZ220" s="435"/>
      <c r="KTA220" s="435"/>
      <c r="KTB220" s="435"/>
      <c r="KTC220" s="435"/>
      <c r="KTD220" s="435"/>
      <c r="KTE220" s="435"/>
      <c r="KTF220" s="435"/>
      <c r="KTG220" s="435"/>
      <c r="KTH220" s="435"/>
      <c r="KTI220" s="436"/>
      <c r="KTJ220" s="436"/>
      <c r="KTK220" s="436"/>
      <c r="KTL220" s="436"/>
      <c r="KTM220" s="436"/>
      <c r="KTN220" s="436"/>
      <c r="KTO220" s="436"/>
      <c r="KTP220" s="436"/>
      <c r="KTQ220" s="436"/>
      <c r="KTR220" s="436"/>
      <c r="KTS220" s="436"/>
      <c r="KTT220" s="436"/>
      <c r="KTU220" s="436"/>
      <c r="KTV220" s="436"/>
      <c r="KTW220" s="436"/>
      <c r="KTX220" s="436"/>
      <c r="KTY220" s="437"/>
      <c r="KTZ220" s="437"/>
      <c r="KUA220" s="437"/>
      <c r="KUB220" s="437"/>
      <c r="KUC220" s="437"/>
      <c r="KUD220" s="437"/>
      <c r="KUE220" s="437"/>
      <c r="KUF220" s="438"/>
      <c r="KUG220" s="438"/>
      <c r="KUH220" s="438"/>
      <c r="KUI220" s="438"/>
      <c r="KUJ220" s="438"/>
      <c r="KUK220" s="438"/>
      <c r="KUL220" s="438"/>
      <c r="KUM220" s="438"/>
      <c r="KUN220" s="438"/>
      <c r="KUO220" s="438"/>
      <c r="KUP220" s="438"/>
      <c r="KUQ220" s="438"/>
      <c r="KUR220" s="438"/>
      <c r="KUS220" s="438"/>
      <c r="KUT220" s="438"/>
      <c r="KUU220" s="438"/>
      <c r="KUV220" s="438"/>
      <c r="KUW220" s="438"/>
      <c r="KUX220" s="438"/>
      <c r="KUY220" s="438"/>
      <c r="KUZ220" s="438"/>
      <c r="KVA220" s="438"/>
      <c r="KVB220" s="438"/>
      <c r="KVC220" s="438"/>
      <c r="KVD220" s="438"/>
      <c r="KVE220" s="438"/>
      <c r="KVF220" s="438"/>
      <c r="KVG220" s="438"/>
      <c r="KVH220" s="438"/>
      <c r="KVI220" s="438"/>
      <c r="KVJ220" s="438"/>
      <c r="KVK220" s="438"/>
      <c r="KVL220" s="438"/>
      <c r="KVM220" s="438"/>
      <c r="KVN220" s="435"/>
      <c r="KVO220" s="435"/>
      <c r="KVP220" s="435"/>
      <c r="KVQ220" s="435"/>
      <c r="KVR220" s="435"/>
      <c r="KVS220" s="435"/>
      <c r="KVT220" s="435"/>
      <c r="KVU220" s="435"/>
      <c r="KVV220" s="435"/>
      <c r="KVW220" s="435"/>
      <c r="KVX220" s="435"/>
      <c r="KVY220" s="435"/>
      <c r="KVZ220" s="435"/>
      <c r="KWA220" s="435"/>
      <c r="KWB220" s="435"/>
      <c r="KWC220" s="435"/>
      <c r="KWD220" s="435"/>
      <c r="KWE220" s="435"/>
      <c r="KWF220" s="435"/>
      <c r="KWG220" s="435"/>
      <c r="KWH220" s="435"/>
      <c r="KWI220" s="435"/>
      <c r="KWJ220" s="435"/>
      <c r="KWK220" s="435"/>
      <c r="KWL220" s="435"/>
      <c r="KWM220" s="435"/>
      <c r="KWN220" s="435"/>
      <c r="KWO220" s="435"/>
      <c r="KWP220" s="435"/>
      <c r="KWQ220" s="435"/>
      <c r="KWR220" s="435"/>
      <c r="KWS220" s="435"/>
      <c r="KWT220" s="435"/>
      <c r="KWU220" s="435"/>
      <c r="KWV220" s="435"/>
      <c r="KWW220" s="435"/>
      <c r="KWX220" s="435"/>
      <c r="KWY220" s="435"/>
      <c r="KWZ220" s="435"/>
      <c r="KXA220" s="435"/>
      <c r="KXB220" s="435"/>
      <c r="KXC220" s="435"/>
      <c r="KXD220" s="435"/>
      <c r="KXE220" s="435"/>
      <c r="KXF220" s="435"/>
      <c r="KXG220" s="435"/>
      <c r="KXH220" s="435"/>
      <c r="KXI220" s="435"/>
      <c r="KXJ220" s="436"/>
      <c r="KXK220" s="436"/>
      <c r="KXL220" s="436"/>
      <c r="KXM220" s="436"/>
      <c r="KXN220" s="436"/>
      <c r="KXO220" s="436"/>
      <c r="KXP220" s="436"/>
      <c r="KXQ220" s="436"/>
      <c r="KXR220" s="436"/>
      <c r="KXS220" s="436"/>
      <c r="KXT220" s="436"/>
      <c r="KXU220" s="436"/>
      <c r="KXV220" s="436"/>
      <c r="KXW220" s="436"/>
      <c r="KXX220" s="436"/>
      <c r="KXY220" s="436"/>
      <c r="KXZ220" s="437"/>
      <c r="KYA220" s="437"/>
      <c r="KYB220" s="437"/>
      <c r="KYC220" s="437"/>
      <c r="KYD220" s="437"/>
      <c r="KYE220" s="437"/>
      <c r="KYF220" s="437"/>
      <c r="KYG220" s="438"/>
      <c r="KYH220" s="438"/>
      <c r="KYI220" s="438"/>
      <c r="KYJ220" s="438"/>
      <c r="KYK220" s="438"/>
      <c r="KYL220" s="438"/>
      <c r="KYM220" s="438"/>
      <c r="KYN220" s="438"/>
      <c r="KYO220" s="438"/>
      <c r="KYP220" s="438"/>
      <c r="KYQ220" s="438"/>
      <c r="KYR220" s="438"/>
      <c r="KYS220" s="438"/>
      <c r="KYT220" s="438"/>
      <c r="KYU220" s="438"/>
      <c r="KYV220" s="438"/>
      <c r="KYW220" s="438"/>
      <c r="KYX220" s="438"/>
      <c r="KYY220" s="438"/>
      <c r="KYZ220" s="438"/>
      <c r="KZA220" s="438"/>
      <c r="KZB220" s="438"/>
      <c r="KZC220" s="438"/>
      <c r="KZD220" s="438"/>
      <c r="KZE220" s="438"/>
      <c r="KZF220" s="438"/>
      <c r="KZG220" s="438"/>
      <c r="KZH220" s="438"/>
      <c r="KZI220" s="438"/>
      <c r="KZJ220" s="438"/>
      <c r="KZK220" s="438"/>
      <c r="KZL220" s="438"/>
      <c r="KZM220" s="438"/>
      <c r="KZN220" s="438"/>
      <c r="KZO220" s="435"/>
      <c r="KZP220" s="435"/>
      <c r="KZQ220" s="435"/>
      <c r="KZR220" s="435"/>
      <c r="KZS220" s="435"/>
      <c r="KZT220" s="435"/>
      <c r="KZU220" s="435"/>
      <c r="KZV220" s="435"/>
      <c r="KZW220" s="435"/>
      <c r="KZX220" s="435"/>
      <c r="KZY220" s="435"/>
      <c r="KZZ220" s="435"/>
      <c r="LAA220" s="435"/>
      <c r="LAB220" s="435"/>
      <c r="LAC220" s="435"/>
      <c r="LAD220" s="435"/>
      <c r="LAE220" s="435"/>
      <c r="LAF220" s="435"/>
      <c r="LAG220" s="435"/>
      <c r="LAH220" s="435"/>
      <c r="LAI220" s="435"/>
      <c r="LAJ220" s="435"/>
      <c r="LAK220" s="435"/>
      <c r="LAL220" s="435"/>
      <c r="LAM220" s="435"/>
      <c r="LAN220" s="435"/>
      <c r="LAO220" s="435"/>
      <c r="LAP220" s="435"/>
      <c r="LAQ220" s="435"/>
      <c r="LAR220" s="435"/>
      <c r="LAS220" s="435"/>
      <c r="LAT220" s="435"/>
      <c r="LAU220" s="435"/>
      <c r="LAV220" s="435"/>
      <c r="LAW220" s="435"/>
      <c r="LAX220" s="435"/>
      <c r="LAY220" s="435"/>
      <c r="LAZ220" s="435"/>
      <c r="LBA220" s="435"/>
      <c r="LBB220" s="435"/>
      <c r="LBC220" s="435"/>
      <c r="LBD220" s="435"/>
      <c r="LBE220" s="435"/>
      <c r="LBF220" s="435"/>
      <c r="LBG220" s="435"/>
      <c r="LBH220" s="435"/>
      <c r="LBI220" s="435"/>
      <c r="LBJ220" s="435"/>
      <c r="LBK220" s="436"/>
      <c r="LBL220" s="436"/>
      <c r="LBM220" s="436"/>
      <c r="LBN220" s="436"/>
      <c r="LBO220" s="436"/>
      <c r="LBP220" s="436"/>
      <c r="LBQ220" s="436"/>
      <c r="LBR220" s="436"/>
      <c r="LBS220" s="436"/>
      <c r="LBT220" s="436"/>
      <c r="LBU220" s="436"/>
      <c r="LBV220" s="436"/>
      <c r="LBW220" s="436"/>
      <c r="LBX220" s="436"/>
      <c r="LBY220" s="436"/>
      <c r="LBZ220" s="436"/>
      <c r="LCA220" s="437"/>
      <c r="LCB220" s="437"/>
      <c r="LCC220" s="437"/>
      <c r="LCD220" s="437"/>
      <c r="LCE220" s="437"/>
      <c r="LCF220" s="437"/>
      <c r="LCG220" s="437"/>
      <c r="LCH220" s="438"/>
      <c r="LCI220" s="438"/>
      <c r="LCJ220" s="438"/>
      <c r="LCK220" s="438"/>
      <c r="LCL220" s="438"/>
      <c r="LCM220" s="438"/>
      <c r="LCN220" s="438"/>
      <c r="LCO220" s="438"/>
      <c r="LCP220" s="438"/>
      <c r="LCQ220" s="438"/>
      <c r="LCR220" s="438"/>
      <c r="LCS220" s="438"/>
      <c r="LCT220" s="438"/>
      <c r="LCU220" s="438"/>
      <c r="LCV220" s="438"/>
      <c r="LCW220" s="438"/>
      <c r="LCX220" s="438"/>
      <c r="LCY220" s="438"/>
      <c r="LCZ220" s="438"/>
      <c r="LDA220" s="438"/>
      <c r="LDB220" s="438"/>
      <c r="LDC220" s="438"/>
      <c r="LDD220" s="438"/>
      <c r="LDE220" s="438"/>
      <c r="LDF220" s="438"/>
      <c r="LDG220" s="438"/>
      <c r="LDH220" s="438"/>
      <c r="LDI220" s="438"/>
      <c r="LDJ220" s="438"/>
      <c r="LDK220" s="438"/>
      <c r="LDL220" s="438"/>
      <c r="LDM220" s="438"/>
      <c r="LDN220" s="438"/>
      <c r="LDO220" s="438"/>
      <c r="LDP220" s="435"/>
      <c r="LDQ220" s="435"/>
      <c r="LDR220" s="435"/>
      <c r="LDS220" s="435"/>
      <c r="LDT220" s="435"/>
      <c r="LDU220" s="435"/>
      <c r="LDV220" s="435"/>
      <c r="LDW220" s="435"/>
      <c r="LDX220" s="435"/>
      <c r="LDY220" s="435"/>
      <c r="LDZ220" s="435"/>
      <c r="LEA220" s="435"/>
      <c r="LEB220" s="435"/>
      <c r="LEC220" s="435"/>
      <c r="LED220" s="435"/>
      <c r="LEE220" s="435"/>
      <c r="LEF220" s="435"/>
      <c r="LEG220" s="435"/>
      <c r="LEH220" s="435"/>
      <c r="LEI220" s="435"/>
      <c r="LEJ220" s="435"/>
      <c r="LEK220" s="435"/>
      <c r="LEL220" s="435"/>
      <c r="LEM220" s="435"/>
      <c r="LEN220" s="435"/>
      <c r="LEO220" s="435"/>
      <c r="LEP220" s="435"/>
      <c r="LEQ220" s="435"/>
      <c r="LER220" s="435"/>
      <c r="LES220" s="435"/>
      <c r="LET220" s="435"/>
      <c r="LEU220" s="435"/>
      <c r="LEV220" s="435"/>
      <c r="LEW220" s="435"/>
      <c r="LEX220" s="435"/>
      <c r="LEY220" s="435"/>
      <c r="LEZ220" s="435"/>
      <c r="LFA220" s="435"/>
      <c r="LFB220" s="435"/>
      <c r="LFC220" s="435"/>
      <c r="LFD220" s="435"/>
      <c r="LFE220" s="435"/>
      <c r="LFF220" s="435"/>
      <c r="LFG220" s="435"/>
      <c r="LFH220" s="435"/>
      <c r="LFI220" s="435"/>
      <c r="LFJ220" s="435"/>
      <c r="LFK220" s="435"/>
      <c r="LFL220" s="436"/>
      <c r="LFM220" s="436"/>
      <c r="LFN220" s="436"/>
      <c r="LFO220" s="436"/>
      <c r="LFP220" s="436"/>
      <c r="LFQ220" s="436"/>
      <c r="LFR220" s="436"/>
      <c r="LFS220" s="436"/>
      <c r="LFT220" s="436"/>
      <c r="LFU220" s="436"/>
      <c r="LFV220" s="436"/>
      <c r="LFW220" s="436"/>
      <c r="LFX220" s="436"/>
      <c r="LFY220" s="436"/>
      <c r="LFZ220" s="436"/>
      <c r="LGA220" s="436"/>
      <c r="LGB220" s="437"/>
      <c r="LGC220" s="437"/>
      <c r="LGD220" s="437"/>
      <c r="LGE220" s="437"/>
      <c r="LGF220" s="437"/>
      <c r="LGG220" s="437"/>
      <c r="LGH220" s="437"/>
      <c r="LGI220" s="438"/>
      <c r="LGJ220" s="438"/>
      <c r="LGK220" s="438"/>
      <c r="LGL220" s="438"/>
      <c r="LGM220" s="438"/>
      <c r="LGN220" s="438"/>
      <c r="LGO220" s="438"/>
      <c r="LGP220" s="438"/>
      <c r="LGQ220" s="438"/>
      <c r="LGR220" s="438"/>
      <c r="LGS220" s="438"/>
      <c r="LGT220" s="438"/>
      <c r="LGU220" s="438"/>
      <c r="LGV220" s="438"/>
      <c r="LGW220" s="438"/>
      <c r="LGX220" s="438"/>
      <c r="LGY220" s="438"/>
      <c r="LGZ220" s="438"/>
      <c r="LHA220" s="438"/>
      <c r="LHB220" s="438"/>
      <c r="LHC220" s="438"/>
      <c r="LHD220" s="438"/>
      <c r="LHE220" s="438"/>
      <c r="LHF220" s="438"/>
      <c r="LHG220" s="438"/>
      <c r="LHH220" s="438"/>
      <c r="LHI220" s="438"/>
      <c r="LHJ220" s="438"/>
      <c r="LHK220" s="438"/>
      <c r="LHL220" s="438"/>
      <c r="LHM220" s="438"/>
      <c r="LHN220" s="438"/>
      <c r="LHO220" s="438"/>
      <c r="LHP220" s="438"/>
      <c r="LHQ220" s="435"/>
      <c r="LHR220" s="435"/>
      <c r="LHS220" s="435"/>
      <c r="LHT220" s="435"/>
      <c r="LHU220" s="435"/>
      <c r="LHV220" s="435"/>
      <c r="LHW220" s="435"/>
      <c r="LHX220" s="435"/>
      <c r="LHY220" s="435"/>
      <c r="LHZ220" s="435"/>
      <c r="LIA220" s="435"/>
      <c r="LIB220" s="435"/>
      <c r="LIC220" s="435"/>
      <c r="LID220" s="435"/>
      <c r="LIE220" s="435"/>
      <c r="LIF220" s="435"/>
      <c r="LIG220" s="435"/>
      <c r="LIH220" s="435"/>
      <c r="LII220" s="435"/>
      <c r="LIJ220" s="435"/>
      <c r="LIK220" s="435"/>
      <c r="LIL220" s="435"/>
      <c r="LIM220" s="435"/>
      <c r="LIN220" s="435"/>
      <c r="LIO220" s="435"/>
      <c r="LIP220" s="435"/>
      <c r="LIQ220" s="435"/>
      <c r="LIR220" s="435"/>
      <c r="LIS220" s="435"/>
      <c r="LIT220" s="435"/>
      <c r="LIU220" s="435"/>
      <c r="LIV220" s="435"/>
      <c r="LIW220" s="435"/>
      <c r="LIX220" s="435"/>
      <c r="LIY220" s="435"/>
      <c r="LIZ220" s="435"/>
      <c r="LJA220" s="435"/>
      <c r="LJB220" s="435"/>
      <c r="LJC220" s="435"/>
      <c r="LJD220" s="435"/>
      <c r="LJE220" s="435"/>
      <c r="LJF220" s="435"/>
      <c r="LJG220" s="435"/>
      <c r="LJH220" s="435"/>
      <c r="LJI220" s="435"/>
      <c r="LJJ220" s="435"/>
      <c r="LJK220" s="435"/>
      <c r="LJL220" s="435"/>
      <c r="LJM220" s="436"/>
      <c r="LJN220" s="436"/>
      <c r="LJO220" s="436"/>
      <c r="LJP220" s="436"/>
      <c r="LJQ220" s="436"/>
      <c r="LJR220" s="436"/>
      <c r="LJS220" s="436"/>
      <c r="LJT220" s="436"/>
      <c r="LJU220" s="436"/>
      <c r="LJV220" s="436"/>
      <c r="LJW220" s="436"/>
      <c r="LJX220" s="436"/>
      <c r="LJY220" s="436"/>
      <c r="LJZ220" s="436"/>
      <c r="LKA220" s="436"/>
      <c r="LKB220" s="436"/>
      <c r="LKC220" s="437"/>
      <c r="LKD220" s="437"/>
      <c r="LKE220" s="437"/>
      <c r="LKF220" s="437"/>
      <c r="LKG220" s="437"/>
      <c r="LKH220" s="437"/>
      <c r="LKI220" s="437"/>
      <c r="LKJ220" s="438"/>
      <c r="LKK220" s="438"/>
      <c r="LKL220" s="438"/>
      <c r="LKM220" s="438"/>
      <c r="LKN220" s="438"/>
      <c r="LKO220" s="438"/>
      <c r="LKP220" s="438"/>
      <c r="LKQ220" s="438"/>
      <c r="LKR220" s="438"/>
      <c r="LKS220" s="438"/>
      <c r="LKT220" s="438"/>
      <c r="LKU220" s="438"/>
      <c r="LKV220" s="438"/>
      <c r="LKW220" s="438"/>
      <c r="LKX220" s="438"/>
      <c r="LKY220" s="438"/>
      <c r="LKZ220" s="438"/>
      <c r="LLA220" s="438"/>
      <c r="LLB220" s="438"/>
      <c r="LLC220" s="438"/>
      <c r="LLD220" s="438"/>
      <c r="LLE220" s="438"/>
      <c r="LLF220" s="438"/>
      <c r="LLG220" s="438"/>
      <c r="LLH220" s="438"/>
      <c r="LLI220" s="438"/>
      <c r="LLJ220" s="438"/>
      <c r="LLK220" s="438"/>
      <c r="LLL220" s="438"/>
      <c r="LLM220" s="438"/>
      <c r="LLN220" s="438"/>
      <c r="LLO220" s="438"/>
      <c r="LLP220" s="438"/>
      <c r="LLQ220" s="438"/>
      <c r="LLR220" s="435"/>
      <c r="LLS220" s="435"/>
      <c r="LLT220" s="435"/>
      <c r="LLU220" s="435"/>
      <c r="LLV220" s="435"/>
      <c r="LLW220" s="435"/>
      <c r="LLX220" s="435"/>
      <c r="LLY220" s="435"/>
      <c r="LLZ220" s="435"/>
      <c r="LMA220" s="435"/>
      <c r="LMB220" s="435"/>
      <c r="LMC220" s="435"/>
      <c r="LMD220" s="435"/>
      <c r="LME220" s="435"/>
      <c r="LMF220" s="435"/>
      <c r="LMG220" s="435"/>
      <c r="LMH220" s="435"/>
      <c r="LMI220" s="435"/>
      <c r="LMJ220" s="435"/>
      <c r="LMK220" s="435"/>
      <c r="LML220" s="435"/>
      <c r="LMM220" s="435"/>
      <c r="LMN220" s="435"/>
      <c r="LMO220" s="435"/>
      <c r="LMP220" s="435"/>
      <c r="LMQ220" s="435"/>
      <c r="LMR220" s="435"/>
      <c r="LMS220" s="435"/>
      <c r="LMT220" s="435"/>
      <c r="LMU220" s="435"/>
      <c r="LMV220" s="435"/>
      <c r="LMW220" s="435"/>
      <c r="LMX220" s="435"/>
      <c r="LMY220" s="435"/>
      <c r="LMZ220" s="435"/>
      <c r="LNA220" s="435"/>
      <c r="LNB220" s="435"/>
      <c r="LNC220" s="435"/>
      <c r="LND220" s="435"/>
      <c r="LNE220" s="435"/>
      <c r="LNF220" s="435"/>
      <c r="LNG220" s="435"/>
      <c r="LNH220" s="435"/>
      <c r="LNI220" s="435"/>
      <c r="LNJ220" s="435"/>
      <c r="LNK220" s="435"/>
      <c r="LNL220" s="435"/>
      <c r="LNM220" s="435"/>
      <c r="LNN220" s="436"/>
      <c r="LNO220" s="436"/>
      <c r="LNP220" s="436"/>
      <c r="LNQ220" s="436"/>
      <c r="LNR220" s="436"/>
      <c r="LNS220" s="436"/>
      <c r="LNT220" s="436"/>
      <c r="LNU220" s="436"/>
      <c r="LNV220" s="436"/>
      <c r="LNW220" s="436"/>
      <c r="LNX220" s="436"/>
      <c r="LNY220" s="436"/>
      <c r="LNZ220" s="436"/>
      <c r="LOA220" s="436"/>
      <c r="LOB220" s="436"/>
      <c r="LOC220" s="436"/>
      <c r="LOD220" s="437"/>
      <c r="LOE220" s="437"/>
      <c r="LOF220" s="437"/>
      <c r="LOG220" s="437"/>
      <c r="LOH220" s="437"/>
      <c r="LOI220" s="437"/>
      <c r="LOJ220" s="437"/>
      <c r="LOK220" s="438"/>
      <c r="LOL220" s="438"/>
      <c r="LOM220" s="438"/>
      <c r="LON220" s="438"/>
      <c r="LOO220" s="438"/>
      <c r="LOP220" s="438"/>
      <c r="LOQ220" s="438"/>
      <c r="LOR220" s="438"/>
      <c r="LOS220" s="438"/>
      <c r="LOT220" s="438"/>
      <c r="LOU220" s="438"/>
      <c r="LOV220" s="438"/>
      <c r="LOW220" s="438"/>
      <c r="LOX220" s="438"/>
      <c r="LOY220" s="438"/>
      <c r="LOZ220" s="438"/>
      <c r="LPA220" s="438"/>
      <c r="LPB220" s="438"/>
      <c r="LPC220" s="438"/>
      <c r="LPD220" s="438"/>
      <c r="LPE220" s="438"/>
      <c r="LPF220" s="438"/>
      <c r="LPG220" s="438"/>
      <c r="LPH220" s="438"/>
      <c r="LPI220" s="438"/>
      <c r="LPJ220" s="438"/>
      <c r="LPK220" s="438"/>
      <c r="LPL220" s="438"/>
      <c r="LPM220" s="438"/>
      <c r="LPN220" s="438"/>
      <c r="LPO220" s="438"/>
      <c r="LPP220" s="438"/>
      <c r="LPQ220" s="438"/>
      <c r="LPR220" s="438"/>
      <c r="LPS220" s="435"/>
      <c r="LPT220" s="435"/>
      <c r="LPU220" s="435"/>
      <c r="LPV220" s="435"/>
      <c r="LPW220" s="435"/>
      <c r="LPX220" s="435"/>
      <c r="LPY220" s="435"/>
      <c r="LPZ220" s="435"/>
      <c r="LQA220" s="435"/>
      <c r="LQB220" s="435"/>
      <c r="LQC220" s="435"/>
      <c r="LQD220" s="435"/>
      <c r="LQE220" s="435"/>
      <c r="LQF220" s="435"/>
      <c r="LQG220" s="435"/>
      <c r="LQH220" s="435"/>
      <c r="LQI220" s="435"/>
      <c r="LQJ220" s="435"/>
      <c r="LQK220" s="435"/>
      <c r="LQL220" s="435"/>
      <c r="LQM220" s="435"/>
      <c r="LQN220" s="435"/>
      <c r="LQO220" s="435"/>
      <c r="LQP220" s="435"/>
      <c r="LQQ220" s="435"/>
      <c r="LQR220" s="435"/>
      <c r="LQS220" s="435"/>
      <c r="LQT220" s="435"/>
      <c r="LQU220" s="435"/>
      <c r="LQV220" s="435"/>
      <c r="LQW220" s="435"/>
      <c r="LQX220" s="435"/>
      <c r="LQY220" s="435"/>
      <c r="LQZ220" s="435"/>
      <c r="LRA220" s="435"/>
      <c r="LRB220" s="435"/>
      <c r="LRC220" s="435"/>
      <c r="LRD220" s="435"/>
      <c r="LRE220" s="435"/>
      <c r="LRF220" s="435"/>
      <c r="LRG220" s="435"/>
      <c r="LRH220" s="435"/>
      <c r="LRI220" s="435"/>
      <c r="LRJ220" s="435"/>
      <c r="LRK220" s="435"/>
      <c r="LRL220" s="435"/>
      <c r="LRM220" s="435"/>
      <c r="LRN220" s="435"/>
      <c r="LRO220" s="436"/>
      <c r="LRP220" s="436"/>
      <c r="LRQ220" s="436"/>
      <c r="LRR220" s="436"/>
      <c r="LRS220" s="436"/>
      <c r="LRT220" s="436"/>
      <c r="LRU220" s="436"/>
      <c r="LRV220" s="436"/>
      <c r="LRW220" s="436"/>
      <c r="LRX220" s="436"/>
      <c r="LRY220" s="436"/>
      <c r="LRZ220" s="436"/>
      <c r="LSA220" s="436"/>
      <c r="LSB220" s="436"/>
      <c r="LSC220" s="436"/>
      <c r="LSD220" s="436"/>
      <c r="LSE220" s="437"/>
      <c r="LSF220" s="437"/>
      <c r="LSG220" s="437"/>
      <c r="LSH220" s="437"/>
      <c r="LSI220" s="437"/>
      <c r="LSJ220" s="437"/>
      <c r="LSK220" s="437"/>
      <c r="LSL220" s="438"/>
      <c r="LSM220" s="438"/>
      <c r="LSN220" s="438"/>
      <c r="LSO220" s="438"/>
      <c r="LSP220" s="438"/>
      <c r="LSQ220" s="438"/>
      <c r="LSR220" s="438"/>
      <c r="LSS220" s="438"/>
      <c r="LST220" s="438"/>
      <c r="LSU220" s="438"/>
      <c r="LSV220" s="438"/>
      <c r="LSW220" s="438"/>
      <c r="LSX220" s="438"/>
      <c r="LSY220" s="438"/>
      <c r="LSZ220" s="438"/>
      <c r="LTA220" s="438"/>
      <c r="LTB220" s="438"/>
      <c r="LTC220" s="438"/>
      <c r="LTD220" s="438"/>
      <c r="LTE220" s="438"/>
      <c r="LTF220" s="438"/>
      <c r="LTG220" s="438"/>
      <c r="LTH220" s="438"/>
      <c r="LTI220" s="438"/>
      <c r="LTJ220" s="438"/>
      <c r="LTK220" s="438"/>
      <c r="LTL220" s="438"/>
      <c r="LTM220" s="438"/>
      <c r="LTN220" s="438"/>
      <c r="LTO220" s="438"/>
      <c r="LTP220" s="438"/>
      <c r="LTQ220" s="438"/>
      <c r="LTR220" s="438"/>
      <c r="LTS220" s="438"/>
      <c r="LTT220" s="435"/>
      <c r="LTU220" s="435"/>
      <c r="LTV220" s="435"/>
      <c r="LTW220" s="435"/>
      <c r="LTX220" s="435"/>
      <c r="LTY220" s="435"/>
      <c r="LTZ220" s="435"/>
      <c r="LUA220" s="435"/>
      <c r="LUB220" s="435"/>
      <c r="LUC220" s="435"/>
      <c r="LUD220" s="435"/>
      <c r="LUE220" s="435"/>
      <c r="LUF220" s="435"/>
      <c r="LUG220" s="435"/>
      <c r="LUH220" s="435"/>
      <c r="LUI220" s="435"/>
      <c r="LUJ220" s="435"/>
      <c r="LUK220" s="435"/>
      <c r="LUL220" s="435"/>
      <c r="LUM220" s="435"/>
      <c r="LUN220" s="435"/>
      <c r="LUO220" s="435"/>
      <c r="LUP220" s="435"/>
      <c r="LUQ220" s="435"/>
      <c r="LUR220" s="435"/>
      <c r="LUS220" s="435"/>
      <c r="LUT220" s="435"/>
      <c r="LUU220" s="435"/>
      <c r="LUV220" s="435"/>
      <c r="LUW220" s="435"/>
      <c r="LUX220" s="435"/>
      <c r="LUY220" s="435"/>
      <c r="LUZ220" s="435"/>
      <c r="LVA220" s="435"/>
      <c r="LVB220" s="435"/>
      <c r="LVC220" s="435"/>
      <c r="LVD220" s="435"/>
      <c r="LVE220" s="435"/>
      <c r="LVF220" s="435"/>
      <c r="LVG220" s="435"/>
      <c r="LVH220" s="435"/>
      <c r="LVI220" s="435"/>
      <c r="LVJ220" s="435"/>
      <c r="LVK220" s="435"/>
      <c r="LVL220" s="435"/>
      <c r="LVM220" s="435"/>
      <c r="LVN220" s="435"/>
      <c r="LVO220" s="435"/>
      <c r="LVP220" s="436"/>
      <c r="LVQ220" s="436"/>
      <c r="LVR220" s="436"/>
      <c r="LVS220" s="436"/>
      <c r="LVT220" s="436"/>
      <c r="LVU220" s="436"/>
      <c r="LVV220" s="436"/>
      <c r="LVW220" s="436"/>
      <c r="LVX220" s="436"/>
      <c r="LVY220" s="436"/>
      <c r="LVZ220" s="436"/>
      <c r="LWA220" s="436"/>
      <c r="LWB220" s="436"/>
      <c r="LWC220" s="436"/>
      <c r="LWD220" s="436"/>
      <c r="LWE220" s="436"/>
      <c r="LWF220" s="437"/>
      <c r="LWG220" s="437"/>
      <c r="LWH220" s="437"/>
      <c r="LWI220" s="437"/>
      <c r="LWJ220" s="437"/>
      <c r="LWK220" s="437"/>
      <c r="LWL220" s="437"/>
      <c r="LWM220" s="438"/>
      <c r="LWN220" s="438"/>
      <c r="LWO220" s="438"/>
      <c r="LWP220" s="438"/>
      <c r="LWQ220" s="438"/>
      <c r="LWR220" s="438"/>
      <c r="LWS220" s="438"/>
      <c r="LWT220" s="438"/>
      <c r="LWU220" s="438"/>
      <c r="LWV220" s="438"/>
      <c r="LWW220" s="438"/>
      <c r="LWX220" s="438"/>
      <c r="LWY220" s="438"/>
      <c r="LWZ220" s="438"/>
      <c r="LXA220" s="438"/>
      <c r="LXB220" s="438"/>
      <c r="LXC220" s="438"/>
      <c r="LXD220" s="438"/>
      <c r="LXE220" s="438"/>
      <c r="LXF220" s="438"/>
      <c r="LXG220" s="438"/>
      <c r="LXH220" s="438"/>
      <c r="LXI220" s="438"/>
      <c r="LXJ220" s="438"/>
      <c r="LXK220" s="438"/>
      <c r="LXL220" s="438"/>
      <c r="LXM220" s="438"/>
      <c r="LXN220" s="438"/>
      <c r="LXO220" s="438"/>
      <c r="LXP220" s="438"/>
      <c r="LXQ220" s="438"/>
      <c r="LXR220" s="438"/>
      <c r="LXS220" s="438"/>
      <c r="LXT220" s="438"/>
      <c r="LXU220" s="435"/>
      <c r="LXV220" s="435"/>
      <c r="LXW220" s="435"/>
      <c r="LXX220" s="435"/>
      <c r="LXY220" s="435"/>
      <c r="LXZ220" s="435"/>
      <c r="LYA220" s="435"/>
      <c r="LYB220" s="435"/>
      <c r="LYC220" s="435"/>
      <c r="LYD220" s="435"/>
      <c r="LYE220" s="435"/>
      <c r="LYF220" s="435"/>
      <c r="LYG220" s="435"/>
      <c r="LYH220" s="435"/>
      <c r="LYI220" s="435"/>
      <c r="LYJ220" s="435"/>
      <c r="LYK220" s="435"/>
      <c r="LYL220" s="435"/>
      <c r="LYM220" s="435"/>
      <c r="LYN220" s="435"/>
      <c r="LYO220" s="435"/>
      <c r="LYP220" s="435"/>
      <c r="LYQ220" s="435"/>
      <c r="LYR220" s="435"/>
      <c r="LYS220" s="435"/>
      <c r="LYT220" s="435"/>
      <c r="LYU220" s="435"/>
      <c r="LYV220" s="435"/>
      <c r="LYW220" s="435"/>
      <c r="LYX220" s="435"/>
      <c r="LYY220" s="435"/>
      <c r="LYZ220" s="435"/>
      <c r="LZA220" s="435"/>
      <c r="LZB220" s="435"/>
      <c r="LZC220" s="435"/>
      <c r="LZD220" s="435"/>
      <c r="LZE220" s="435"/>
      <c r="LZF220" s="435"/>
      <c r="LZG220" s="435"/>
      <c r="LZH220" s="435"/>
      <c r="LZI220" s="435"/>
      <c r="LZJ220" s="435"/>
      <c r="LZK220" s="435"/>
      <c r="LZL220" s="435"/>
      <c r="LZM220" s="435"/>
      <c r="LZN220" s="435"/>
      <c r="LZO220" s="435"/>
      <c r="LZP220" s="435"/>
      <c r="LZQ220" s="436"/>
      <c r="LZR220" s="436"/>
      <c r="LZS220" s="436"/>
      <c r="LZT220" s="436"/>
      <c r="LZU220" s="436"/>
      <c r="LZV220" s="436"/>
      <c r="LZW220" s="436"/>
      <c r="LZX220" s="436"/>
      <c r="LZY220" s="436"/>
      <c r="LZZ220" s="436"/>
      <c r="MAA220" s="436"/>
      <c r="MAB220" s="436"/>
      <c r="MAC220" s="436"/>
      <c r="MAD220" s="436"/>
      <c r="MAE220" s="436"/>
      <c r="MAF220" s="436"/>
      <c r="MAG220" s="437"/>
      <c r="MAH220" s="437"/>
      <c r="MAI220" s="437"/>
      <c r="MAJ220" s="437"/>
      <c r="MAK220" s="437"/>
      <c r="MAL220" s="437"/>
      <c r="MAM220" s="437"/>
      <c r="MAN220" s="438"/>
      <c r="MAO220" s="438"/>
      <c r="MAP220" s="438"/>
      <c r="MAQ220" s="438"/>
      <c r="MAR220" s="438"/>
      <c r="MAS220" s="438"/>
      <c r="MAT220" s="438"/>
      <c r="MAU220" s="438"/>
      <c r="MAV220" s="438"/>
      <c r="MAW220" s="438"/>
      <c r="MAX220" s="438"/>
      <c r="MAY220" s="438"/>
      <c r="MAZ220" s="438"/>
      <c r="MBA220" s="438"/>
      <c r="MBB220" s="438"/>
      <c r="MBC220" s="438"/>
      <c r="MBD220" s="438"/>
      <c r="MBE220" s="438"/>
      <c r="MBF220" s="438"/>
      <c r="MBG220" s="438"/>
      <c r="MBH220" s="438"/>
      <c r="MBI220" s="438"/>
      <c r="MBJ220" s="438"/>
      <c r="MBK220" s="438"/>
      <c r="MBL220" s="438"/>
      <c r="MBM220" s="438"/>
      <c r="MBN220" s="438"/>
      <c r="MBO220" s="438"/>
      <c r="MBP220" s="438"/>
      <c r="MBQ220" s="438"/>
      <c r="MBR220" s="438"/>
      <c r="MBS220" s="438"/>
      <c r="MBT220" s="438"/>
      <c r="MBU220" s="438"/>
      <c r="MBV220" s="435"/>
      <c r="MBW220" s="435"/>
      <c r="MBX220" s="435"/>
      <c r="MBY220" s="435"/>
      <c r="MBZ220" s="435"/>
      <c r="MCA220" s="435"/>
      <c r="MCB220" s="435"/>
      <c r="MCC220" s="435"/>
      <c r="MCD220" s="435"/>
      <c r="MCE220" s="435"/>
      <c r="MCF220" s="435"/>
      <c r="MCG220" s="435"/>
      <c r="MCH220" s="435"/>
      <c r="MCI220" s="435"/>
      <c r="MCJ220" s="435"/>
      <c r="MCK220" s="435"/>
      <c r="MCL220" s="435"/>
      <c r="MCM220" s="435"/>
      <c r="MCN220" s="435"/>
      <c r="MCO220" s="435"/>
      <c r="MCP220" s="435"/>
      <c r="MCQ220" s="435"/>
      <c r="MCR220" s="435"/>
      <c r="MCS220" s="435"/>
      <c r="MCT220" s="435"/>
      <c r="MCU220" s="435"/>
      <c r="MCV220" s="435"/>
      <c r="MCW220" s="435"/>
      <c r="MCX220" s="435"/>
      <c r="MCY220" s="435"/>
      <c r="MCZ220" s="435"/>
      <c r="MDA220" s="435"/>
      <c r="MDB220" s="435"/>
      <c r="MDC220" s="435"/>
      <c r="MDD220" s="435"/>
      <c r="MDE220" s="435"/>
      <c r="MDF220" s="435"/>
      <c r="MDG220" s="435"/>
      <c r="MDH220" s="435"/>
      <c r="MDI220" s="435"/>
      <c r="MDJ220" s="435"/>
      <c r="MDK220" s="435"/>
      <c r="MDL220" s="435"/>
      <c r="MDM220" s="435"/>
      <c r="MDN220" s="435"/>
      <c r="MDO220" s="435"/>
      <c r="MDP220" s="435"/>
      <c r="MDQ220" s="435"/>
      <c r="MDR220" s="436"/>
      <c r="MDS220" s="436"/>
      <c r="MDT220" s="436"/>
      <c r="MDU220" s="436"/>
      <c r="MDV220" s="436"/>
      <c r="MDW220" s="436"/>
      <c r="MDX220" s="436"/>
      <c r="MDY220" s="436"/>
      <c r="MDZ220" s="436"/>
      <c r="MEA220" s="436"/>
      <c r="MEB220" s="436"/>
      <c r="MEC220" s="436"/>
      <c r="MED220" s="436"/>
      <c r="MEE220" s="436"/>
      <c r="MEF220" s="436"/>
      <c r="MEG220" s="436"/>
      <c r="MEH220" s="437"/>
      <c r="MEI220" s="437"/>
      <c r="MEJ220" s="437"/>
      <c r="MEK220" s="437"/>
      <c r="MEL220" s="437"/>
      <c r="MEM220" s="437"/>
      <c r="MEN220" s="437"/>
      <c r="MEO220" s="438"/>
      <c r="MEP220" s="438"/>
      <c r="MEQ220" s="438"/>
      <c r="MER220" s="438"/>
      <c r="MES220" s="438"/>
      <c r="MET220" s="438"/>
      <c r="MEU220" s="438"/>
      <c r="MEV220" s="438"/>
      <c r="MEW220" s="438"/>
      <c r="MEX220" s="438"/>
      <c r="MEY220" s="438"/>
      <c r="MEZ220" s="438"/>
      <c r="MFA220" s="438"/>
      <c r="MFB220" s="438"/>
      <c r="MFC220" s="438"/>
      <c r="MFD220" s="438"/>
      <c r="MFE220" s="438"/>
      <c r="MFF220" s="438"/>
      <c r="MFG220" s="438"/>
      <c r="MFH220" s="438"/>
      <c r="MFI220" s="438"/>
      <c r="MFJ220" s="438"/>
      <c r="MFK220" s="438"/>
      <c r="MFL220" s="438"/>
      <c r="MFM220" s="438"/>
      <c r="MFN220" s="438"/>
      <c r="MFO220" s="438"/>
      <c r="MFP220" s="438"/>
      <c r="MFQ220" s="438"/>
      <c r="MFR220" s="438"/>
      <c r="MFS220" s="438"/>
      <c r="MFT220" s="438"/>
      <c r="MFU220" s="438"/>
      <c r="MFV220" s="438"/>
      <c r="MFW220" s="435"/>
      <c r="MFX220" s="435"/>
      <c r="MFY220" s="435"/>
      <c r="MFZ220" s="435"/>
      <c r="MGA220" s="435"/>
      <c r="MGB220" s="435"/>
      <c r="MGC220" s="435"/>
      <c r="MGD220" s="435"/>
      <c r="MGE220" s="435"/>
      <c r="MGF220" s="435"/>
      <c r="MGG220" s="435"/>
      <c r="MGH220" s="435"/>
      <c r="MGI220" s="435"/>
      <c r="MGJ220" s="435"/>
      <c r="MGK220" s="435"/>
      <c r="MGL220" s="435"/>
      <c r="MGM220" s="435"/>
      <c r="MGN220" s="435"/>
      <c r="MGO220" s="435"/>
      <c r="MGP220" s="435"/>
      <c r="MGQ220" s="435"/>
      <c r="MGR220" s="435"/>
      <c r="MGS220" s="435"/>
      <c r="MGT220" s="435"/>
      <c r="MGU220" s="435"/>
      <c r="MGV220" s="435"/>
      <c r="MGW220" s="435"/>
      <c r="MGX220" s="435"/>
      <c r="MGY220" s="435"/>
      <c r="MGZ220" s="435"/>
      <c r="MHA220" s="435"/>
      <c r="MHB220" s="435"/>
      <c r="MHC220" s="435"/>
      <c r="MHD220" s="435"/>
      <c r="MHE220" s="435"/>
      <c r="MHF220" s="435"/>
      <c r="MHG220" s="435"/>
      <c r="MHH220" s="435"/>
      <c r="MHI220" s="435"/>
      <c r="MHJ220" s="435"/>
      <c r="MHK220" s="435"/>
      <c r="MHL220" s="435"/>
      <c r="MHM220" s="435"/>
      <c r="MHN220" s="435"/>
      <c r="MHO220" s="435"/>
      <c r="MHP220" s="435"/>
      <c r="MHQ220" s="435"/>
      <c r="MHR220" s="435"/>
      <c r="MHS220" s="436"/>
      <c r="MHT220" s="436"/>
      <c r="MHU220" s="436"/>
      <c r="MHV220" s="436"/>
      <c r="MHW220" s="436"/>
      <c r="MHX220" s="436"/>
      <c r="MHY220" s="436"/>
      <c r="MHZ220" s="436"/>
      <c r="MIA220" s="436"/>
      <c r="MIB220" s="436"/>
      <c r="MIC220" s="436"/>
      <c r="MID220" s="436"/>
      <c r="MIE220" s="436"/>
      <c r="MIF220" s="436"/>
      <c r="MIG220" s="436"/>
      <c r="MIH220" s="436"/>
      <c r="MII220" s="437"/>
      <c r="MIJ220" s="437"/>
      <c r="MIK220" s="437"/>
      <c r="MIL220" s="437"/>
      <c r="MIM220" s="437"/>
      <c r="MIN220" s="437"/>
      <c r="MIO220" s="437"/>
      <c r="MIP220" s="438"/>
      <c r="MIQ220" s="438"/>
      <c r="MIR220" s="438"/>
      <c r="MIS220" s="438"/>
      <c r="MIT220" s="438"/>
      <c r="MIU220" s="438"/>
      <c r="MIV220" s="438"/>
      <c r="MIW220" s="438"/>
      <c r="MIX220" s="438"/>
      <c r="MIY220" s="438"/>
      <c r="MIZ220" s="438"/>
      <c r="MJA220" s="438"/>
      <c r="MJB220" s="438"/>
      <c r="MJC220" s="438"/>
      <c r="MJD220" s="438"/>
      <c r="MJE220" s="438"/>
      <c r="MJF220" s="438"/>
      <c r="MJG220" s="438"/>
      <c r="MJH220" s="438"/>
      <c r="MJI220" s="438"/>
      <c r="MJJ220" s="438"/>
      <c r="MJK220" s="438"/>
      <c r="MJL220" s="438"/>
      <c r="MJM220" s="438"/>
      <c r="MJN220" s="438"/>
      <c r="MJO220" s="438"/>
      <c r="MJP220" s="438"/>
      <c r="MJQ220" s="438"/>
      <c r="MJR220" s="438"/>
      <c r="MJS220" s="438"/>
      <c r="MJT220" s="438"/>
      <c r="MJU220" s="438"/>
      <c r="MJV220" s="438"/>
      <c r="MJW220" s="438"/>
      <c r="MJX220" s="435"/>
      <c r="MJY220" s="435"/>
      <c r="MJZ220" s="435"/>
      <c r="MKA220" s="435"/>
      <c r="MKB220" s="435"/>
      <c r="MKC220" s="435"/>
      <c r="MKD220" s="435"/>
      <c r="MKE220" s="435"/>
      <c r="MKF220" s="435"/>
      <c r="MKG220" s="435"/>
      <c r="MKH220" s="435"/>
      <c r="MKI220" s="435"/>
      <c r="MKJ220" s="435"/>
      <c r="MKK220" s="435"/>
      <c r="MKL220" s="435"/>
      <c r="MKM220" s="435"/>
      <c r="MKN220" s="435"/>
      <c r="MKO220" s="435"/>
      <c r="MKP220" s="435"/>
      <c r="MKQ220" s="435"/>
      <c r="MKR220" s="435"/>
      <c r="MKS220" s="435"/>
      <c r="MKT220" s="435"/>
      <c r="MKU220" s="435"/>
      <c r="MKV220" s="435"/>
      <c r="MKW220" s="435"/>
      <c r="MKX220" s="435"/>
      <c r="MKY220" s="435"/>
      <c r="MKZ220" s="435"/>
      <c r="MLA220" s="435"/>
      <c r="MLB220" s="435"/>
      <c r="MLC220" s="435"/>
      <c r="MLD220" s="435"/>
      <c r="MLE220" s="435"/>
      <c r="MLF220" s="435"/>
      <c r="MLG220" s="435"/>
      <c r="MLH220" s="435"/>
      <c r="MLI220" s="435"/>
      <c r="MLJ220" s="435"/>
      <c r="MLK220" s="435"/>
      <c r="MLL220" s="435"/>
      <c r="MLM220" s="435"/>
      <c r="MLN220" s="435"/>
      <c r="MLO220" s="435"/>
      <c r="MLP220" s="435"/>
      <c r="MLQ220" s="435"/>
      <c r="MLR220" s="435"/>
      <c r="MLS220" s="435"/>
      <c r="MLT220" s="436"/>
      <c r="MLU220" s="436"/>
      <c r="MLV220" s="436"/>
      <c r="MLW220" s="436"/>
      <c r="MLX220" s="436"/>
      <c r="MLY220" s="436"/>
      <c r="MLZ220" s="436"/>
      <c r="MMA220" s="436"/>
      <c r="MMB220" s="436"/>
      <c r="MMC220" s="436"/>
      <c r="MMD220" s="436"/>
      <c r="MME220" s="436"/>
      <c r="MMF220" s="436"/>
      <c r="MMG220" s="436"/>
      <c r="MMH220" s="436"/>
      <c r="MMI220" s="436"/>
      <c r="MMJ220" s="437"/>
      <c r="MMK220" s="437"/>
      <c r="MML220" s="437"/>
      <c r="MMM220" s="437"/>
      <c r="MMN220" s="437"/>
      <c r="MMO220" s="437"/>
      <c r="MMP220" s="437"/>
      <c r="MMQ220" s="438"/>
      <c r="MMR220" s="438"/>
      <c r="MMS220" s="438"/>
      <c r="MMT220" s="438"/>
      <c r="MMU220" s="438"/>
      <c r="MMV220" s="438"/>
      <c r="MMW220" s="438"/>
      <c r="MMX220" s="438"/>
      <c r="MMY220" s="438"/>
      <c r="MMZ220" s="438"/>
      <c r="MNA220" s="438"/>
      <c r="MNB220" s="438"/>
      <c r="MNC220" s="438"/>
      <c r="MND220" s="438"/>
      <c r="MNE220" s="438"/>
      <c r="MNF220" s="438"/>
      <c r="MNG220" s="438"/>
      <c r="MNH220" s="438"/>
      <c r="MNI220" s="438"/>
      <c r="MNJ220" s="438"/>
      <c r="MNK220" s="438"/>
      <c r="MNL220" s="438"/>
      <c r="MNM220" s="438"/>
      <c r="MNN220" s="438"/>
      <c r="MNO220" s="438"/>
      <c r="MNP220" s="438"/>
      <c r="MNQ220" s="438"/>
      <c r="MNR220" s="438"/>
      <c r="MNS220" s="438"/>
      <c r="MNT220" s="438"/>
      <c r="MNU220" s="438"/>
      <c r="MNV220" s="438"/>
      <c r="MNW220" s="438"/>
      <c r="MNX220" s="438"/>
      <c r="MNY220" s="435"/>
      <c r="MNZ220" s="435"/>
      <c r="MOA220" s="435"/>
      <c r="MOB220" s="435"/>
      <c r="MOC220" s="435"/>
      <c r="MOD220" s="435"/>
      <c r="MOE220" s="435"/>
      <c r="MOF220" s="435"/>
      <c r="MOG220" s="435"/>
      <c r="MOH220" s="435"/>
      <c r="MOI220" s="435"/>
      <c r="MOJ220" s="435"/>
      <c r="MOK220" s="435"/>
      <c r="MOL220" s="435"/>
      <c r="MOM220" s="435"/>
      <c r="MON220" s="435"/>
      <c r="MOO220" s="435"/>
      <c r="MOP220" s="435"/>
      <c r="MOQ220" s="435"/>
      <c r="MOR220" s="435"/>
      <c r="MOS220" s="435"/>
      <c r="MOT220" s="435"/>
      <c r="MOU220" s="435"/>
      <c r="MOV220" s="435"/>
      <c r="MOW220" s="435"/>
      <c r="MOX220" s="435"/>
      <c r="MOY220" s="435"/>
      <c r="MOZ220" s="435"/>
      <c r="MPA220" s="435"/>
      <c r="MPB220" s="435"/>
      <c r="MPC220" s="435"/>
      <c r="MPD220" s="435"/>
      <c r="MPE220" s="435"/>
      <c r="MPF220" s="435"/>
      <c r="MPG220" s="435"/>
      <c r="MPH220" s="435"/>
      <c r="MPI220" s="435"/>
      <c r="MPJ220" s="435"/>
      <c r="MPK220" s="435"/>
      <c r="MPL220" s="435"/>
      <c r="MPM220" s="435"/>
      <c r="MPN220" s="435"/>
      <c r="MPO220" s="435"/>
      <c r="MPP220" s="435"/>
      <c r="MPQ220" s="435"/>
      <c r="MPR220" s="435"/>
      <c r="MPS220" s="435"/>
      <c r="MPT220" s="435"/>
      <c r="MPU220" s="436"/>
      <c r="MPV220" s="436"/>
      <c r="MPW220" s="436"/>
      <c r="MPX220" s="436"/>
      <c r="MPY220" s="436"/>
      <c r="MPZ220" s="436"/>
      <c r="MQA220" s="436"/>
      <c r="MQB220" s="436"/>
      <c r="MQC220" s="436"/>
      <c r="MQD220" s="436"/>
      <c r="MQE220" s="436"/>
      <c r="MQF220" s="436"/>
      <c r="MQG220" s="436"/>
      <c r="MQH220" s="436"/>
      <c r="MQI220" s="436"/>
      <c r="MQJ220" s="436"/>
      <c r="MQK220" s="437"/>
      <c r="MQL220" s="437"/>
      <c r="MQM220" s="437"/>
      <c r="MQN220" s="437"/>
      <c r="MQO220" s="437"/>
      <c r="MQP220" s="437"/>
      <c r="MQQ220" s="437"/>
      <c r="MQR220" s="438"/>
      <c r="MQS220" s="438"/>
      <c r="MQT220" s="438"/>
      <c r="MQU220" s="438"/>
      <c r="MQV220" s="438"/>
      <c r="MQW220" s="438"/>
      <c r="MQX220" s="438"/>
      <c r="MQY220" s="438"/>
      <c r="MQZ220" s="438"/>
      <c r="MRA220" s="438"/>
      <c r="MRB220" s="438"/>
      <c r="MRC220" s="438"/>
      <c r="MRD220" s="438"/>
      <c r="MRE220" s="438"/>
      <c r="MRF220" s="438"/>
      <c r="MRG220" s="438"/>
      <c r="MRH220" s="438"/>
      <c r="MRI220" s="438"/>
      <c r="MRJ220" s="438"/>
      <c r="MRK220" s="438"/>
      <c r="MRL220" s="438"/>
      <c r="MRM220" s="438"/>
      <c r="MRN220" s="438"/>
      <c r="MRO220" s="438"/>
      <c r="MRP220" s="438"/>
      <c r="MRQ220" s="438"/>
      <c r="MRR220" s="438"/>
      <c r="MRS220" s="438"/>
      <c r="MRT220" s="438"/>
      <c r="MRU220" s="438"/>
      <c r="MRV220" s="438"/>
      <c r="MRW220" s="438"/>
      <c r="MRX220" s="438"/>
      <c r="MRY220" s="438"/>
      <c r="MRZ220" s="435"/>
      <c r="MSA220" s="435"/>
      <c r="MSB220" s="435"/>
      <c r="MSC220" s="435"/>
      <c r="MSD220" s="435"/>
      <c r="MSE220" s="435"/>
      <c r="MSF220" s="435"/>
      <c r="MSG220" s="435"/>
      <c r="MSH220" s="435"/>
      <c r="MSI220" s="435"/>
      <c r="MSJ220" s="435"/>
      <c r="MSK220" s="435"/>
      <c r="MSL220" s="435"/>
      <c r="MSM220" s="435"/>
      <c r="MSN220" s="435"/>
      <c r="MSO220" s="435"/>
      <c r="MSP220" s="435"/>
      <c r="MSQ220" s="435"/>
      <c r="MSR220" s="435"/>
      <c r="MSS220" s="435"/>
      <c r="MST220" s="435"/>
      <c r="MSU220" s="435"/>
      <c r="MSV220" s="435"/>
      <c r="MSW220" s="435"/>
      <c r="MSX220" s="435"/>
      <c r="MSY220" s="435"/>
      <c r="MSZ220" s="435"/>
      <c r="MTA220" s="435"/>
      <c r="MTB220" s="435"/>
      <c r="MTC220" s="435"/>
      <c r="MTD220" s="435"/>
      <c r="MTE220" s="435"/>
      <c r="MTF220" s="435"/>
      <c r="MTG220" s="435"/>
      <c r="MTH220" s="435"/>
      <c r="MTI220" s="435"/>
      <c r="MTJ220" s="435"/>
      <c r="MTK220" s="435"/>
      <c r="MTL220" s="435"/>
      <c r="MTM220" s="435"/>
      <c r="MTN220" s="435"/>
      <c r="MTO220" s="435"/>
      <c r="MTP220" s="435"/>
      <c r="MTQ220" s="435"/>
      <c r="MTR220" s="435"/>
      <c r="MTS220" s="435"/>
      <c r="MTT220" s="435"/>
      <c r="MTU220" s="435"/>
      <c r="MTV220" s="436"/>
      <c r="MTW220" s="436"/>
      <c r="MTX220" s="436"/>
      <c r="MTY220" s="436"/>
      <c r="MTZ220" s="436"/>
      <c r="MUA220" s="436"/>
      <c r="MUB220" s="436"/>
      <c r="MUC220" s="436"/>
      <c r="MUD220" s="436"/>
      <c r="MUE220" s="436"/>
      <c r="MUF220" s="436"/>
      <c r="MUG220" s="436"/>
      <c r="MUH220" s="436"/>
      <c r="MUI220" s="436"/>
      <c r="MUJ220" s="436"/>
      <c r="MUK220" s="436"/>
      <c r="MUL220" s="437"/>
      <c r="MUM220" s="437"/>
      <c r="MUN220" s="437"/>
      <c r="MUO220" s="437"/>
      <c r="MUP220" s="437"/>
      <c r="MUQ220" s="437"/>
      <c r="MUR220" s="437"/>
      <c r="MUS220" s="438"/>
      <c r="MUT220" s="438"/>
      <c r="MUU220" s="438"/>
      <c r="MUV220" s="438"/>
      <c r="MUW220" s="438"/>
      <c r="MUX220" s="438"/>
      <c r="MUY220" s="438"/>
      <c r="MUZ220" s="438"/>
      <c r="MVA220" s="438"/>
      <c r="MVB220" s="438"/>
      <c r="MVC220" s="438"/>
      <c r="MVD220" s="438"/>
      <c r="MVE220" s="438"/>
      <c r="MVF220" s="438"/>
      <c r="MVG220" s="438"/>
      <c r="MVH220" s="438"/>
      <c r="MVI220" s="438"/>
      <c r="MVJ220" s="438"/>
      <c r="MVK220" s="438"/>
      <c r="MVL220" s="438"/>
      <c r="MVM220" s="438"/>
      <c r="MVN220" s="438"/>
      <c r="MVO220" s="438"/>
      <c r="MVP220" s="438"/>
      <c r="MVQ220" s="438"/>
      <c r="MVR220" s="438"/>
      <c r="MVS220" s="438"/>
      <c r="MVT220" s="438"/>
      <c r="MVU220" s="438"/>
      <c r="MVV220" s="438"/>
      <c r="MVW220" s="438"/>
      <c r="MVX220" s="438"/>
      <c r="MVY220" s="438"/>
      <c r="MVZ220" s="438"/>
      <c r="MWA220" s="435"/>
      <c r="MWB220" s="435"/>
      <c r="MWC220" s="435"/>
      <c r="MWD220" s="435"/>
      <c r="MWE220" s="435"/>
      <c r="MWF220" s="435"/>
      <c r="MWG220" s="435"/>
      <c r="MWH220" s="435"/>
      <c r="MWI220" s="435"/>
      <c r="MWJ220" s="435"/>
      <c r="MWK220" s="435"/>
      <c r="MWL220" s="435"/>
      <c r="MWM220" s="435"/>
      <c r="MWN220" s="435"/>
      <c r="MWO220" s="435"/>
      <c r="MWP220" s="435"/>
      <c r="MWQ220" s="435"/>
      <c r="MWR220" s="435"/>
      <c r="MWS220" s="435"/>
      <c r="MWT220" s="435"/>
      <c r="MWU220" s="435"/>
      <c r="MWV220" s="435"/>
      <c r="MWW220" s="435"/>
      <c r="MWX220" s="435"/>
      <c r="MWY220" s="435"/>
      <c r="MWZ220" s="435"/>
      <c r="MXA220" s="435"/>
      <c r="MXB220" s="435"/>
      <c r="MXC220" s="435"/>
      <c r="MXD220" s="435"/>
      <c r="MXE220" s="435"/>
      <c r="MXF220" s="435"/>
      <c r="MXG220" s="435"/>
      <c r="MXH220" s="435"/>
      <c r="MXI220" s="435"/>
      <c r="MXJ220" s="435"/>
      <c r="MXK220" s="435"/>
      <c r="MXL220" s="435"/>
      <c r="MXM220" s="435"/>
      <c r="MXN220" s="435"/>
      <c r="MXO220" s="435"/>
      <c r="MXP220" s="435"/>
      <c r="MXQ220" s="435"/>
      <c r="MXR220" s="435"/>
      <c r="MXS220" s="435"/>
      <c r="MXT220" s="435"/>
      <c r="MXU220" s="435"/>
      <c r="MXV220" s="435"/>
      <c r="MXW220" s="436"/>
      <c r="MXX220" s="436"/>
      <c r="MXY220" s="436"/>
      <c r="MXZ220" s="436"/>
      <c r="MYA220" s="436"/>
      <c r="MYB220" s="436"/>
      <c r="MYC220" s="436"/>
      <c r="MYD220" s="436"/>
      <c r="MYE220" s="436"/>
      <c r="MYF220" s="436"/>
      <c r="MYG220" s="436"/>
      <c r="MYH220" s="436"/>
      <c r="MYI220" s="436"/>
      <c r="MYJ220" s="436"/>
      <c r="MYK220" s="436"/>
      <c r="MYL220" s="436"/>
      <c r="MYM220" s="437"/>
      <c r="MYN220" s="437"/>
      <c r="MYO220" s="437"/>
      <c r="MYP220" s="437"/>
      <c r="MYQ220" s="437"/>
      <c r="MYR220" s="437"/>
      <c r="MYS220" s="437"/>
      <c r="MYT220" s="438"/>
      <c r="MYU220" s="438"/>
      <c r="MYV220" s="438"/>
      <c r="MYW220" s="438"/>
      <c r="MYX220" s="438"/>
      <c r="MYY220" s="438"/>
      <c r="MYZ220" s="438"/>
      <c r="MZA220" s="438"/>
      <c r="MZB220" s="438"/>
      <c r="MZC220" s="438"/>
      <c r="MZD220" s="438"/>
      <c r="MZE220" s="438"/>
      <c r="MZF220" s="438"/>
      <c r="MZG220" s="438"/>
      <c r="MZH220" s="438"/>
      <c r="MZI220" s="438"/>
      <c r="MZJ220" s="438"/>
      <c r="MZK220" s="438"/>
      <c r="MZL220" s="438"/>
      <c r="MZM220" s="438"/>
      <c r="MZN220" s="438"/>
      <c r="MZO220" s="438"/>
      <c r="MZP220" s="438"/>
      <c r="MZQ220" s="438"/>
      <c r="MZR220" s="438"/>
      <c r="MZS220" s="438"/>
      <c r="MZT220" s="438"/>
      <c r="MZU220" s="438"/>
      <c r="MZV220" s="438"/>
      <c r="MZW220" s="438"/>
      <c r="MZX220" s="438"/>
      <c r="MZY220" s="438"/>
      <c r="MZZ220" s="438"/>
      <c r="NAA220" s="438"/>
      <c r="NAB220" s="435"/>
      <c r="NAC220" s="435"/>
      <c r="NAD220" s="435"/>
      <c r="NAE220" s="435"/>
      <c r="NAF220" s="435"/>
      <c r="NAG220" s="435"/>
      <c r="NAH220" s="435"/>
      <c r="NAI220" s="435"/>
      <c r="NAJ220" s="435"/>
      <c r="NAK220" s="435"/>
      <c r="NAL220" s="435"/>
      <c r="NAM220" s="435"/>
      <c r="NAN220" s="435"/>
      <c r="NAO220" s="435"/>
      <c r="NAP220" s="435"/>
      <c r="NAQ220" s="435"/>
      <c r="NAR220" s="435"/>
      <c r="NAS220" s="435"/>
      <c r="NAT220" s="435"/>
      <c r="NAU220" s="435"/>
      <c r="NAV220" s="435"/>
      <c r="NAW220" s="435"/>
      <c r="NAX220" s="435"/>
      <c r="NAY220" s="435"/>
      <c r="NAZ220" s="435"/>
      <c r="NBA220" s="435"/>
      <c r="NBB220" s="435"/>
      <c r="NBC220" s="435"/>
      <c r="NBD220" s="435"/>
      <c r="NBE220" s="435"/>
      <c r="NBF220" s="435"/>
      <c r="NBG220" s="435"/>
      <c r="NBH220" s="435"/>
      <c r="NBI220" s="435"/>
      <c r="NBJ220" s="435"/>
      <c r="NBK220" s="435"/>
      <c r="NBL220" s="435"/>
      <c r="NBM220" s="435"/>
      <c r="NBN220" s="435"/>
      <c r="NBO220" s="435"/>
      <c r="NBP220" s="435"/>
      <c r="NBQ220" s="435"/>
      <c r="NBR220" s="435"/>
      <c r="NBS220" s="435"/>
      <c r="NBT220" s="435"/>
      <c r="NBU220" s="435"/>
      <c r="NBV220" s="435"/>
      <c r="NBW220" s="435"/>
      <c r="NBX220" s="436"/>
      <c r="NBY220" s="436"/>
      <c r="NBZ220" s="436"/>
      <c r="NCA220" s="436"/>
      <c r="NCB220" s="436"/>
      <c r="NCC220" s="436"/>
      <c r="NCD220" s="436"/>
      <c r="NCE220" s="436"/>
      <c r="NCF220" s="436"/>
      <c r="NCG220" s="436"/>
      <c r="NCH220" s="436"/>
      <c r="NCI220" s="436"/>
      <c r="NCJ220" s="436"/>
      <c r="NCK220" s="436"/>
      <c r="NCL220" s="436"/>
      <c r="NCM220" s="436"/>
      <c r="NCN220" s="437"/>
      <c r="NCO220" s="437"/>
      <c r="NCP220" s="437"/>
      <c r="NCQ220" s="437"/>
      <c r="NCR220" s="437"/>
      <c r="NCS220" s="437"/>
      <c r="NCT220" s="437"/>
      <c r="NCU220" s="438"/>
      <c r="NCV220" s="438"/>
      <c r="NCW220" s="438"/>
      <c r="NCX220" s="438"/>
      <c r="NCY220" s="438"/>
      <c r="NCZ220" s="438"/>
      <c r="NDA220" s="438"/>
      <c r="NDB220" s="438"/>
      <c r="NDC220" s="438"/>
      <c r="NDD220" s="438"/>
      <c r="NDE220" s="438"/>
      <c r="NDF220" s="438"/>
      <c r="NDG220" s="438"/>
      <c r="NDH220" s="438"/>
      <c r="NDI220" s="438"/>
      <c r="NDJ220" s="438"/>
      <c r="NDK220" s="438"/>
      <c r="NDL220" s="438"/>
      <c r="NDM220" s="438"/>
      <c r="NDN220" s="438"/>
      <c r="NDO220" s="438"/>
      <c r="NDP220" s="438"/>
      <c r="NDQ220" s="438"/>
      <c r="NDR220" s="438"/>
      <c r="NDS220" s="438"/>
      <c r="NDT220" s="438"/>
      <c r="NDU220" s="438"/>
      <c r="NDV220" s="438"/>
      <c r="NDW220" s="438"/>
      <c r="NDX220" s="438"/>
      <c r="NDY220" s="438"/>
      <c r="NDZ220" s="438"/>
      <c r="NEA220" s="438"/>
      <c r="NEB220" s="438"/>
      <c r="NEC220" s="435"/>
      <c r="NED220" s="435"/>
      <c r="NEE220" s="435"/>
      <c r="NEF220" s="435"/>
      <c r="NEG220" s="435"/>
      <c r="NEH220" s="435"/>
      <c r="NEI220" s="435"/>
      <c r="NEJ220" s="435"/>
      <c r="NEK220" s="435"/>
      <c r="NEL220" s="435"/>
      <c r="NEM220" s="435"/>
      <c r="NEN220" s="435"/>
      <c r="NEO220" s="435"/>
      <c r="NEP220" s="435"/>
      <c r="NEQ220" s="435"/>
      <c r="NER220" s="435"/>
      <c r="NES220" s="435"/>
      <c r="NET220" s="435"/>
      <c r="NEU220" s="435"/>
      <c r="NEV220" s="435"/>
      <c r="NEW220" s="435"/>
      <c r="NEX220" s="435"/>
      <c r="NEY220" s="435"/>
      <c r="NEZ220" s="435"/>
      <c r="NFA220" s="435"/>
      <c r="NFB220" s="435"/>
      <c r="NFC220" s="435"/>
      <c r="NFD220" s="435"/>
      <c r="NFE220" s="435"/>
      <c r="NFF220" s="435"/>
      <c r="NFG220" s="435"/>
      <c r="NFH220" s="435"/>
      <c r="NFI220" s="435"/>
      <c r="NFJ220" s="435"/>
      <c r="NFK220" s="435"/>
      <c r="NFL220" s="435"/>
      <c r="NFM220" s="435"/>
      <c r="NFN220" s="435"/>
      <c r="NFO220" s="435"/>
      <c r="NFP220" s="435"/>
      <c r="NFQ220" s="435"/>
      <c r="NFR220" s="435"/>
      <c r="NFS220" s="435"/>
      <c r="NFT220" s="435"/>
      <c r="NFU220" s="435"/>
      <c r="NFV220" s="435"/>
      <c r="NFW220" s="435"/>
      <c r="NFX220" s="435"/>
      <c r="NFY220" s="436"/>
      <c r="NFZ220" s="436"/>
      <c r="NGA220" s="436"/>
      <c r="NGB220" s="436"/>
      <c r="NGC220" s="436"/>
      <c r="NGD220" s="436"/>
      <c r="NGE220" s="436"/>
      <c r="NGF220" s="436"/>
      <c r="NGG220" s="436"/>
      <c r="NGH220" s="436"/>
      <c r="NGI220" s="436"/>
      <c r="NGJ220" s="436"/>
      <c r="NGK220" s="436"/>
      <c r="NGL220" s="436"/>
      <c r="NGM220" s="436"/>
      <c r="NGN220" s="436"/>
      <c r="NGO220" s="437"/>
      <c r="NGP220" s="437"/>
      <c r="NGQ220" s="437"/>
      <c r="NGR220" s="437"/>
      <c r="NGS220" s="437"/>
      <c r="NGT220" s="437"/>
      <c r="NGU220" s="437"/>
      <c r="NGV220" s="438"/>
      <c r="NGW220" s="438"/>
      <c r="NGX220" s="438"/>
      <c r="NGY220" s="438"/>
      <c r="NGZ220" s="438"/>
      <c r="NHA220" s="438"/>
      <c r="NHB220" s="438"/>
      <c r="NHC220" s="438"/>
      <c r="NHD220" s="438"/>
      <c r="NHE220" s="438"/>
      <c r="NHF220" s="438"/>
      <c r="NHG220" s="438"/>
      <c r="NHH220" s="438"/>
      <c r="NHI220" s="438"/>
      <c r="NHJ220" s="438"/>
      <c r="NHK220" s="438"/>
      <c r="NHL220" s="438"/>
      <c r="NHM220" s="438"/>
      <c r="NHN220" s="438"/>
      <c r="NHO220" s="438"/>
      <c r="NHP220" s="438"/>
      <c r="NHQ220" s="438"/>
      <c r="NHR220" s="438"/>
      <c r="NHS220" s="438"/>
      <c r="NHT220" s="438"/>
      <c r="NHU220" s="438"/>
      <c r="NHV220" s="438"/>
      <c r="NHW220" s="438"/>
      <c r="NHX220" s="438"/>
      <c r="NHY220" s="438"/>
      <c r="NHZ220" s="438"/>
      <c r="NIA220" s="438"/>
      <c r="NIB220" s="438"/>
      <c r="NIC220" s="438"/>
      <c r="NID220" s="435"/>
      <c r="NIE220" s="435"/>
      <c r="NIF220" s="435"/>
      <c r="NIG220" s="435"/>
      <c r="NIH220" s="435"/>
      <c r="NII220" s="435"/>
      <c r="NIJ220" s="435"/>
      <c r="NIK220" s="435"/>
      <c r="NIL220" s="435"/>
      <c r="NIM220" s="435"/>
      <c r="NIN220" s="435"/>
      <c r="NIO220" s="435"/>
      <c r="NIP220" s="435"/>
      <c r="NIQ220" s="435"/>
      <c r="NIR220" s="435"/>
      <c r="NIS220" s="435"/>
      <c r="NIT220" s="435"/>
      <c r="NIU220" s="435"/>
      <c r="NIV220" s="435"/>
      <c r="NIW220" s="435"/>
      <c r="NIX220" s="435"/>
      <c r="NIY220" s="435"/>
      <c r="NIZ220" s="435"/>
      <c r="NJA220" s="435"/>
      <c r="NJB220" s="435"/>
      <c r="NJC220" s="435"/>
      <c r="NJD220" s="435"/>
      <c r="NJE220" s="435"/>
      <c r="NJF220" s="435"/>
      <c r="NJG220" s="435"/>
      <c r="NJH220" s="435"/>
      <c r="NJI220" s="435"/>
      <c r="NJJ220" s="435"/>
      <c r="NJK220" s="435"/>
      <c r="NJL220" s="435"/>
      <c r="NJM220" s="435"/>
      <c r="NJN220" s="435"/>
      <c r="NJO220" s="435"/>
      <c r="NJP220" s="435"/>
      <c r="NJQ220" s="435"/>
      <c r="NJR220" s="435"/>
      <c r="NJS220" s="435"/>
      <c r="NJT220" s="435"/>
      <c r="NJU220" s="435"/>
      <c r="NJV220" s="435"/>
      <c r="NJW220" s="435"/>
      <c r="NJX220" s="435"/>
      <c r="NJY220" s="435"/>
      <c r="NJZ220" s="436"/>
      <c r="NKA220" s="436"/>
      <c r="NKB220" s="436"/>
      <c r="NKC220" s="436"/>
      <c r="NKD220" s="436"/>
      <c r="NKE220" s="436"/>
      <c r="NKF220" s="436"/>
      <c r="NKG220" s="436"/>
      <c r="NKH220" s="436"/>
      <c r="NKI220" s="436"/>
      <c r="NKJ220" s="436"/>
      <c r="NKK220" s="436"/>
      <c r="NKL220" s="436"/>
      <c r="NKM220" s="436"/>
      <c r="NKN220" s="436"/>
      <c r="NKO220" s="436"/>
      <c r="NKP220" s="437"/>
      <c r="NKQ220" s="437"/>
      <c r="NKR220" s="437"/>
      <c r="NKS220" s="437"/>
      <c r="NKT220" s="437"/>
      <c r="NKU220" s="437"/>
      <c r="NKV220" s="437"/>
      <c r="NKW220" s="438"/>
      <c r="NKX220" s="438"/>
      <c r="NKY220" s="438"/>
      <c r="NKZ220" s="438"/>
      <c r="NLA220" s="438"/>
      <c r="NLB220" s="438"/>
      <c r="NLC220" s="438"/>
      <c r="NLD220" s="438"/>
      <c r="NLE220" s="438"/>
      <c r="NLF220" s="438"/>
      <c r="NLG220" s="438"/>
      <c r="NLH220" s="438"/>
      <c r="NLI220" s="438"/>
      <c r="NLJ220" s="438"/>
      <c r="NLK220" s="438"/>
      <c r="NLL220" s="438"/>
      <c r="NLM220" s="438"/>
      <c r="NLN220" s="438"/>
      <c r="NLO220" s="438"/>
      <c r="NLP220" s="438"/>
      <c r="NLQ220" s="438"/>
      <c r="NLR220" s="438"/>
      <c r="NLS220" s="438"/>
      <c r="NLT220" s="438"/>
      <c r="NLU220" s="438"/>
      <c r="NLV220" s="438"/>
      <c r="NLW220" s="438"/>
      <c r="NLX220" s="438"/>
      <c r="NLY220" s="438"/>
      <c r="NLZ220" s="438"/>
      <c r="NMA220" s="438"/>
      <c r="NMB220" s="438"/>
      <c r="NMC220" s="438"/>
      <c r="NMD220" s="438"/>
      <c r="NME220" s="435"/>
      <c r="NMF220" s="435"/>
      <c r="NMG220" s="435"/>
      <c r="NMH220" s="435"/>
      <c r="NMI220" s="435"/>
      <c r="NMJ220" s="435"/>
      <c r="NMK220" s="435"/>
      <c r="NML220" s="435"/>
      <c r="NMM220" s="435"/>
      <c r="NMN220" s="435"/>
      <c r="NMO220" s="435"/>
      <c r="NMP220" s="435"/>
      <c r="NMQ220" s="435"/>
      <c r="NMR220" s="435"/>
      <c r="NMS220" s="435"/>
      <c r="NMT220" s="435"/>
      <c r="NMU220" s="435"/>
      <c r="NMV220" s="435"/>
      <c r="NMW220" s="435"/>
      <c r="NMX220" s="435"/>
      <c r="NMY220" s="435"/>
      <c r="NMZ220" s="435"/>
      <c r="NNA220" s="435"/>
      <c r="NNB220" s="435"/>
      <c r="NNC220" s="435"/>
      <c r="NND220" s="435"/>
      <c r="NNE220" s="435"/>
      <c r="NNF220" s="435"/>
      <c r="NNG220" s="435"/>
      <c r="NNH220" s="435"/>
      <c r="NNI220" s="435"/>
      <c r="NNJ220" s="435"/>
      <c r="NNK220" s="435"/>
      <c r="NNL220" s="435"/>
      <c r="NNM220" s="435"/>
      <c r="NNN220" s="435"/>
      <c r="NNO220" s="435"/>
      <c r="NNP220" s="435"/>
      <c r="NNQ220" s="435"/>
      <c r="NNR220" s="435"/>
      <c r="NNS220" s="435"/>
      <c r="NNT220" s="435"/>
      <c r="NNU220" s="435"/>
      <c r="NNV220" s="435"/>
      <c r="NNW220" s="435"/>
      <c r="NNX220" s="435"/>
      <c r="NNY220" s="435"/>
      <c r="NNZ220" s="435"/>
      <c r="NOA220" s="436"/>
      <c r="NOB220" s="436"/>
      <c r="NOC220" s="436"/>
      <c r="NOD220" s="436"/>
      <c r="NOE220" s="436"/>
      <c r="NOF220" s="436"/>
      <c r="NOG220" s="436"/>
      <c r="NOH220" s="436"/>
      <c r="NOI220" s="436"/>
      <c r="NOJ220" s="436"/>
      <c r="NOK220" s="436"/>
      <c r="NOL220" s="436"/>
      <c r="NOM220" s="436"/>
      <c r="NON220" s="436"/>
      <c r="NOO220" s="436"/>
      <c r="NOP220" s="436"/>
      <c r="NOQ220" s="437"/>
      <c r="NOR220" s="437"/>
      <c r="NOS220" s="437"/>
      <c r="NOT220" s="437"/>
      <c r="NOU220" s="437"/>
      <c r="NOV220" s="437"/>
      <c r="NOW220" s="437"/>
      <c r="NOX220" s="438"/>
      <c r="NOY220" s="438"/>
      <c r="NOZ220" s="438"/>
      <c r="NPA220" s="438"/>
      <c r="NPB220" s="438"/>
      <c r="NPC220" s="438"/>
      <c r="NPD220" s="438"/>
      <c r="NPE220" s="438"/>
      <c r="NPF220" s="438"/>
      <c r="NPG220" s="438"/>
      <c r="NPH220" s="438"/>
      <c r="NPI220" s="438"/>
      <c r="NPJ220" s="438"/>
      <c r="NPK220" s="438"/>
      <c r="NPL220" s="438"/>
      <c r="NPM220" s="438"/>
      <c r="NPN220" s="438"/>
      <c r="NPO220" s="438"/>
      <c r="NPP220" s="438"/>
      <c r="NPQ220" s="438"/>
      <c r="NPR220" s="438"/>
      <c r="NPS220" s="438"/>
      <c r="NPT220" s="438"/>
      <c r="NPU220" s="438"/>
      <c r="NPV220" s="438"/>
      <c r="NPW220" s="438"/>
      <c r="NPX220" s="438"/>
      <c r="NPY220" s="438"/>
      <c r="NPZ220" s="438"/>
      <c r="NQA220" s="438"/>
      <c r="NQB220" s="438"/>
      <c r="NQC220" s="438"/>
      <c r="NQD220" s="438"/>
      <c r="NQE220" s="438"/>
      <c r="NQF220" s="435"/>
      <c r="NQG220" s="435"/>
      <c r="NQH220" s="435"/>
      <c r="NQI220" s="435"/>
      <c r="NQJ220" s="435"/>
      <c r="NQK220" s="435"/>
      <c r="NQL220" s="435"/>
      <c r="NQM220" s="435"/>
      <c r="NQN220" s="435"/>
      <c r="NQO220" s="435"/>
      <c r="NQP220" s="435"/>
      <c r="NQQ220" s="435"/>
      <c r="NQR220" s="435"/>
      <c r="NQS220" s="435"/>
      <c r="NQT220" s="435"/>
      <c r="NQU220" s="435"/>
      <c r="NQV220" s="435"/>
      <c r="NQW220" s="435"/>
      <c r="NQX220" s="435"/>
      <c r="NQY220" s="435"/>
      <c r="NQZ220" s="435"/>
      <c r="NRA220" s="435"/>
      <c r="NRB220" s="435"/>
      <c r="NRC220" s="435"/>
      <c r="NRD220" s="435"/>
      <c r="NRE220" s="435"/>
      <c r="NRF220" s="435"/>
      <c r="NRG220" s="435"/>
      <c r="NRH220" s="435"/>
      <c r="NRI220" s="435"/>
      <c r="NRJ220" s="435"/>
      <c r="NRK220" s="435"/>
      <c r="NRL220" s="435"/>
      <c r="NRM220" s="435"/>
      <c r="NRN220" s="435"/>
      <c r="NRO220" s="435"/>
      <c r="NRP220" s="435"/>
      <c r="NRQ220" s="435"/>
      <c r="NRR220" s="435"/>
      <c r="NRS220" s="435"/>
      <c r="NRT220" s="435"/>
      <c r="NRU220" s="435"/>
      <c r="NRV220" s="435"/>
      <c r="NRW220" s="435"/>
      <c r="NRX220" s="435"/>
      <c r="NRY220" s="435"/>
      <c r="NRZ220" s="435"/>
      <c r="NSA220" s="435"/>
      <c r="NSB220" s="436"/>
      <c r="NSC220" s="436"/>
      <c r="NSD220" s="436"/>
      <c r="NSE220" s="436"/>
      <c r="NSF220" s="436"/>
      <c r="NSG220" s="436"/>
      <c r="NSH220" s="436"/>
      <c r="NSI220" s="436"/>
      <c r="NSJ220" s="436"/>
      <c r="NSK220" s="436"/>
      <c r="NSL220" s="436"/>
      <c r="NSM220" s="436"/>
      <c r="NSN220" s="436"/>
      <c r="NSO220" s="436"/>
      <c r="NSP220" s="436"/>
      <c r="NSQ220" s="436"/>
      <c r="NSR220" s="437"/>
      <c r="NSS220" s="437"/>
      <c r="NST220" s="437"/>
      <c r="NSU220" s="437"/>
      <c r="NSV220" s="437"/>
      <c r="NSW220" s="437"/>
      <c r="NSX220" s="437"/>
      <c r="NSY220" s="438"/>
      <c r="NSZ220" s="438"/>
      <c r="NTA220" s="438"/>
      <c r="NTB220" s="438"/>
      <c r="NTC220" s="438"/>
      <c r="NTD220" s="438"/>
      <c r="NTE220" s="438"/>
      <c r="NTF220" s="438"/>
      <c r="NTG220" s="438"/>
      <c r="NTH220" s="438"/>
      <c r="NTI220" s="438"/>
      <c r="NTJ220" s="438"/>
      <c r="NTK220" s="438"/>
      <c r="NTL220" s="438"/>
      <c r="NTM220" s="438"/>
      <c r="NTN220" s="438"/>
      <c r="NTO220" s="438"/>
      <c r="NTP220" s="438"/>
      <c r="NTQ220" s="438"/>
      <c r="NTR220" s="438"/>
      <c r="NTS220" s="438"/>
      <c r="NTT220" s="438"/>
      <c r="NTU220" s="438"/>
      <c r="NTV220" s="438"/>
      <c r="NTW220" s="438"/>
      <c r="NTX220" s="438"/>
      <c r="NTY220" s="438"/>
      <c r="NTZ220" s="438"/>
      <c r="NUA220" s="438"/>
      <c r="NUB220" s="438"/>
      <c r="NUC220" s="438"/>
      <c r="NUD220" s="438"/>
      <c r="NUE220" s="438"/>
      <c r="NUF220" s="438"/>
      <c r="NUG220" s="435"/>
      <c r="NUH220" s="435"/>
      <c r="NUI220" s="435"/>
      <c r="NUJ220" s="435"/>
      <c r="NUK220" s="435"/>
      <c r="NUL220" s="435"/>
      <c r="NUM220" s="435"/>
      <c r="NUN220" s="435"/>
      <c r="NUO220" s="435"/>
      <c r="NUP220" s="435"/>
      <c r="NUQ220" s="435"/>
      <c r="NUR220" s="435"/>
      <c r="NUS220" s="435"/>
      <c r="NUT220" s="435"/>
      <c r="NUU220" s="435"/>
      <c r="NUV220" s="435"/>
      <c r="NUW220" s="435"/>
      <c r="NUX220" s="435"/>
      <c r="NUY220" s="435"/>
      <c r="NUZ220" s="435"/>
      <c r="NVA220" s="435"/>
      <c r="NVB220" s="435"/>
      <c r="NVC220" s="435"/>
      <c r="NVD220" s="435"/>
      <c r="NVE220" s="435"/>
      <c r="NVF220" s="435"/>
      <c r="NVG220" s="435"/>
      <c r="NVH220" s="435"/>
      <c r="NVI220" s="435"/>
      <c r="NVJ220" s="435"/>
      <c r="NVK220" s="435"/>
      <c r="NVL220" s="435"/>
      <c r="NVM220" s="435"/>
      <c r="NVN220" s="435"/>
      <c r="NVO220" s="435"/>
      <c r="NVP220" s="435"/>
      <c r="NVQ220" s="435"/>
      <c r="NVR220" s="435"/>
      <c r="NVS220" s="435"/>
      <c r="NVT220" s="435"/>
      <c r="NVU220" s="435"/>
      <c r="NVV220" s="435"/>
      <c r="NVW220" s="435"/>
      <c r="NVX220" s="435"/>
      <c r="NVY220" s="435"/>
      <c r="NVZ220" s="435"/>
      <c r="NWA220" s="435"/>
      <c r="NWB220" s="435"/>
      <c r="NWC220" s="436"/>
      <c r="NWD220" s="436"/>
      <c r="NWE220" s="436"/>
      <c r="NWF220" s="436"/>
      <c r="NWG220" s="436"/>
      <c r="NWH220" s="436"/>
      <c r="NWI220" s="436"/>
      <c r="NWJ220" s="436"/>
      <c r="NWK220" s="436"/>
      <c r="NWL220" s="436"/>
      <c r="NWM220" s="436"/>
      <c r="NWN220" s="436"/>
      <c r="NWO220" s="436"/>
      <c r="NWP220" s="436"/>
      <c r="NWQ220" s="436"/>
      <c r="NWR220" s="436"/>
      <c r="NWS220" s="437"/>
      <c r="NWT220" s="437"/>
      <c r="NWU220" s="437"/>
      <c r="NWV220" s="437"/>
      <c r="NWW220" s="437"/>
      <c r="NWX220" s="437"/>
      <c r="NWY220" s="437"/>
      <c r="NWZ220" s="438"/>
      <c r="NXA220" s="438"/>
      <c r="NXB220" s="438"/>
      <c r="NXC220" s="438"/>
      <c r="NXD220" s="438"/>
      <c r="NXE220" s="438"/>
      <c r="NXF220" s="438"/>
      <c r="NXG220" s="438"/>
      <c r="NXH220" s="438"/>
      <c r="NXI220" s="438"/>
      <c r="NXJ220" s="438"/>
      <c r="NXK220" s="438"/>
      <c r="NXL220" s="438"/>
      <c r="NXM220" s="438"/>
      <c r="NXN220" s="438"/>
      <c r="NXO220" s="438"/>
      <c r="NXP220" s="438"/>
      <c r="NXQ220" s="438"/>
      <c r="NXR220" s="438"/>
      <c r="NXS220" s="438"/>
      <c r="NXT220" s="438"/>
      <c r="NXU220" s="438"/>
      <c r="NXV220" s="438"/>
      <c r="NXW220" s="438"/>
      <c r="NXX220" s="438"/>
      <c r="NXY220" s="438"/>
      <c r="NXZ220" s="438"/>
      <c r="NYA220" s="438"/>
      <c r="NYB220" s="438"/>
      <c r="NYC220" s="438"/>
      <c r="NYD220" s="438"/>
      <c r="NYE220" s="438"/>
      <c r="NYF220" s="438"/>
      <c r="NYG220" s="438"/>
      <c r="NYH220" s="435"/>
      <c r="NYI220" s="435"/>
      <c r="NYJ220" s="435"/>
      <c r="NYK220" s="435"/>
      <c r="NYL220" s="435"/>
      <c r="NYM220" s="435"/>
      <c r="NYN220" s="435"/>
      <c r="NYO220" s="435"/>
      <c r="NYP220" s="435"/>
      <c r="NYQ220" s="435"/>
      <c r="NYR220" s="435"/>
      <c r="NYS220" s="435"/>
      <c r="NYT220" s="435"/>
      <c r="NYU220" s="435"/>
      <c r="NYV220" s="435"/>
      <c r="NYW220" s="435"/>
      <c r="NYX220" s="435"/>
      <c r="NYY220" s="435"/>
      <c r="NYZ220" s="435"/>
      <c r="NZA220" s="435"/>
      <c r="NZB220" s="435"/>
      <c r="NZC220" s="435"/>
      <c r="NZD220" s="435"/>
      <c r="NZE220" s="435"/>
      <c r="NZF220" s="435"/>
      <c r="NZG220" s="435"/>
      <c r="NZH220" s="435"/>
      <c r="NZI220" s="435"/>
      <c r="NZJ220" s="435"/>
      <c r="NZK220" s="435"/>
      <c r="NZL220" s="435"/>
      <c r="NZM220" s="435"/>
      <c r="NZN220" s="435"/>
      <c r="NZO220" s="435"/>
      <c r="NZP220" s="435"/>
      <c r="NZQ220" s="435"/>
      <c r="NZR220" s="435"/>
      <c r="NZS220" s="435"/>
      <c r="NZT220" s="435"/>
      <c r="NZU220" s="435"/>
      <c r="NZV220" s="435"/>
      <c r="NZW220" s="435"/>
      <c r="NZX220" s="435"/>
      <c r="NZY220" s="435"/>
      <c r="NZZ220" s="435"/>
      <c r="OAA220" s="435"/>
      <c r="OAB220" s="435"/>
      <c r="OAC220" s="435"/>
      <c r="OAD220" s="436"/>
      <c r="OAE220" s="436"/>
      <c r="OAF220" s="436"/>
      <c r="OAG220" s="436"/>
      <c r="OAH220" s="436"/>
      <c r="OAI220" s="436"/>
      <c r="OAJ220" s="436"/>
      <c r="OAK220" s="436"/>
      <c r="OAL220" s="436"/>
      <c r="OAM220" s="436"/>
      <c r="OAN220" s="436"/>
      <c r="OAO220" s="436"/>
      <c r="OAP220" s="436"/>
      <c r="OAQ220" s="436"/>
      <c r="OAR220" s="436"/>
      <c r="OAS220" s="436"/>
      <c r="OAT220" s="437"/>
      <c r="OAU220" s="437"/>
      <c r="OAV220" s="437"/>
      <c r="OAW220" s="437"/>
      <c r="OAX220" s="437"/>
      <c r="OAY220" s="437"/>
      <c r="OAZ220" s="437"/>
      <c r="OBA220" s="438"/>
      <c r="OBB220" s="438"/>
      <c r="OBC220" s="438"/>
      <c r="OBD220" s="438"/>
      <c r="OBE220" s="438"/>
      <c r="OBF220" s="438"/>
      <c r="OBG220" s="438"/>
      <c r="OBH220" s="438"/>
      <c r="OBI220" s="438"/>
      <c r="OBJ220" s="438"/>
      <c r="OBK220" s="438"/>
      <c r="OBL220" s="438"/>
      <c r="OBM220" s="438"/>
      <c r="OBN220" s="438"/>
      <c r="OBO220" s="438"/>
      <c r="OBP220" s="438"/>
      <c r="OBQ220" s="438"/>
      <c r="OBR220" s="438"/>
      <c r="OBS220" s="438"/>
      <c r="OBT220" s="438"/>
      <c r="OBU220" s="438"/>
      <c r="OBV220" s="438"/>
      <c r="OBW220" s="438"/>
      <c r="OBX220" s="438"/>
      <c r="OBY220" s="438"/>
      <c r="OBZ220" s="438"/>
      <c r="OCA220" s="438"/>
      <c r="OCB220" s="438"/>
      <c r="OCC220" s="438"/>
      <c r="OCD220" s="438"/>
      <c r="OCE220" s="438"/>
      <c r="OCF220" s="438"/>
      <c r="OCG220" s="438"/>
      <c r="OCH220" s="438"/>
      <c r="OCI220" s="435"/>
      <c r="OCJ220" s="435"/>
      <c r="OCK220" s="435"/>
      <c r="OCL220" s="435"/>
      <c r="OCM220" s="435"/>
      <c r="OCN220" s="435"/>
      <c r="OCO220" s="435"/>
      <c r="OCP220" s="435"/>
      <c r="OCQ220" s="435"/>
      <c r="OCR220" s="435"/>
      <c r="OCS220" s="435"/>
      <c r="OCT220" s="435"/>
      <c r="OCU220" s="435"/>
      <c r="OCV220" s="435"/>
      <c r="OCW220" s="435"/>
      <c r="OCX220" s="435"/>
      <c r="OCY220" s="435"/>
      <c r="OCZ220" s="435"/>
      <c r="ODA220" s="435"/>
      <c r="ODB220" s="435"/>
      <c r="ODC220" s="435"/>
      <c r="ODD220" s="435"/>
      <c r="ODE220" s="435"/>
      <c r="ODF220" s="435"/>
      <c r="ODG220" s="435"/>
      <c r="ODH220" s="435"/>
      <c r="ODI220" s="435"/>
      <c r="ODJ220" s="435"/>
      <c r="ODK220" s="435"/>
      <c r="ODL220" s="435"/>
      <c r="ODM220" s="435"/>
      <c r="ODN220" s="435"/>
      <c r="ODO220" s="435"/>
      <c r="ODP220" s="435"/>
      <c r="ODQ220" s="435"/>
      <c r="ODR220" s="435"/>
      <c r="ODS220" s="435"/>
      <c r="ODT220" s="435"/>
      <c r="ODU220" s="435"/>
      <c r="ODV220" s="435"/>
      <c r="ODW220" s="435"/>
      <c r="ODX220" s="435"/>
      <c r="ODY220" s="435"/>
      <c r="ODZ220" s="435"/>
      <c r="OEA220" s="435"/>
      <c r="OEB220" s="435"/>
      <c r="OEC220" s="435"/>
      <c r="OED220" s="435"/>
      <c r="OEE220" s="436"/>
      <c r="OEF220" s="436"/>
      <c r="OEG220" s="436"/>
      <c r="OEH220" s="436"/>
      <c r="OEI220" s="436"/>
      <c r="OEJ220" s="436"/>
      <c r="OEK220" s="436"/>
      <c r="OEL220" s="436"/>
      <c r="OEM220" s="436"/>
      <c r="OEN220" s="436"/>
      <c r="OEO220" s="436"/>
      <c r="OEP220" s="436"/>
      <c r="OEQ220" s="436"/>
      <c r="OER220" s="436"/>
      <c r="OES220" s="436"/>
      <c r="OET220" s="436"/>
      <c r="OEU220" s="437"/>
      <c r="OEV220" s="437"/>
      <c r="OEW220" s="437"/>
      <c r="OEX220" s="437"/>
      <c r="OEY220" s="437"/>
      <c r="OEZ220" s="437"/>
      <c r="OFA220" s="437"/>
      <c r="OFB220" s="438"/>
      <c r="OFC220" s="438"/>
      <c r="OFD220" s="438"/>
      <c r="OFE220" s="438"/>
      <c r="OFF220" s="438"/>
      <c r="OFG220" s="438"/>
      <c r="OFH220" s="438"/>
      <c r="OFI220" s="438"/>
      <c r="OFJ220" s="438"/>
      <c r="OFK220" s="438"/>
      <c r="OFL220" s="438"/>
      <c r="OFM220" s="438"/>
      <c r="OFN220" s="438"/>
      <c r="OFO220" s="438"/>
      <c r="OFP220" s="438"/>
      <c r="OFQ220" s="438"/>
      <c r="OFR220" s="438"/>
      <c r="OFS220" s="438"/>
      <c r="OFT220" s="438"/>
      <c r="OFU220" s="438"/>
      <c r="OFV220" s="438"/>
      <c r="OFW220" s="438"/>
      <c r="OFX220" s="438"/>
      <c r="OFY220" s="438"/>
      <c r="OFZ220" s="438"/>
      <c r="OGA220" s="438"/>
      <c r="OGB220" s="438"/>
      <c r="OGC220" s="438"/>
      <c r="OGD220" s="438"/>
      <c r="OGE220" s="438"/>
      <c r="OGF220" s="438"/>
      <c r="OGG220" s="438"/>
      <c r="OGH220" s="438"/>
      <c r="OGI220" s="438"/>
      <c r="OGJ220" s="435"/>
      <c r="OGK220" s="435"/>
      <c r="OGL220" s="435"/>
      <c r="OGM220" s="435"/>
      <c r="OGN220" s="435"/>
      <c r="OGO220" s="435"/>
      <c r="OGP220" s="435"/>
      <c r="OGQ220" s="435"/>
      <c r="OGR220" s="435"/>
      <c r="OGS220" s="435"/>
      <c r="OGT220" s="435"/>
      <c r="OGU220" s="435"/>
      <c r="OGV220" s="435"/>
      <c r="OGW220" s="435"/>
      <c r="OGX220" s="435"/>
      <c r="OGY220" s="435"/>
      <c r="OGZ220" s="435"/>
      <c r="OHA220" s="435"/>
      <c r="OHB220" s="435"/>
      <c r="OHC220" s="435"/>
      <c r="OHD220" s="435"/>
      <c r="OHE220" s="435"/>
      <c r="OHF220" s="435"/>
      <c r="OHG220" s="435"/>
      <c r="OHH220" s="435"/>
      <c r="OHI220" s="435"/>
      <c r="OHJ220" s="435"/>
      <c r="OHK220" s="435"/>
      <c r="OHL220" s="435"/>
      <c r="OHM220" s="435"/>
      <c r="OHN220" s="435"/>
      <c r="OHO220" s="435"/>
      <c r="OHP220" s="435"/>
      <c r="OHQ220" s="435"/>
      <c r="OHR220" s="435"/>
      <c r="OHS220" s="435"/>
      <c r="OHT220" s="435"/>
      <c r="OHU220" s="435"/>
      <c r="OHV220" s="435"/>
      <c r="OHW220" s="435"/>
      <c r="OHX220" s="435"/>
      <c r="OHY220" s="435"/>
      <c r="OHZ220" s="435"/>
      <c r="OIA220" s="435"/>
      <c r="OIB220" s="435"/>
      <c r="OIC220" s="435"/>
      <c r="OID220" s="435"/>
      <c r="OIE220" s="435"/>
      <c r="OIF220" s="436"/>
      <c r="OIG220" s="436"/>
      <c r="OIH220" s="436"/>
      <c r="OII220" s="436"/>
      <c r="OIJ220" s="436"/>
      <c r="OIK220" s="436"/>
      <c r="OIL220" s="436"/>
      <c r="OIM220" s="436"/>
      <c r="OIN220" s="436"/>
      <c r="OIO220" s="436"/>
      <c r="OIP220" s="436"/>
      <c r="OIQ220" s="436"/>
      <c r="OIR220" s="436"/>
      <c r="OIS220" s="436"/>
      <c r="OIT220" s="436"/>
      <c r="OIU220" s="436"/>
      <c r="OIV220" s="437"/>
      <c r="OIW220" s="437"/>
      <c r="OIX220" s="437"/>
      <c r="OIY220" s="437"/>
      <c r="OIZ220" s="437"/>
      <c r="OJA220" s="437"/>
      <c r="OJB220" s="437"/>
      <c r="OJC220" s="438"/>
      <c r="OJD220" s="438"/>
      <c r="OJE220" s="438"/>
      <c r="OJF220" s="438"/>
      <c r="OJG220" s="438"/>
      <c r="OJH220" s="438"/>
      <c r="OJI220" s="438"/>
      <c r="OJJ220" s="438"/>
      <c r="OJK220" s="438"/>
      <c r="OJL220" s="438"/>
      <c r="OJM220" s="438"/>
      <c r="OJN220" s="438"/>
      <c r="OJO220" s="438"/>
      <c r="OJP220" s="438"/>
      <c r="OJQ220" s="438"/>
      <c r="OJR220" s="438"/>
      <c r="OJS220" s="438"/>
      <c r="OJT220" s="438"/>
      <c r="OJU220" s="438"/>
      <c r="OJV220" s="438"/>
      <c r="OJW220" s="438"/>
      <c r="OJX220" s="438"/>
      <c r="OJY220" s="438"/>
      <c r="OJZ220" s="438"/>
      <c r="OKA220" s="438"/>
      <c r="OKB220" s="438"/>
      <c r="OKC220" s="438"/>
      <c r="OKD220" s="438"/>
      <c r="OKE220" s="438"/>
      <c r="OKF220" s="438"/>
      <c r="OKG220" s="438"/>
      <c r="OKH220" s="438"/>
      <c r="OKI220" s="438"/>
      <c r="OKJ220" s="438"/>
      <c r="OKK220" s="435"/>
      <c r="OKL220" s="435"/>
      <c r="OKM220" s="435"/>
      <c r="OKN220" s="435"/>
      <c r="OKO220" s="435"/>
      <c r="OKP220" s="435"/>
      <c r="OKQ220" s="435"/>
      <c r="OKR220" s="435"/>
      <c r="OKS220" s="435"/>
      <c r="OKT220" s="435"/>
      <c r="OKU220" s="435"/>
      <c r="OKV220" s="435"/>
      <c r="OKW220" s="435"/>
      <c r="OKX220" s="435"/>
      <c r="OKY220" s="435"/>
      <c r="OKZ220" s="435"/>
      <c r="OLA220" s="435"/>
      <c r="OLB220" s="435"/>
      <c r="OLC220" s="435"/>
      <c r="OLD220" s="435"/>
      <c r="OLE220" s="435"/>
      <c r="OLF220" s="435"/>
      <c r="OLG220" s="435"/>
      <c r="OLH220" s="435"/>
      <c r="OLI220" s="435"/>
      <c r="OLJ220" s="435"/>
      <c r="OLK220" s="435"/>
      <c r="OLL220" s="435"/>
      <c r="OLM220" s="435"/>
      <c r="OLN220" s="435"/>
      <c r="OLO220" s="435"/>
      <c r="OLP220" s="435"/>
      <c r="OLQ220" s="435"/>
      <c r="OLR220" s="435"/>
      <c r="OLS220" s="435"/>
      <c r="OLT220" s="435"/>
      <c r="OLU220" s="435"/>
      <c r="OLV220" s="435"/>
      <c r="OLW220" s="435"/>
      <c r="OLX220" s="435"/>
      <c r="OLY220" s="435"/>
      <c r="OLZ220" s="435"/>
      <c r="OMA220" s="435"/>
      <c r="OMB220" s="435"/>
      <c r="OMC220" s="435"/>
      <c r="OMD220" s="435"/>
      <c r="OME220" s="435"/>
      <c r="OMF220" s="435"/>
      <c r="OMG220" s="436"/>
      <c r="OMH220" s="436"/>
      <c r="OMI220" s="436"/>
      <c r="OMJ220" s="436"/>
      <c r="OMK220" s="436"/>
      <c r="OML220" s="436"/>
      <c r="OMM220" s="436"/>
      <c r="OMN220" s="436"/>
      <c r="OMO220" s="436"/>
      <c r="OMP220" s="436"/>
      <c r="OMQ220" s="436"/>
      <c r="OMR220" s="436"/>
      <c r="OMS220" s="436"/>
      <c r="OMT220" s="436"/>
      <c r="OMU220" s="436"/>
      <c r="OMV220" s="436"/>
      <c r="OMW220" s="437"/>
      <c r="OMX220" s="437"/>
      <c r="OMY220" s="437"/>
      <c r="OMZ220" s="437"/>
      <c r="ONA220" s="437"/>
      <c r="ONB220" s="437"/>
      <c r="ONC220" s="437"/>
      <c r="OND220" s="438"/>
      <c r="ONE220" s="438"/>
      <c r="ONF220" s="438"/>
      <c r="ONG220" s="438"/>
      <c r="ONH220" s="438"/>
      <c r="ONI220" s="438"/>
      <c r="ONJ220" s="438"/>
      <c r="ONK220" s="438"/>
      <c r="ONL220" s="438"/>
      <c r="ONM220" s="438"/>
      <c r="ONN220" s="438"/>
      <c r="ONO220" s="438"/>
      <c r="ONP220" s="438"/>
      <c r="ONQ220" s="438"/>
      <c r="ONR220" s="438"/>
      <c r="ONS220" s="438"/>
      <c r="ONT220" s="438"/>
      <c r="ONU220" s="438"/>
      <c r="ONV220" s="438"/>
      <c r="ONW220" s="438"/>
      <c r="ONX220" s="438"/>
      <c r="ONY220" s="438"/>
      <c r="ONZ220" s="438"/>
      <c r="OOA220" s="438"/>
      <c r="OOB220" s="438"/>
      <c r="OOC220" s="438"/>
      <c r="OOD220" s="438"/>
      <c r="OOE220" s="438"/>
      <c r="OOF220" s="438"/>
      <c r="OOG220" s="438"/>
      <c r="OOH220" s="438"/>
      <c r="OOI220" s="438"/>
      <c r="OOJ220" s="438"/>
      <c r="OOK220" s="438"/>
      <c r="OOL220" s="435"/>
      <c r="OOM220" s="435"/>
      <c r="OON220" s="435"/>
      <c r="OOO220" s="435"/>
      <c r="OOP220" s="435"/>
      <c r="OOQ220" s="435"/>
      <c r="OOR220" s="435"/>
      <c r="OOS220" s="435"/>
      <c r="OOT220" s="435"/>
      <c r="OOU220" s="435"/>
      <c r="OOV220" s="435"/>
      <c r="OOW220" s="435"/>
      <c r="OOX220" s="435"/>
      <c r="OOY220" s="435"/>
      <c r="OOZ220" s="435"/>
      <c r="OPA220" s="435"/>
      <c r="OPB220" s="435"/>
      <c r="OPC220" s="435"/>
      <c r="OPD220" s="435"/>
      <c r="OPE220" s="435"/>
      <c r="OPF220" s="435"/>
      <c r="OPG220" s="435"/>
      <c r="OPH220" s="435"/>
      <c r="OPI220" s="435"/>
      <c r="OPJ220" s="435"/>
      <c r="OPK220" s="435"/>
      <c r="OPL220" s="435"/>
      <c r="OPM220" s="435"/>
      <c r="OPN220" s="435"/>
      <c r="OPO220" s="435"/>
      <c r="OPP220" s="435"/>
      <c r="OPQ220" s="435"/>
      <c r="OPR220" s="435"/>
      <c r="OPS220" s="435"/>
      <c r="OPT220" s="435"/>
      <c r="OPU220" s="435"/>
      <c r="OPV220" s="435"/>
      <c r="OPW220" s="435"/>
      <c r="OPX220" s="435"/>
      <c r="OPY220" s="435"/>
      <c r="OPZ220" s="435"/>
      <c r="OQA220" s="435"/>
      <c r="OQB220" s="435"/>
      <c r="OQC220" s="435"/>
      <c r="OQD220" s="435"/>
      <c r="OQE220" s="435"/>
      <c r="OQF220" s="435"/>
      <c r="OQG220" s="435"/>
      <c r="OQH220" s="436"/>
      <c r="OQI220" s="436"/>
      <c r="OQJ220" s="436"/>
      <c r="OQK220" s="436"/>
      <c r="OQL220" s="436"/>
      <c r="OQM220" s="436"/>
      <c r="OQN220" s="436"/>
      <c r="OQO220" s="436"/>
      <c r="OQP220" s="436"/>
      <c r="OQQ220" s="436"/>
      <c r="OQR220" s="436"/>
      <c r="OQS220" s="436"/>
      <c r="OQT220" s="436"/>
      <c r="OQU220" s="436"/>
      <c r="OQV220" s="436"/>
      <c r="OQW220" s="436"/>
      <c r="OQX220" s="437"/>
      <c r="OQY220" s="437"/>
      <c r="OQZ220" s="437"/>
      <c r="ORA220" s="437"/>
      <c r="ORB220" s="437"/>
      <c r="ORC220" s="437"/>
      <c r="ORD220" s="437"/>
      <c r="ORE220" s="438"/>
      <c r="ORF220" s="438"/>
      <c r="ORG220" s="438"/>
      <c r="ORH220" s="438"/>
      <c r="ORI220" s="438"/>
      <c r="ORJ220" s="438"/>
      <c r="ORK220" s="438"/>
      <c r="ORL220" s="438"/>
      <c r="ORM220" s="438"/>
      <c r="ORN220" s="438"/>
      <c r="ORO220" s="438"/>
      <c r="ORP220" s="438"/>
      <c r="ORQ220" s="438"/>
      <c r="ORR220" s="438"/>
      <c r="ORS220" s="438"/>
      <c r="ORT220" s="438"/>
      <c r="ORU220" s="438"/>
      <c r="ORV220" s="438"/>
      <c r="ORW220" s="438"/>
      <c r="ORX220" s="438"/>
      <c r="ORY220" s="438"/>
      <c r="ORZ220" s="438"/>
      <c r="OSA220" s="438"/>
      <c r="OSB220" s="438"/>
      <c r="OSC220" s="438"/>
      <c r="OSD220" s="438"/>
      <c r="OSE220" s="438"/>
      <c r="OSF220" s="438"/>
      <c r="OSG220" s="438"/>
      <c r="OSH220" s="438"/>
      <c r="OSI220" s="438"/>
      <c r="OSJ220" s="438"/>
      <c r="OSK220" s="438"/>
      <c r="OSL220" s="438"/>
      <c r="OSM220" s="435"/>
      <c r="OSN220" s="435"/>
      <c r="OSO220" s="435"/>
      <c r="OSP220" s="435"/>
      <c r="OSQ220" s="435"/>
      <c r="OSR220" s="435"/>
      <c r="OSS220" s="435"/>
      <c r="OST220" s="435"/>
      <c r="OSU220" s="435"/>
      <c r="OSV220" s="435"/>
      <c r="OSW220" s="435"/>
      <c r="OSX220" s="435"/>
      <c r="OSY220" s="435"/>
      <c r="OSZ220" s="435"/>
      <c r="OTA220" s="435"/>
      <c r="OTB220" s="435"/>
      <c r="OTC220" s="435"/>
      <c r="OTD220" s="435"/>
      <c r="OTE220" s="435"/>
      <c r="OTF220" s="435"/>
      <c r="OTG220" s="435"/>
      <c r="OTH220" s="435"/>
      <c r="OTI220" s="435"/>
      <c r="OTJ220" s="435"/>
      <c r="OTK220" s="435"/>
      <c r="OTL220" s="435"/>
      <c r="OTM220" s="435"/>
      <c r="OTN220" s="435"/>
      <c r="OTO220" s="435"/>
      <c r="OTP220" s="435"/>
      <c r="OTQ220" s="435"/>
      <c r="OTR220" s="435"/>
      <c r="OTS220" s="435"/>
      <c r="OTT220" s="435"/>
      <c r="OTU220" s="435"/>
      <c r="OTV220" s="435"/>
      <c r="OTW220" s="435"/>
      <c r="OTX220" s="435"/>
      <c r="OTY220" s="435"/>
      <c r="OTZ220" s="435"/>
      <c r="OUA220" s="435"/>
      <c r="OUB220" s="435"/>
      <c r="OUC220" s="435"/>
      <c r="OUD220" s="435"/>
      <c r="OUE220" s="435"/>
      <c r="OUF220" s="435"/>
      <c r="OUG220" s="435"/>
      <c r="OUH220" s="435"/>
      <c r="OUI220" s="436"/>
      <c r="OUJ220" s="436"/>
      <c r="OUK220" s="436"/>
      <c r="OUL220" s="436"/>
      <c r="OUM220" s="436"/>
      <c r="OUN220" s="436"/>
      <c r="OUO220" s="436"/>
      <c r="OUP220" s="436"/>
      <c r="OUQ220" s="436"/>
      <c r="OUR220" s="436"/>
      <c r="OUS220" s="436"/>
      <c r="OUT220" s="436"/>
      <c r="OUU220" s="436"/>
      <c r="OUV220" s="436"/>
      <c r="OUW220" s="436"/>
      <c r="OUX220" s="436"/>
      <c r="OUY220" s="437"/>
      <c r="OUZ220" s="437"/>
      <c r="OVA220" s="437"/>
      <c r="OVB220" s="437"/>
      <c r="OVC220" s="437"/>
      <c r="OVD220" s="437"/>
      <c r="OVE220" s="437"/>
      <c r="OVF220" s="438"/>
      <c r="OVG220" s="438"/>
      <c r="OVH220" s="438"/>
      <c r="OVI220" s="438"/>
      <c r="OVJ220" s="438"/>
      <c r="OVK220" s="438"/>
      <c r="OVL220" s="438"/>
      <c r="OVM220" s="438"/>
      <c r="OVN220" s="438"/>
      <c r="OVO220" s="438"/>
      <c r="OVP220" s="438"/>
      <c r="OVQ220" s="438"/>
      <c r="OVR220" s="438"/>
      <c r="OVS220" s="438"/>
      <c r="OVT220" s="438"/>
      <c r="OVU220" s="438"/>
      <c r="OVV220" s="438"/>
      <c r="OVW220" s="438"/>
      <c r="OVX220" s="438"/>
      <c r="OVY220" s="438"/>
      <c r="OVZ220" s="438"/>
      <c r="OWA220" s="438"/>
      <c r="OWB220" s="438"/>
      <c r="OWC220" s="438"/>
      <c r="OWD220" s="438"/>
      <c r="OWE220" s="438"/>
      <c r="OWF220" s="438"/>
      <c r="OWG220" s="438"/>
      <c r="OWH220" s="438"/>
      <c r="OWI220" s="438"/>
      <c r="OWJ220" s="438"/>
      <c r="OWK220" s="438"/>
      <c r="OWL220" s="438"/>
      <c r="OWM220" s="438"/>
      <c r="OWN220" s="435"/>
      <c r="OWO220" s="435"/>
      <c r="OWP220" s="435"/>
      <c r="OWQ220" s="435"/>
      <c r="OWR220" s="435"/>
      <c r="OWS220" s="435"/>
      <c r="OWT220" s="435"/>
      <c r="OWU220" s="435"/>
      <c r="OWV220" s="435"/>
      <c r="OWW220" s="435"/>
      <c r="OWX220" s="435"/>
      <c r="OWY220" s="435"/>
      <c r="OWZ220" s="435"/>
      <c r="OXA220" s="435"/>
      <c r="OXB220" s="435"/>
      <c r="OXC220" s="435"/>
      <c r="OXD220" s="435"/>
      <c r="OXE220" s="435"/>
      <c r="OXF220" s="435"/>
      <c r="OXG220" s="435"/>
      <c r="OXH220" s="435"/>
      <c r="OXI220" s="435"/>
      <c r="OXJ220" s="435"/>
      <c r="OXK220" s="435"/>
      <c r="OXL220" s="435"/>
      <c r="OXM220" s="435"/>
      <c r="OXN220" s="435"/>
      <c r="OXO220" s="435"/>
      <c r="OXP220" s="435"/>
      <c r="OXQ220" s="435"/>
      <c r="OXR220" s="435"/>
      <c r="OXS220" s="435"/>
      <c r="OXT220" s="435"/>
      <c r="OXU220" s="435"/>
      <c r="OXV220" s="435"/>
      <c r="OXW220" s="435"/>
      <c r="OXX220" s="435"/>
      <c r="OXY220" s="435"/>
      <c r="OXZ220" s="435"/>
      <c r="OYA220" s="435"/>
      <c r="OYB220" s="435"/>
      <c r="OYC220" s="435"/>
      <c r="OYD220" s="435"/>
      <c r="OYE220" s="435"/>
      <c r="OYF220" s="435"/>
      <c r="OYG220" s="435"/>
      <c r="OYH220" s="435"/>
      <c r="OYI220" s="435"/>
      <c r="OYJ220" s="436"/>
      <c r="OYK220" s="436"/>
      <c r="OYL220" s="436"/>
      <c r="OYM220" s="436"/>
      <c r="OYN220" s="436"/>
      <c r="OYO220" s="436"/>
      <c r="OYP220" s="436"/>
      <c r="OYQ220" s="436"/>
      <c r="OYR220" s="436"/>
      <c r="OYS220" s="436"/>
      <c r="OYT220" s="436"/>
      <c r="OYU220" s="436"/>
      <c r="OYV220" s="436"/>
      <c r="OYW220" s="436"/>
      <c r="OYX220" s="436"/>
      <c r="OYY220" s="436"/>
      <c r="OYZ220" s="437"/>
      <c r="OZA220" s="437"/>
      <c r="OZB220" s="437"/>
      <c r="OZC220" s="437"/>
      <c r="OZD220" s="437"/>
      <c r="OZE220" s="437"/>
      <c r="OZF220" s="437"/>
      <c r="OZG220" s="438"/>
      <c r="OZH220" s="438"/>
      <c r="OZI220" s="438"/>
      <c r="OZJ220" s="438"/>
      <c r="OZK220" s="438"/>
      <c r="OZL220" s="438"/>
      <c r="OZM220" s="438"/>
      <c r="OZN220" s="438"/>
      <c r="OZO220" s="438"/>
      <c r="OZP220" s="438"/>
      <c r="OZQ220" s="438"/>
      <c r="OZR220" s="438"/>
      <c r="OZS220" s="438"/>
      <c r="OZT220" s="438"/>
      <c r="OZU220" s="438"/>
      <c r="OZV220" s="438"/>
      <c r="OZW220" s="438"/>
      <c r="OZX220" s="438"/>
      <c r="OZY220" s="438"/>
      <c r="OZZ220" s="438"/>
      <c r="PAA220" s="438"/>
      <c r="PAB220" s="438"/>
      <c r="PAC220" s="438"/>
      <c r="PAD220" s="438"/>
      <c r="PAE220" s="438"/>
      <c r="PAF220" s="438"/>
      <c r="PAG220" s="438"/>
      <c r="PAH220" s="438"/>
      <c r="PAI220" s="438"/>
      <c r="PAJ220" s="438"/>
      <c r="PAK220" s="438"/>
      <c r="PAL220" s="438"/>
      <c r="PAM220" s="438"/>
      <c r="PAN220" s="438"/>
      <c r="PAO220" s="435"/>
      <c r="PAP220" s="435"/>
      <c r="PAQ220" s="435"/>
      <c r="PAR220" s="435"/>
      <c r="PAS220" s="435"/>
      <c r="PAT220" s="435"/>
      <c r="PAU220" s="435"/>
      <c r="PAV220" s="435"/>
      <c r="PAW220" s="435"/>
      <c r="PAX220" s="435"/>
      <c r="PAY220" s="435"/>
      <c r="PAZ220" s="435"/>
      <c r="PBA220" s="435"/>
      <c r="PBB220" s="435"/>
      <c r="PBC220" s="435"/>
      <c r="PBD220" s="435"/>
      <c r="PBE220" s="435"/>
      <c r="PBF220" s="435"/>
      <c r="PBG220" s="435"/>
      <c r="PBH220" s="435"/>
      <c r="PBI220" s="435"/>
      <c r="PBJ220" s="435"/>
      <c r="PBK220" s="435"/>
      <c r="PBL220" s="435"/>
      <c r="PBM220" s="435"/>
      <c r="PBN220" s="435"/>
      <c r="PBO220" s="435"/>
      <c r="PBP220" s="435"/>
      <c r="PBQ220" s="435"/>
      <c r="PBR220" s="435"/>
      <c r="PBS220" s="435"/>
      <c r="PBT220" s="435"/>
      <c r="PBU220" s="435"/>
      <c r="PBV220" s="435"/>
      <c r="PBW220" s="435"/>
      <c r="PBX220" s="435"/>
      <c r="PBY220" s="435"/>
      <c r="PBZ220" s="435"/>
      <c r="PCA220" s="435"/>
      <c r="PCB220" s="435"/>
      <c r="PCC220" s="435"/>
      <c r="PCD220" s="435"/>
      <c r="PCE220" s="435"/>
      <c r="PCF220" s="435"/>
      <c r="PCG220" s="435"/>
      <c r="PCH220" s="435"/>
      <c r="PCI220" s="435"/>
      <c r="PCJ220" s="435"/>
      <c r="PCK220" s="436"/>
      <c r="PCL220" s="436"/>
      <c r="PCM220" s="436"/>
      <c r="PCN220" s="436"/>
      <c r="PCO220" s="436"/>
      <c r="PCP220" s="436"/>
      <c r="PCQ220" s="436"/>
      <c r="PCR220" s="436"/>
      <c r="PCS220" s="436"/>
      <c r="PCT220" s="436"/>
      <c r="PCU220" s="436"/>
      <c r="PCV220" s="436"/>
      <c r="PCW220" s="436"/>
      <c r="PCX220" s="436"/>
      <c r="PCY220" s="436"/>
      <c r="PCZ220" s="436"/>
      <c r="PDA220" s="437"/>
      <c r="PDB220" s="437"/>
      <c r="PDC220" s="437"/>
      <c r="PDD220" s="437"/>
      <c r="PDE220" s="437"/>
      <c r="PDF220" s="437"/>
      <c r="PDG220" s="437"/>
      <c r="PDH220" s="438"/>
      <c r="PDI220" s="438"/>
      <c r="PDJ220" s="438"/>
      <c r="PDK220" s="438"/>
      <c r="PDL220" s="438"/>
      <c r="PDM220" s="438"/>
      <c r="PDN220" s="438"/>
      <c r="PDO220" s="438"/>
      <c r="PDP220" s="438"/>
      <c r="PDQ220" s="438"/>
      <c r="PDR220" s="438"/>
      <c r="PDS220" s="438"/>
      <c r="PDT220" s="438"/>
      <c r="PDU220" s="438"/>
      <c r="PDV220" s="438"/>
      <c r="PDW220" s="438"/>
      <c r="PDX220" s="438"/>
      <c r="PDY220" s="438"/>
      <c r="PDZ220" s="438"/>
      <c r="PEA220" s="438"/>
      <c r="PEB220" s="438"/>
      <c r="PEC220" s="438"/>
      <c r="PED220" s="438"/>
      <c r="PEE220" s="438"/>
      <c r="PEF220" s="438"/>
      <c r="PEG220" s="438"/>
      <c r="PEH220" s="438"/>
      <c r="PEI220" s="438"/>
      <c r="PEJ220" s="438"/>
      <c r="PEK220" s="438"/>
      <c r="PEL220" s="438"/>
      <c r="PEM220" s="438"/>
      <c r="PEN220" s="438"/>
      <c r="PEO220" s="438"/>
      <c r="PEP220" s="435"/>
      <c r="PEQ220" s="435"/>
      <c r="PER220" s="435"/>
      <c r="PES220" s="435"/>
      <c r="PET220" s="435"/>
      <c r="PEU220" s="435"/>
      <c r="PEV220" s="435"/>
      <c r="PEW220" s="435"/>
      <c r="PEX220" s="435"/>
      <c r="PEY220" s="435"/>
      <c r="PEZ220" s="435"/>
      <c r="PFA220" s="435"/>
      <c r="PFB220" s="435"/>
      <c r="PFC220" s="435"/>
      <c r="PFD220" s="435"/>
      <c r="PFE220" s="435"/>
      <c r="PFF220" s="435"/>
      <c r="PFG220" s="435"/>
      <c r="PFH220" s="435"/>
      <c r="PFI220" s="435"/>
      <c r="PFJ220" s="435"/>
      <c r="PFK220" s="435"/>
      <c r="PFL220" s="435"/>
      <c r="PFM220" s="435"/>
      <c r="PFN220" s="435"/>
      <c r="PFO220" s="435"/>
      <c r="PFP220" s="435"/>
      <c r="PFQ220" s="435"/>
      <c r="PFR220" s="435"/>
      <c r="PFS220" s="435"/>
      <c r="PFT220" s="435"/>
      <c r="PFU220" s="435"/>
      <c r="PFV220" s="435"/>
      <c r="PFW220" s="435"/>
      <c r="PFX220" s="435"/>
      <c r="PFY220" s="435"/>
      <c r="PFZ220" s="435"/>
      <c r="PGA220" s="435"/>
      <c r="PGB220" s="435"/>
      <c r="PGC220" s="435"/>
      <c r="PGD220" s="435"/>
      <c r="PGE220" s="435"/>
      <c r="PGF220" s="435"/>
      <c r="PGG220" s="435"/>
      <c r="PGH220" s="435"/>
      <c r="PGI220" s="435"/>
      <c r="PGJ220" s="435"/>
      <c r="PGK220" s="435"/>
      <c r="PGL220" s="436"/>
      <c r="PGM220" s="436"/>
      <c r="PGN220" s="436"/>
      <c r="PGO220" s="436"/>
      <c r="PGP220" s="436"/>
      <c r="PGQ220" s="436"/>
      <c r="PGR220" s="436"/>
      <c r="PGS220" s="436"/>
      <c r="PGT220" s="436"/>
      <c r="PGU220" s="436"/>
      <c r="PGV220" s="436"/>
      <c r="PGW220" s="436"/>
      <c r="PGX220" s="436"/>
      <c r="PGY220" s="436"/>
      <c r="PGZ220" s="436"/>
      <c r="PHA220" s="436"/>
      <c r="PHB220" s="437"/>
      <c r="PHC220" s="437"/>
      <c r="PHD220" s="437"/>
      <c r="PHE220" s="437"/>
      <c r="PHF220" s="437"/>
      <c r="PHG220" s="437"/>
      <c r="PHH220" s="437"/>
      <c r="PHI220" s="438"/>
      <c r="PHJ220" s="438"/>
      <c r="PHK220" s="438"/>
      <c r="PHL220" s="438"/>
      <c r="PHM220" s="438"/>
      <c r="PHN220" s="438"/>
      <c r="PHO220" s="438"/>
      <c r="PHP220" s="438"/>
      <c r="PHQ220" s="438"/>
      <c r="PHR220" s="438"/>
      <c r="PHS220" s="438"/>
      <c r="PHT220" s="438"/>
      <c r="PHU220" s="438"/>
      <c r="PHV220" s="438"/>
      <c r="PHW220" s="438"/>
      <c r="PHX220" s="438"/>
      <c r="PHY220" s="438"/>
      <c r="PHZ220" s="438"/>
      <c r="PIA220" s="438"/>
      <c r="PIB220" s="438"/>
      <c r="PIC220" s="438"/>
      <c r="PID220" s="438"/>
      <c r="PIE220" s="438"/>
      <c r="PIF220" s="438"/>
      <c r="PIG220" s="438"/>
      <c r="PIH220" s="438"/>
      <c r="PII220" s="438"/>
      <c r="PIJ220" s="438"/>
      <c r="PIK220" s="438"/>
      <c r="PIL220" s="438"/>
      <c r="PIM220" s="438"/>
      <c r="PIN220" s="438"/>
      <c r="PIO220" s="438"/>
      <c r="PIP220" s="438"/>
      <c r="PIQ220" s="435"/>
      <c r="PIR220" s="435"/>
      <c r="PIS220" s="435"/>
      <c r="PIT220" s="435"/>
      <c r="PIU220" s="435"/>
      <c r="PIV220" s="435"/>
      <c r="PIW220" s="435"/>
      <c r="PIX220" s="435"/>
      <c r="PIY220" s="435"/>
      <c r="PIZ220" s="435"/>
      <c r="PJA220" s="435"/>
      <c r="PJB220" s="435"/>
      <c r="PJC220" s="435"/>
      <c r="PJD220" s="435"/>
      <c r="PJE220" s="435"/>
      <c r="PJF220" s="435"/>
      <c r="PJG220" s="435"/>
      <c r="PJH220" s="435"/>
      <c r="PJI220" s="435"/>
      <c r="PJJ220" s="435"/>
      <c r="PJK220" s="435"/>
      <c r="PJL220" s="435"/>
      <c r="PJM220" s="435"/>
      <c r="PJN220" s="435"/>
      <c r="PJO220" s="435"/>
      <c r="PJP220" s="435"/>
      <c r="PJQ220" s="435"/>
      <c r="PJR220" s="435"/>
      <c r="PJS220" s="435"/>
      <c r="PJT220" s="435"/>
      <c r="PJU220" s="435"/>
      <c r="PJV220" s="435"/>
      <c r="PJW220" s="435"/>
      <c r="PJX220" s="435"/>
      <c r="PJY220" s="435"/>
      <c r="PJZ220" s="435"/>
      <c r="PKA220" s="435"/>
      <c r="PKB220" s="435"/>
      <c r="PKC220" s="435"/>
      <c r="PKD220" s="435"/>
      <c r="PKE220" s="435"/>
      <c r="PKF220" s="435"/>
      <c r="PKG220" s="435"/>
      <c r="PKH220" s="435"/>
      <c r="PKI220" s="435"/>
      <c r="PKJ220" s="435"/>
      <c r="PKK220" s="435"/>
      <c r="PKL220" s="435"/>
      <c r="PKM220" s="436"/>
      <c r="PKN220" s="436"/>
      <c r="PKO220" s="436"/>
      <c r="PKP220" s="436"/>
      <c r="PKQ220" s="436"/>
      <c r="PKR220" s="436"/>
      <c r="PKS220" s="436"/>
      <c r="PKT220" s="436"/>
      <c r="PKU220" s="436"/>
      <c r="PKV220" s="436"/>
      <c r="PKW220" s="436"/>
      <c r="PKX220" s="436"/>
      <c r="PKY220" s="436"/>
      <c r="PKZ220" s="436"/>
      <c r="PLA220" s="436"/>
      <c r="PLB220" s="436"/>
      <c r="PLC220" s="437"/>
      <c r="PLD220" s="437"/>
      <c r="PLE220" s="437"/>
      <c r="PLF220" s="437"/>
      <c r="PLG220" s="437"/>
      <c r="PLH220" s="437"/>
      <c r="PLI220" s="437"/>
      <c r="PLJ220" s="438"/>
      <c r="PLK220" s="438"/>
      <c r="PLL220" s="438"/>
      <c r="PLM220" s="438"/>
      <c r="PLN220" s="438"/>
      <c r="PLO220" s="438"/>
      <c r="PLP220" s="438"/>
      <c r="PLQ220" s="438"/>
      <c r="PLR220" s="438"/>
      <c r="PLS220" s="438"/>
      <c r="PLT220" s="438"/>
      <c r="PLU220" s="438"/>
      <c r="PLV220" s="438"/>
      <c r="PLW220" s="438"/>
      <c r="PLX220" s="438"/>
      <c r="PLY220" s="438"/>
      <c r="PLZ220" s="438"/>
      <c r="PMA220" s="438"/>
      <c r="PMB220" s="438"/>
      <c r="PMC220" s="438"/>
      <c r="PMD220" s="438"/>
      <c r="PME220" s="438"/>
      <c r="PMF220" s="438"/>
      <c r="PMG220" s="438"/>
      <c r="PMH220" s="438"/>
      <c r="PMI220" s="438"/>
      <c r="PMJ220" s="438"/>
      <c r="PMK220" s="438"/>
      <c r="PML220" s="438"/>
      <c r="PMM220" s="438"/>
      <c r="PMN220" s="438"/>
      <c r="PMO220" s="438"/>
      <c r="PMP220" s="438"/>
      <c r="PMQ220" s="438"/>
      <c r="PMR220" s="435"/>
      <c r="PMS220" s="435"/>
      <c r="PMT220" s="435"/>
      <c r="PMU220" s="435"/>
      <c r="PMV220" s="435"/>
      <c r="PMW220" s="435"/>
      <c r="PMX220" s="435"/>
      <c r="PMY220" s="435"/>
      <c r="PMZ220" s="435"/>
      <c r="PNA220" s="435"/>
      <c r="PNB220" s="435"/>
      <c r="PNC220" s="435"/>
      <c r="PND220" s="435"/>
      <c r="PNE220" s="435"/>
      <c r="PNF220" s="435"/>
      <c r="PNG220" s="435"/>
      <c r="PNH220" s="435"/>
      <c r="PNI220" s="435"/>
      <c r="PNJ220" s="435"/>
      <c r="PNK220" s="435"/>
      <c r="PNL220" s="435"/>
      <c r="PNM220" s="435"/>
      <c r="PNN220" s="435"/>
      <c r="PNO220" s="435"/>
      <c r="PNP220" s="435"/>
      <c r="PNQ220" s="435"/>
      <c r="PNR220" s="435"/>
      <c r="PNS220" s="435"/>
      <c r="PNT220" s="435"/>
      <c r="PNU220" s="435"/>
      <c r="PNV220" s="435"/>
      <c r="PNW220" s="435"/>
      <c r="PNX220" s="435"/>
      <c r="PNY220" s="435"/>
      <c r="PNZ220" s="435"/>
      <c r="POA220" s="435"/>
      <c r="POB220" s="435"/>
      <c r="POC220" s="435"/>
      <c r="POD220" s="435"/>
      <c r="POE220" s="435"/>
      <c r="POF220" s="435"/>
      <c r="POG220" s="435"/>
      <c r="POH220" s="435"/>
      <c r="POI220" s="435"/>
      <c r="POJ220" s="435"/>
      <c r="POK220" s="435"/>
      <c r="POL220" s="435"/>
      <c r="POM220" s="435"/>
      <c r="PON220" s="436"/>
      <c r="POO220" s="436"/>
      <c r="POP220" s="436"/>
      <c r="POQ220" s="436"/>
      <c r="POR220" s="436"/>
      <c r="POS220" s="436"/>
      <c r="POT220" s="436"/>
      <c r="POU220" s="436"/>
      <c r="POV220" s="436"/>
      <c r="POW220" s="436"/>
      <c r="POX220" s="436"/>
      <c r="POY220" s="436"/>
      <c r="POZ220" s="436"/>
      <c r="PPA220" s="436"/>
      <c r="PPB220" s="436"/>
      <c r="PPC220" s="436"/>
      <c r="PPD220" s="437"/>
      <c r="PPE220" s="437"/>
      <c r="PPF220" s="437"/>
      <c r="PPG220" s="437"/>
      <c r="PPH220" s="437"/>
      <c r="PPI220" s="437"/>
      <c r="PPJ220" s="437"/>
      <c r="PPK220" s="438"/>
      <c r="PPL220" s="438"/>
      <c r="PPM220" s="438"/>
      <c r="PPN220" s="438"/>
      <c r="PPO220" s="438"/>
      <c r="PPP220" s="438"/>
      <c r="PPQ220" s="438"/>
      <c r="PPR220" s="438"/>
      <c r="PPS220" s="438"/>
      <c r="PPT220" s="438"/>
      <c r="PPU220" s="438"/>
      <c r="PPV220" s="438"/>
      <c r="PPW220" s="438"/>
      <c r="PPX220" s="438"/>
      <c r="PPY220" s="438"/>
      <c r="PPZ220" s="438"/>
      <c r="PQA220" s="438"/>
      <c r="PQB220" s="438"/>
      <c r="PQC220" s="438"/>
      <c r="PQD220" s="438"/>
      <c r="PQE220" s="438"/>
      <c r="PQF220" s="438"/>
      <c r="PQG220" s="438"/>
      <c r="PQH220" s="438"/>
      <c r="PQI220" s="438"/>
      <c r="PQJ220" s="438"/>
      <c r="PQK220" s="438"/>
      <c r="PQL220" s="438"/>
      <c r="PQM220" s="438"/>
      <c r="PQN220" s="438"/>
      <c r="PQO220" s="438"/>
      <c r="PQP220" s="438"/>
      <c r="PQQ220" s="438"/>
      <c r="PQR220" s="438"/>
      <c r="PQS220" s="435"/>
      <c r="PQT220" s="435"/>
      <c r="PQU220" s="435"/>
      <c r="PQV220" s="435"/>
      <c r="PQW220" s="435"/>
      <c r="PQX220" s="435"/>
      <c r="PQY220" s="435"/>
      <c r="PQZ220" s="435"/>
      <c r="PRA220" s="435"/>
      <c r="PRB220" s="435"/>
      <c r="PRC220" s="435"/>
      <c r="PRD220" s="435"/>
      <c r="PRE220" s="435"/>
      <c r="PRF220" s="435"/>
      <c r="PRG220" s="435"/>
      <c r="PRH220" s="435"/>
      <c r="PRI220" s="435"/>
      <c r="PRJ220" s="435"/>
      <c r="PRK220" s="435"/>
      <c r="PRL220" s="435"/>
      <c r="PRM220" s="435"/>
      <c r="PRN220" s="435"/>
      <c r="PRO220" s="435"/>
      <c r="PRP220" s="435"/>
      <c r="PRQ220" s="435"/>
      <c r="PRR220" s="435"/>
      <c r="PRS220" s="435"/>
      <c r="PRT220" s="435"/>
      <c r="PRU220" s="435"/>
      <c r="PRV220" s="435"/>
      <c r="PRW220" s="435"/>
      <c r="PRX220" s="435"/>
      <c r="PRY220" s="435"/>
      <c r="PRZ220" s="435"/>
      <c r="PSA220" s="435"/>
      <c r="PSB220" s="435"/>
      <c r="PSC220" s="435"/>
      <c r="PSD220" s="435"/>
      <c r="PSE220" s="435"/>
      <c r="PSF220" s="435"/>
      <c r="PSG220" s="435"/>
      <c r="PSH220" s="435"/>
      <c r="PSI220" s="435"/>
      <c r="PSJ220" s="435"/>
      <c r="PSK220" s="435"/>
      <c r="PSL220" s="435"/>
      <c r="PSM220" s="435"/>
      <c r="PSN220" s="435"/>
      <c r="PSO220" s="436"/>
      <c r="PSP220" s="436"/>
      <c r="PSQ220" s="436"/>
      <c r="PSR220" s="436"/>
      <c r="PSS220" s="436"/>
      <c r="PST220" s="436"/>
      <c r="PSU220" s="436"/>
      <c r="PSV220" s="436"/>
      <c r="PSW220" s="436"/>
      <c r="PSX220" s="436"/>
      <c r="PSY220" s="436"/>
      <c r="PSZ220" s="436"/>
      <c r="PTA220" s="436"/>
      <c r="PTB220" s="436"/>
      <c r="PTC220" s="436"/>
      <c r="PTD220" s="436"/>
      <c r="PTE220" s="437"/>
      <c r="PTF220" s="437"/>
      <c r="PTG220" s="437"/>
      <c r="PTH220" s="437"/>
      <c r="PTI220" s="437"/>
      <c r="PTJ220" s="437"/>
      <c r="PTK220" s="437"/>
      <c r="PTL220" s="438"/>
      <c r="PTM220" s="438"/>
      <c r="PTN220" s="438"/>
      <c r="PTO220" s="438"/>
      <c r="PTP220" s="438"/>
      <c r="PTQ220" s="438"/>
      <c r="PTR220" s="438"/>
      <c r="PTS220" s="438"/>
      <c r="PTT220" s="438"/>
      <c r="PTU220" s="438"/>
      <c r="PTV220" s="438"/>
      <c r="PTW220" s="438"/>
      <c r="PTX220" s="438"/>
      <c r="PTY220" s="438"/>
      <c r="PTZ220" s="438"/>
      <c r="PUA220" s="438"/>
      <c r="PUB220" s="438"/>
      <c r="PUC220" s="438"/>
      <c r="PUD220" s="438"/>
      <c r="PUE220" s="438"/>
      <c r="PUF220" s="438"/>
      <c r="PUG220" s="438"/>
      <c r="PUH220" s="438"/>
      <c r="PUI220" s="438"/>
      <c r="PUJ220" s="438"/>
      <c r="PUK220" s="438"/>
      <c r="PUL220" s="438"/>
      <c r="PUM220" s="438"/>
      <c r="PUN220" s="438"/>
      <c r="PUO220" s="438"/>
      <c r="PUP220" s="438"/>
      <c r="PUQ220" s="438"/>
      <c r="PUR220" s="438"/>
      <c r="PUS220" s="438"/>
      <c r="PUT220" s="435"/>
      <c r="PUU220" s="435"/>
      <c r="PUV220" s="435"/>
      <c r="PUW220" s="435"/>
      <c r="PUX220" s="435"/>
      <c r="PUY220" s="435"/>
      <c r="PUZ220" s="435"/>
      <c r="PVA220" s="435"/>
      <c r="PVB220" s="435"/>
      <c r="PVC220" s="435"/>
      <c r="PVD220" s="435"/>
      <c r="PVE220" s="435"/>
      <c r="PVF220" s="435"/>
      <c r="PVG220" s="435"/>
      <c r="PVH220" s="435"/>
      <c r="PVI220" s="435"/>
      <c r="PVJ220" s="435"/>
      <c r="PVK220" s="435"/>
      <c r="PVL220" s="435"/>
      <c r="PVM220" s="435"/>
      <c r="PVN220" s="435"/>
      <c r="PVO220" s="435"/>
      <c r="PVP220" s="435"/>
      <c r="PVQ220" s="435"/>
      <c r="PVR220" s="435"/>
      <c r="PVS220" s="435"/>
      <c r="PVT220" s="435"/>
      <c r="PVU220" s="435"/>
      <c r="PVV220" s="435"/>
      <c r="PVW220" s="435"/>
      <c r="PVX220" s="435"/>
      <c r="PVY220" s="435"/>
      <c r="PVZ220" s="435"/>
      <c r="PWA220" s="435"/>
      <c r="PWB220" s="435"/>
      <c r="PWC220" s="435"/>
      <c r="PWD220" s="435"/>
      <c r="PWE220" s="435"/>
      <c r="PWF220" s="435"/>
      <c r="PWG220" s="435"/>
      <c r="PWH220" s="435"/>
      <c r="PWI220" s="435"/>
      <c r="PWJ220" s="435"/>
      <c r="PWK220" s="435"/>
      <c r="PWL220" s="435"/>
      <c r="PWM220" s="435"/>
      <c r="PWN220" s="435"/>
      <c r="PWO220" s="435"/>
      <c r="PWP220" s="436"/>
      <c r="PWQ220" s="436"/>
      <c r="PWR220" s="436"/>
      <c r="PWS220" s="436"/>
      <c r="PWT220" s="436"/>
      <c r="PWU220" s="436"/>
      <c r="PWV220" s="436"/>
      <c r="PWW220" s="436"/>
      <c r="PWX220" s="436"/>
      <c r="PWY220" s="436"/>
      <c r="PWZ220" s="436"/>
      <c r="PXA220" s="436"/>
      <c r="PXB220" s="436"/>
      <c r="PXC220" s="436"/>
      <c r="PXD220" s="436"/>
      <c r="PXE220" s="436"/>
      <c r="PXF220" s="437"/>
      <c r="PXG220" s="437"/>
      <c r="PXH220" s="437"/>
      <c r="PXI220" s="437"/>
      <c r="PXJ220" s="437"/>
      <c r="PXK220" s="437"/>
      <c r="PXL220" s="437"/>
      <c r="PXM220" s="438"/>
      <c r="PXN220" s="438"/>
      <c r="PXO220" s="438"/>
      <c r="PXP220" s="438"/>
      <c r="PXQ220" s="438"/>
      <c r="PXR220" s="438"/>
      <c r="PXS220" s="438"/>
      <c r="PXT220" s="438"/>
      <c r="PXU220" s="438"/>
      <c r="PXV220" s="438"/>
      <c r="PXW220" s="438"/>
      <c r="PXX220" s="438"/>
      <c r="PXY220" s="438"/>
      <c r="PXZ220" s="438"/>
      <c r="PYA220" s="438"/>
      <c r="PYB220" s="438"/>
      <c r="PYC220" s="438"/>
      <c r="PYD220" s="438"/>
      <c r="PYE220" s="438"/>
      <c r="PYF220" s="438"/>
      <c r="PYG220" s="438"/>
      <c r="PYH220" s="438"/>
      <c r="PYI220" s="438"/>
      <c r="PYJ220" s="438"/>
      <c r="PYK220" s="438"/>
      <c r="PYL220" s="438"/>
      <c r="PYM220" s="438"/>
      <c r="PYN220" s="438"/>
      <c r="PYO220" s="438"/>
      <c r="PYP220" s="438"/>
      <c r="PYQ220" s="438"/>
      <c r="PYR220" s="438"/>
      <c r="PYS220" s="438"/>
      <c r="PYT220" s="438"/>
      <c r="PYU220" s="435"/>
      <c r="PYV220" s="435"/>
      <c r="PYW220" s="435"/>
      <c r="PYX220" s="435"/>
      <c r="PYY220" s="435"/>
      <c r="PYZ220" s="435"/>
      <c r="PZA220" s="435"/>
      <c r="PZB220" s="435"/>
      <c r="PZC220" s="435"/>
      <c r="PZD220" s="435"/>
      <c r="PZE220" s="435"/>
      <c r="PZF220" s="435"/>
      <c r="PZG220" s="435"/>
      <c r="PZH220" s="435"/>
      <c r="PZI220" s="435"/>
      <c r="PZJ220" s="435"/>
      <c r="PZK220" s="435"/>
      <c r="PZL220" s="435"/>
      <c r="PZM220" s="435"/>
      <c r="PZN220" s="435"/>
      <c r="PZO220" s="435"/>
      <c r="PZP220" s="435"/>
      <c r="PZQ220" s="435"/>
      <c r="PZR220" s="435"/>
      <c r="PZS220" s="435"/>
      <c r="PZT220" s="435"/>
      <c r="PZU220" s="435"/>
      <c r="PZV220" s="435"/>
      <c r="PZW220" s="435"/>
      <c r="PZX220" s="435"/>
      <c r="PZY220" s="435"/>
      <c r="PZZ220" s="435"/>
      <c r="QAA220" s="435"/>
      <c r="QAB220" s="435"/>
      <c r="QAC220" s="435"/>
      <c r="QAD220" s="435"/>
      <c r="QAE220" s="435"/>
      <c r="QAF220" s="435"/>
      <c r="QAG220" s="435"/>
      <c r="QAH220" s="435"/>
      <c r="QAI220" s="435"/>
      <c r="QAJ220" s="435"/>
      <c r="QAK220" s="435"/>
      <c r="QAL220" s="435"/>
      <c r="QAM220" s="435"/>
      <c r="QAN220" s="435"/>
      <c r="QAO220" s="435"/>
      <c r="QAP220" s="435"/>
      <c r="QAQ220" s="436"/>
      <c r="QAR220" s="436"/>
      <c r="QAS220" s="436"/>
      <c r="QAT220" s="436"/>
      <c r="QAU220" s="436"/>
      <c r="QAV220" s="436"/>
      <c r="QAW220" s="436"/>
      <c r="QAX220" s="436"/>
      <c r="QAY220" s="436"/>
      <c r="QAZ220" s="436"/>
      <c r="QBA220" s="436"/>
      <c r="QBB220" s="436"/>
      <c r="QBC220" s="436"/>
      <c r="QBD220" s="436"/>
      <c r="QBE220" s="436"/>
      <c r="QBF220" s="436"/>
      <c r="QBG220" s="437"/>
      <c r="QBH220" s="437"/>
      <c r="QBI220" s="437"/>
      <c r="QBJ220" s="437"/>
      <c r="QBK220" s="437"/>
      <c r="QBL220" s="437"/>
      <c r="QBM220" s="437"/>
      <c r="QBN220" s="438"/>
      <c r="QBO220" s="438"/>
      <c r="QBP220" s="438"/>
      <c r="QBQ220" s="438"/>
      <c r="QBR220" s="438"/>
      <c r="QBS220" s="438"/>
      <c r="QBT220" s="438"/>
      <c r="QBU220" s="438"/>
      <c r="QBV220" s="438"/>
      <c r="QBW220" s="438"/>
      <c r="QBX220" s="438"/>
      <c r="QBY220" s="438"/>
      <c r="QBZ220" s="438"/>
      <c r="QCA220" s="438"/>
      <c r="QCB220" s="438"/>
      <c r="QCC220" s="438"/>
      <c r="QCD220" s="438"/>
      <c r="QCE220" s="438"/>
      <c r="QCF220" s="438"/>
      <c r="QCG220" s="438"/>
      <c r="QCH220" s="438"/>
      <c r="QCI220" s="438"/>
      <c r="QCJ220" s="438"/>
      <c r="QCK220" s="438"/>
      <c r="QCL220" s="438"/>
      <c r="QCM220" s="438"/>
      <c r="QCN220" s="438"/>
      <c r="QCO220" s="438"/>
      <c r="QCP220" s="438"/>
      <c r="QCQ220" s="438"/>
      <c r="QCR220" s="438"/>
      <c r="QCS220" s="438"/>
      <c r="QCT220" s="438"/>
      <c r="QCU220" s="438"/>
      <c r="QCV220" s="435"/>
      <c r="QCW220" s="435"/>
      <c r="QCX220" s="435"/>
      <c r="QCY220" s="435"/>
      <c r="QCZ220" s="435"/>
      <c r="QDA220" s="435"/>
      <c r="QDB220" s="435"/>
      <c r="QDC220" s="435"/>
      <c r="QDD220" s="435"/>
      <c r="QDE220" s="435"/>
      <c r="QDF220" s="435"/>
      <c r="QDG220" s="435"/>
      <c r="QDH220" s="435"/>
      <c r="QDI220" s="435"/>
      <c r="QDJ220" s="435"/>
      <c r="QDK220" s="435"/>
      <c r="QDL220" s="435"/>
      <c r="QDM220" s="435"/>
      <c r="QDN220" s="435"/>
      <c r="QDO220" s="435"/>
      <c r="QDP220" s="435"/>
      <c r="QDQ220" s="435"/>
      <c r="QDR220" s="435"/>
      <c r="QDS220" s="435"/>
      <c r="QDT220" s="435"/>
      <c r="QDU220" s="435"/>
      <c r="QDV220" s="435"/>
      <c r="QDW220" s="435"/>
      <c r="QDX220" s="435"/>
      <c r="QDY220" s="435"/>
      <c r="QDZ220" s="435"/>
      <c r="QEA220" s="435"/>
      <c r="QEB220" s="435"/>
      <c r="QEC220" s="435"/>
      <c r="QED220" s="435"/>
      <c r="QEE220" s="435"/>
      <c r="QEF220" s="435"/>
      <c r="QEG220" s="435"/>
      <c r="QEH220" s="435"/>
      <c r="QEI220" s="435"/>
      <c r="QEJ220" s="435"/>
      <c r="QEK220" s="435"/>
      <c r="QEL220" s="435"/>
      <c r="QEM220" s="435"/>
      <c r="QEN220" s="435"/>
      <c r="QEO220" s="435"/>
      <c r="QEP220" s="435"/>
      <c r="QEQ220" s="435"/>
      <c r="QER220" s="436"/>
      <c r="QES220" s="436"/>
      <c r="QET220" s="436"/>
      <c r="QEU220" s="436"/>
      <c r="QEV220" s="436"/>
      <c r="QEW220" s="436"/>
      <c r="QEX220" s="436"/>
      <c r="QEY220" s="436"/>
      <c r="QEZ220" s="436"/>
      <c r="QFA220" s="436"/>
      <c r="QFB220" s="436"/>
      <c r="QFC220" s="436"/>
      <c r="QFD220" s="436"/>
      <c r="QFE220" s="436"/>
      <c r="QFF220" s="436"/>
      <c r="QFG220" s="436"/>
      <c r="QFH220" s="437"/>
      <c r="QFI220" s="437"/>
      <c r="QFJ220" s="437"/>
      <c r="QFK220" s="437"/>
      <c r="QFL220" s="437"/>
      <c r="QFM220" s="437"/>
      <c r="QFN220" s="437"/>
      <c r="QFO220" s="438"/>
      <c r="QFP220" s="438"/>
      <c r="QFQ220" s="438"/>
      <c r="QFR220" s="438"/>
      <c r="QFS220" s="438"/>
      <c r="QFT220" s="438"/>
      <c r="QFU220" s="438"/>
      <c r="QFV220" s="438"/>
      <c r="QFW220" s="438"/>
      <c r="QFX220" s="438"/>
      <c r="QFY220" s="438"/>
      <c r="QFZ220" s="438"/>
      <c r="QGA220" s="438"/>
      <c r="QGB220" s="438"/>
      <c r="QGC220" s="438"/>
      <c r="QGD220" s="438"/>
      <c r="QGE220" s="438"/>
      <c r="QGF220" s="438"/>
      <c r="QGG220" s="438"/>
      <c r="QGH220" s="438"/>
      <c r="QGI220" s="438"/>
      <c r="QGJ220" s="438"/>
      <c r="QGK220" s="438"/>
      <c r="QGL220" s="438"/>
      <c r="QGM220" s="438"/>
      <c r="QGN220" s="438"/>
      <c r="QGO220" s="438"/>
      <c r="QGP220" s="438"/>
      <c r="QGQ220" s="438"/>
      <c r="QGR220" s="438"/>
      <c r="QGS220" s="438"/>
      <c r="QGT220" s="438"/>
      <c r="QGU220" s="438"/>
      <c r="QGV220" s="438"/>
      <c r="QGW220" s="435"/>
      <c r="QGX220" s="435"/>
      <c r="QGY220" s="435"/>
      <c r="QGZ220" s="435"/>
      <c r="QHA220" s="435"/>
      <c r="QHB220" s="435"/>
      <c r="QHC220" s="435"/>
      <c r="QHD220" s="435"/>
      <c r="QHE220" s="435"/>
      <c r="QHF220" s="435"/>
      <c r="QHG220" s="435"/>
      <c r="QHH220" s="435"/>
      <c r="QHI220" s="435"/>
      <c r="QHJ220" s="435"/>
      <c r="QHK220" s="435"/>
      <c r="QHL220" s="435"/>
      <c r="QHM220" s="435"/>
      <c r="QHN220" s="435"/>
      <c r="QHO220" s="435"/>
      <c r="QHP220" s="435"/>
      <c r="QHQ220" s="435"/>
      <c r="QHR220" s="435"/>
      <c r="QHS220" s="435"/>
      <c r="QHT220" s="435"/>
      <c r="QHU220" s="435"/>
      <c r="QHV220" s="435"/>
      <c r="QHW220" s="435"/>
      <c r="QHX220" s="435"/>
      <c r="QHY220" s="435"/>
      <c r="QHZ220" s="435"/>
      <c r="QIA220" s="435"/>
      <c r="QIB220" s="435"/>
      <c r="QIC220" s="435"/>
      <c r="QID220" s="435"/>
      <c r="QIE220" s="435"/>
      <c r="QIF220" s="435"/>
      <c r="QIG220" s="435"/>
      <c r="QIH220" s="435"/>
      <c r="QII220" s="435"/>
      <c r="QIJ220" s="435"/>
      <c r="QIK220" s="435"/>
      <c r="QIL220" s="435"/>
      <c r="QIM220" s="435"/>
      <c r="QIN220" s="435"/>
      <c r="QIO220" s="435"/>
      <c r="QIP220" s="435"/>
      <c r="QIQ220" s="435"/>
      <c r="QIR220" s="435"/>
      <c r="QIS220" s="436"/>
      <c r="QIT220" s="436"/>
      <c r="QIU220" s="436"/>
      <c r="QIV220" s="436"/>
      <c r="QIW220" s="436"/>
      <c r="QIX220" s="436"/>
      <c r="QIY220" s="436"/>
      <c r="QIZ220" s="436"/>
      <c r="QJA220" s="436"/>
      <c r="QJB220" s="436"/>
      <c r="QJC220" s="436"/>
      <c r="QJD220" s="436"/>
      <c r="QJE220" s="436"/>
      <c r="QJF220" s="436"/>
      <c r="QJG220" s="436"/>
      <c r="QJH220" s="436"/>
      <c r="QJI220" s="437"/>
      <c r="QJJ220" s="437"/>
      <c r="QJK220" s="437"/>
      <c r="QJL220" s="437"/>
      <c r="QJM220" s="437"/>
      <c r="QJN220" s="437"/>
      <c r="QJO220" s="437"/>
      <c r="QJP220" s="438"/>
      <c r="QJQ220" s="438"/>
      <c r="QJR220" s="438"/>
      <c r="QJS220" s="438"/>
      <c r="QJT220" s="438"/>
      <c r="QJU220" s="438"/>
      <c r="QJV220" s="438"/>
      <c r="QJW220" s="438"/>
      <c r="QJX220" s="438"/>
      <c r="QJY220" s="438"/>
      <c r="QJZ220" s="438"/>
      <c r="QKA220" s="438"/>
      <c r="QKB220" s="438"/>
      <c r="QKC220" s="438"/>
      <c r="QKD220" s="438"/>
      <c r="QKE220" s="438"/>
      <c r="QKF220" s="438"/>
      <c r="QKG220" s="438"/>
      <c r="QKH220" s="438"/>
      <c r="QKI220" s="438"/>
      <c r="QKJ220" s="438"/>
      <c r="QKK220" s="438"/>
      <c r="QKL220" s="438"/>
      <c r="QKM220" s="438"/>
      <c r="QKN220" s="438"/>
      <c r="QKO220" s="438"/>
      <c r="QKP220" s="438"/>
      <c r="QKQ220" s="438"/>
      <c r="QKR220" s="438"/>
      <c r="QKS220" s="438"/>
      <c r="QKT220" s="438"/>
      <c r="QKU220" s="438"/>
      <c r="QKV220" s="438"/>
      <c r="QKW220" s="438"/>
      <c r="QKX220" s="435"/>
      <c r="QKY220" s="435"/>
      <c r="QKZ220" s="435"/>
      <c r="QLA220" s="435"/>
      <c r="QLB220" s="435"/>
      <c r="QLC220" s="435"/>
      <c r="QLD220" s="435"/>
      <c r="QLE220" s="435"/>
      <c r="QLF220" s="435"/>
      <c r="QLG220" s="435"/>
      <c r="QLH220" s="435"/>
      <c r="QLI220" s="435"/>
      <c r="QLJ220" s="435"/>
      <c r="QLK220" s="435"/>
      <c r="QLL220" s="435"/>
      <c r="QLM220" s="435"/>
      <c r="QLN220" s="435"/>
      <c r="QLO220" s="435"/>
      <c r="QLP220" s="435"/>
      <c r="QLQ220" s="435"/>
      <c r="QLR220" s="435"/>
      <c r="QLS220" s="435"/>
      <c r="QLT220" s="435"/>
      <c r="QLU220" s="435"/>
      <c r="QLV220" s="435"/>
      <c r="QLW220" s="435"/>
      <c r="QLX220" s="435"/>
      <c r="QLY220" s="435"/>
      <c r="QLZ220" s="435"/>
      <c r="QMA220" s="435"/>
      <c r="QMB220" s="435"/>
      <c r="QMC220" s="435"/>
      <c r="QMD220" s="435"/>
      <c r="QME220" s="435"/>
      <c r="QMF220" s="435"/>
      <c r="QMG220" s="435"/>
      <c r="QMH220" s="435"/>
      <c r="QMI220" s="435"/>
      <c r="QMJ220" s="435"/>
      <c r="QMK220" s="435"/>
      <c r="QML220" s="435"/>
      <c r="QMM220" s="435"/>
      <c r="QMN220" s="435"/>
      <c r="QMO220" s="435"/>
      <c r="QMP220" s="435"/>
      <c r="QMQ220" s="435"/>
      <c r="QMR220" s="435"/>
      <c r="QMS220" s="435"/>
      <c r="QMT220" s="436"/>
      <c r="QMU220" s="436"/>
      <c r="QMV220" s="436"/>
      <c r="QMW220" s="436"/>
      <c r="QMX220" s="436"/>
      <c r="QMY220" s="436"/>
      <c r="QMZ220" s="436"/>
      <c r="QNA220" s="436"/>
      <c r="QNB220" s="436"/>
      <c r="QNC220" s="436"/>
      <c r="QND220" s="436"/>
      <c r="QNE220" s="436"/>
      <c r="QNF220" s="436"/>
      <c r="QNG220" s="436"/>
      <c r="QNH220" s="436"/>
      <c r="QNI220" s="436"/>
      <c r="QNJ220" s="437"/>
      <c r="QNK220" s="437"/>
      <c r="QNL220" s="437"/>
      <c r="QNM220" s="437"/>
      <c r="QNN220" s="437"/>
      <c r="QNO220" s="437"/>
      <c r="QNP220" s="437"/>
      <c r="QNQ220" s="438"/>
      <c r="QNR220" s="438"/>
      <c r="QNS220" s="438"/>
      <c r="QNT220" s="438"/>
      <c r="QNU220" s="438"/>
      <c r="QNV220" s="438"/>
      <c r="QNW220" s="438"/>
      <c r="QNX220" s="438"/>
      <c r="QNY220" s="438"/>
      <c r="QNZ220" s="438"/>
      <c r="QOA220" s="438"/>
      <c r="QOB220" s="438"/>
      <c r="QOC220" s="438"/>
      <c r="QOD220" s="438"/>
      <c r="QOE220" s="438"/>
      <c r="QOF220" s="438"/>
      <c r="QOG220" s="438"/>
      <c r="QOH220" s="438"/>
      <c r="QOI220" s="438"/>
      <c r="QOJ220" s="438"/>
      <c r="QOK220" s="438"/>
      <c r="QOL220" s="438"/>
      <c r="QOM220" s="438"/>
      <c r="QON220" s="438"/>
      <c r="QOO220" s="438"/>
      <c r="QOP220" s="438"/>
      <c r="QOQ220" s="438"/>
      <c r="QOR220" s="438"/>
      <c r="QOS220" s="438"/>
      <c r="QOT220" s="438"/>
      <c r="QOU220" s="438"/>
      <c r="QOV220" s="438"/>
      <c r="QOW220" s="438"/>
      <c r="QOX220" s="438"/>
      <c r="QOY220" s="435"/>
      <c r="QOZ220" s="435"/>
      <c r="QPA220" s="435"/>
      <c r="QPB220" s="435"/>
      <c r="QPC220" s="435"/>
      <c r="QPD220" s="435"/>
      <c r="QPE220" s="435"/>
      <c r="QPF220" s="435"/>
      <c r="QPG220" s="435"/>
      <c r="QPH220" s="435"/>
      <c r="QPI220" s="435"/>
      <c r="QPJ220" s="435"/>
      <c r="QPK220" s="435"/>
      <c r="QPL220" s="435"/>
      <c r="QPM220" s="435"/>
      <c r="QPN220" s="435"/>
      <c r="QPO220" s="435"/>
      <c r="QPP220" s="435"/>
      <c r="QPQ220" s="435"/>
      <c r="QPR220" s="435"/>
      <c r="QPS220" s="435"/>
      <c r="QPT220" s="435"/>
      <c r="QPU220" s="435"/>
      <c r="QPV220" s="435"/>
      <c r="QPW220" s="435"/>
      <c r="QPX220" s="435"/>
      <c r="QPY220" s="435"/>
      <c r="QPZ220" s="435"/>
      <c r="QQA220" s="435"/>
      <c r="QQB220" s="435"/>
      <c r="QQC220" s="435"/>
      <c r="QQD220" s="435"/>
      <c r="QQE220" s="435"/>
      <c r="QQF220" s="435"/>
      <c r="QQG220" s="435"/>
      <c r="QQH220" s="435"/>
      <c r="QQI220" s="435"/>
      <c r="QQJ220" s="435"/>
      <c r="QQK220" s="435"/>
      <c r="QQL220" s="435"/>
      <c r="QQM220" s="435"/>
      <c r="QQN220" s="435"/>
      <c r="QQO220" s="435"/>
      <c r="QQP220" s="435"/>
      <c r="QQQ220" s="435"/>
      <c r="QQR220" s="435"/>
      <c r="QQS220" s="435"/>
      <c r="QQT220" s="435"/>
      <c r="QQU220" s="436"/>
      <c r="QQV220" s="436"/>
      <c r="QQW220" s="436"/>
      <c r="QQX220" s="436"/>
      <c r="QQY220" s="436"/>
      <c r="QQZ220" s="436"/>
      <c r="QRA220" s="436"/>
      <c r="QRB220" s="436"/>
      <c r="QRC220" s="436"/>
      <c r="QRD220" s="436"/>
      <c r="QRE220" s="436"/>
      <c r="QRF220" s="436"/>
      <c r="QRG220" s="436"/>
      <c r="QRH220" s="436"/>
      <c r="QRI220" s="436"/>
      <c r="QRJ220" s="436"/>
      <c r="QRK220" s="437"/>
      <c r="QRL220" s="437"/>
      <c r="QRM220" s="437"/>
      <c r="QRN220" s="437"/>
      <c r="QRO220" s="437"/>
      <c r="QRP220" s="437"/>
      <c r="QRQ220" s="437"/>
      <c r="QRR220" s="438"/>
      <c r="QRS220" s="438"/>
      <c r="QRT220" s="438"/>
      <c r="QRU220" s="438"/>
      <c r="QRV220" s="438"/>
      <c r="QRW220" s="438"/>
      <c r="QRX220" s="438"/>
      <c r="QRY220" s="438"/>
      <c r="QRZ220" s="438"/>
      <c r="QSA220" s="438"/>
      <c r="QSB220" s="438"/>
      <c r="QSC220" s="438"/>
      <c r="QSD220" s="438"/>
      <c r="QSE220" s="438"/>
      <c r="QSF220" s="438"/>
      <c r="QSG220" s="438"/>
      <c r="QSH220" s="438"/>
      <c r="QSI220" s="438"/>
      <c r="QSJ220" s="438"/>
      <c r="QSK220" s="438"/>
      <c r="QSL220" s="438"/>
      <c r="QSM220" s="438"/>
      <c r="QSN220" s="438"/>
      <c r="QSO220" s="438"/>
      <c r="QSP220" s="438"/>
      <c r="QSQ220" s="438"/>
      <c r="QSR220" s="438"/>
      <c r="QSS220" s="438"/>
      <c r="QST220" s="438"/>
      <c r="QSU220" s="438"/>
      <c r="QSV220" s="438"/>
      <c r="QSW220" s="438"/>
      <c r="QSX220" s="438"/>
      <c r="QSY220" s="438"/>
      <c r="QSZ220" s="435"/>
      <c r="QTA220" s="435"/>
      <c r="QTB220" s="435"/>
      <c r="QTC220" s="435"/>
      <c r="QTD220" s="435"/>
      <c r="QTE220" s="435"/>
      <c r="QTF220" s="435"/>
      <c r="QTG220" s="435"/>
      <c r="QTH220" s="435"/>
      <c r="QTI220" s="435"/>
      <c r="QTJ220" s="435"/>
      <c r="QTK220" s="435"/>
      <c r="QTL220" s="435"/>
      <c r="QTM220" s="435"/>
      <c r="QTN220" s="435"/>
      <c r="QTO220" s="435"/>
      <c r="QTP220" s="435"/>
      <c r="QTQ220" s="435"/>
      <c r="QTR220" s="435"/>
      <c r="QTS220" s="435"/>
      <c r="QTT220" s="435"/>
      <c r="QTU220" s="435"/>
      <c r="QTV220" s="435"/>
      <c r="QTW220" s="435"/>
      <c r="QTX220" s="435"/>
      <c r="QTY220" s="435"/>
      <c r="QTZ220" s="435"/>
      <c r="QUA220" s="435"/>
      <c r="QUB220" s="435"/>
      <c r="QUC220" s="435"/>
      <c r="QUD220" s="435"/>
      <c r="QUE220" s="435"/>
      <c r="QUF220" s="435"/>
      <c r="QUG220" s="435"/>
      <c r="QUH220" s="435"/>
      <c r="QUI220" s="435"/>
      <c r="QUJ220" s="435"/>
      <c r="QUK220" s="435"/>
      <c r="QUL220" s="435"/>
      <c r="QUM220" s="435"/>
      <c r="QUN220" s="435"/>
      <c r="QUO220" s="435"/>
      <c r="QUP220" s="435"/>
      <c r="QUQ220" s="435"/>
      <c r="QUR220" s="435"/>
      <c r="QUS220" s="435"/>
      <c r="QUT220" s="435"/>
      <c r="QUU220" s="435"/>
      <c r="QUV220" s="436"/>
      <c r="QUW220" s="436"/>
      <c r="QUX220" s="436"/>
      <c r="QUY220" s="436"/>
      <c r="QUZ220" s="436"/>
      <c r="QVA220" s="436"/>
      <c r="QVB220" s="436"/>
      <c r="QVC220" s="436"/>
      <c r="QVD220" s="436"/>
      <c r="QVE220" s="436"/>
      <c r="QVF220" s="436"/>
      <c r="QVG220" s="436"/>
      <c r="QVH220" s="436"/>
      <c r="QVI220" s="436"/>
      <c r="QVJ220" s="436"/>
      <c r="QVK220" s="436"/>
      <c r="QVL220" s="437"/>
      <c r="QVM220" s="437"/>
      <c r="QVN220" s="437"/>
      <c r="QVO220" s="437"/>
      <c r="QVP220" s="437"/>
      <c r="QVQ220" s="437"/>
      <c r="QVR220" s="437"/>
      <c r="QVS220" s="438"/>
      <c r="QVT220" s="438"/>
      <c r="QVU220" s="438"/>
      <c r="QVV220" s="438"/>
      <c r="QVW220" s="438"/>
      <c r="QVX220" s="438"/>
      <c r="QVY220" s="438"/>
      <c r="QVZ220" s="438"/>
      <c r="QWA220" s="438"/>
      <c r="QWB220" s="438"/>
      <c r="QWC220" s="438"/>
      <c r="QWD220" s="438"/>
      <c r="QWE220" s="438"/>
      <c r="QWF220" s="438"/>
      <c r="QWG220" s="438"/>
      <c r="QWH220" s="438"/>
      <c r="QWI220" s="438"/>
      <c r="QWJ220" s="438"/>
      <c r="QWK220" s="438"/>
      <c r="QWL220" s="438"/>
      <c r="QWM220" s="438"/>
      <c r="QWN220" s="438"/>
      <c r="QWO220" s="438"/>
      <c r="QWP220" s="438"/>
      <c r="QWQ220" s="438"/>
      <c r="QWR220" s="438"/>
      <c r="QWS220" s="438"/>
      <c r="QWT220" s="438"/>
      <c r="QWU220" s="438"/>
      <c r="QWV220" s="438"/>
      <c r="QWW220" s="438"/>
      <c r="QWX220" s="438"/>
      <c r="QWY220" s="438"/>
      <c r="QWZ220" s="438"/>
      <c r="QXA220" s="435"/>
      <c r="QXB220" s="435"/>
      <c r="QXC220" s="435"/>
      <c r="QXD220" s="435"/>
      <c r="QXE220" s="435"/>
      <c r="QXF220" s="435"/>
      <c r="QXG220" s="435"/>
      <c r="QXH220" s="435"/>
      <c r="QXI220" s="435"/>
      <c r="QXJ220" s="435"/>
      <c r="QXK220" s="435"/>
      <c r="QXL220" s="435"/>
      <c r="QXM220" s="435"/>
      <c r="QXN220" s="435"/>
      <c r="QXO220" s="435"/>
      <c r="QXP220" s="435"/>
      <c r="QXQ220" s="435"/>
      <c r="QXR220" s="435"/>
      <c r="QXS220" s="435"/>
      <c r="QXT220" s="435"/>
      <c r="QXU220" s="435"/>
      <c r="QXV220" s="435"/>
      <c r="QXW220" s="435"/>
      <c r="QXX220" s="435"/>
      <c r="QXY220" s="435"/>
      <c r="QXZ220" s="435"/>
      <c r="QYA220" s="435"/>
      <c r="QYB220" s="435"/>
      <c r="QYC220" s="435"/>
      <c r="QYD220" s="435"/>
      <c r="QYE220" s="435"/>
      <c r="QYF220" s="435"/>
      <c r="QYG220" s="435"/>
      <c r="QYH220" s="435"/>
      <c r="QYI220" s="435"/>
      <c r="QYJ220" s="435"/>
      <c r="QYK220" s="435"/>
      <c r="QYL220" s="435"/>
      <c r="QYM220" s="435"/>
      <c r="QYN220" s="435"/>
      <c r="QYO220" s="435"/>
      <c r="QYP220" s="435"/>
      <c r="QYQ220" s="435"/>
      <c r="QYR220" s="435"/>
      <c r="QYS220" s="435"/>
      <c r="QYT220" s="435"/>
      <c r="QYU220" s="435"/>
      <c r="QYV220" s="435"/>
      <c r="QYW220" s="436"/>
      <c r="QYX220" s="436"/>
      <c r="QYY220" s="436"/>
      <c r="QYZ220" s="436"/>
      <c r="QZA220" s="436"/>
      <c r="QZB220" s="436"/>
      <c r="QZC220" s="436"/>
      <c r="QZD220" s="436"/>
      <c r="QZE220" s="436"/>
      <c r="QZF220" s="436"/>
      <c r="QZG220" s="436"/>
      <c r="QZH220" s="436"/>
      <c r="QZI220" s="436"/>
      <c r="QZJ220" s="436"/>
      <c r="QZK220" s="436"/>
      <c r="QZL220" s="436"/>
      <c r="QZM220" s="437"/>
      <c r="QZN220" s="437"/>
      <c r="QZO220" s="437"/>
      <c r="QZP220" s="437"/>
      <c r="QZQ220" s="437"/>
      <c r="QZR220" s="437"/>
      <c r="QZS220" s="437"/>
      <c r="QZT220" s="438"/>
      <c r="QZU220" s="438"/>
      <c r="QZV220" s="438"/>
      <c r="QZW220" s="438"/>
      <c r="QZX220" s="438"/>
      <c r="QZY220" s="438"/>
      <c r="QZZ220" s="438"/>
      <c r="RAA220" s="438"/>
      <c r="RAB220" s="438"/>
      <c r="RAC220" s="438"/>
      <c r="RAD220" s="438"/>
      <c r="RAE220" s="438"/>
      <c r="RAF220" s="438"/>
      <c r="RAG220" s="438"/>
      <c r="RAH220" s="438"/>
      <c r="RAI220" s="438"/>
      <c r="RAJ220" s="438"/>
      <c r="RAK220" s="438"/>
      <c r="RAL220" s="438"/>
      <c r="RAM220" s="438"/>
      <c r="RAN220" s="438"/>
      <c r="RAO220" s="438"/>
      <c r="RAP220" s="438"/>
      <c r="RAQ220" s="438"/>
      <c r="RAR220" s="438"/>
      <c r="RAS220" s="438"/>
      <c r="RAT220" s="438"/>
      <c r="RAU220" s="438"/>
      <c r="RAV220" s="438"/>
      <c r="RAW220" s="438"/>
      <c r="RAX220" s="438"/>
      <c r="RAY220" s="438"/>
      <c r="RAZ220" s="438"/>
      <c r="RBA220" s="438"/>
      <c r="RBB220" s="435"/>
      <c r="RBC220" s="435"/>
      <c r="RBD220" s="435"/>
      <c r="RBE220" s="435"/>
      <c r="RBF220" s="435"/>
      <c r="RBG220" s="435"/>
      <c r="RBH220" s="435"/>
      <c r="RBI220" s="435"/>
      <c r="RBJ220" s="435"/>
      <c r="RBK220" s="435"/>
      <c r="RBL220" s="435"/>
      <c r="RBM220" s="435"/>
      <c r="RBN220" s="435"/>
      <c r="RBO220" s="435"/>
      <c r="RBP220" s="435"/>
      <c r="RBQ220" s="435"/>
      <c r="RBR220" s="435"/>
      <c r="RBS220" s="435"/>
      <c r="RBT220" s="435"/>
      <c r="RBU220" s="435"/>
      <c r="RBV220" s="435"/>
      <c r="RBW220" s="435"/>
      <c r="RBX220" s="435"/>
      <c r="RBY220" s="435"/>
      <c r="RBZ220" s="435"/>
      <c r="RCA220" s="435"/>
      <c r="RCB220" s="435"/>
      <c r="RCC220" s="435"/>
      <c r="RCD220" s="435"/>
      <c r="RCE220" s="435"/>
      <c r="RCF220" s="435"/>
      <c r="RCG220" s="435"/>
      <c r="RCH220" s="435"/>
      <c r="RCI220" s="435"/>
      <c r="RCJ220" s="435"/>
      <c r="RCK220" s="435"/>
      <c r="RCL220" s="435"/>
      <c r="RCM220" s="435"/>
      <c r="RCN220" s="435"/>
      <c r="RCO220" s="435"/>
      <c r="RCP220" s="435"/>
      <c r="RCQ220" s="435"/>
      <c r="RCR220" s="435"/>
      <c r="RCS220" s="435"/>
      <c r="RCT220" s="435"/>
      <c r="RCU220" s="435"/>
      <c r="RCV220" s="435"/>
      <c r="RCW220" s="435"/>
      <c r="RCX220" s="436"/>
      <c r="RCY220" s="436"/>
      <c r="RCZ220" s="436"/>
      <c r="RDA220" s="436"/>
      <c r="RDB220" s="436"/>
      <c r="RDC220" s="436"/>
      <c r="RDD220" s="436"/>
      <c r="RDE220" s="436"/>
      <c r="RDF220" s="436"/>
      <c r="RDG220" s="436"/>
      <c r="RDH220" s="436"/>
      <c r="RDI220" s="436"/>
      <c r="RDJ220" s="436"/>
      <c r="RDK220" s="436"/>
      <c r="RDL220" s="436"/>
      <c r="RDM220" s="436"/>
      <c r="RDN220" s="437"/>
      <c r="RDO220" s="437"/>
      <c r="RDP220" s="437"/>
      <c r="RDQ220" s="437"/>
      <c r="RDR220" s="437"/>
      <c r="RDS220" s="437"/>
      <c r="RDT220" s="437"/>
      <c r="RDU220" s="438"/>
      <c r="RDV220" s="438"/>
      <c r="RDW220" s="438"/>
      <c r="RDX220" s="438"/>
      <c r="RDY220" s="438"/>
      <c r="RDZ220" s="438"/>
      <c r="REA220" s="438"/>
      <c r="REB220" s="438"/>
      <c r="REC220" s="438"/>
      <c r="RED220" s="438"/>
      <c r="REE220" s="438"/>
      <c r="REF220" s="438"/>
      <c r="REG220" s="438"/>
      <c r="REH220" s="438"/>
      <c r="REI220" s="438"/>
      <c r="REJ220" s="438"/>
      <c r="REK220" s="438"/>
      <c r="REL220" s="438"/>
      <c r="REM220" s="438"/>
      <c r="REN220" s="438"/>
      <c r="REO220" s="438"/>
      <c r="REP220" s="438"/>
      <c r="REQ220" s="438"/>
      <c r="RER220" s="438"/>
      <c r="RES220" s="438"/>
      <c r="RET220" s="438"/>
      <c r="REU220" s="438"/>
      <c r="REV220" s="438"/>
      <c r="REW220" s="438"/>
      <c r="REX220" s="438"/>
      <c r="REY220" s="438"/>
      <c r="REZ220" s="438"/>
      <c r="RFA220" s="438"/>
      <c r="RFB220" s="438"/>
      <c r="RFC220" s="435"/>
      <c r="RFD220" s="435"/>
      <c r="RFE220" s="435"/>
      <c r="RFF220" s="435"/>
      <c r="RFG220" s="435"/>
      <c r="RFH220" s="435"/>
      <c r="RFI220" s="435"/>
      <c r="RFJ220" s="435"/>
      <c r="RFK220" s="435"/>
      <c r="RFL220" s="435"/>
      <c r="RFM220" s="435"/>
      <c r="RFN220" s="435"/>
      <c r="RFO220" s="435"/>
      <c r="RFP220" s="435"/>
      <c r="RFQ220" s="435"/>
      <c r="RFR220" s="435"/>
      <c r="RFS220" s="435"/>
      <c r="RFT220" s="435"/>
      <c r="RFU220" s="435"/>
      <c r="RFV220" s="435"/>
      <c r="RFW220" s="435"/>
      <c r="RFX220" s="435"/>
      <c r="RFY220" s="435"/>
      <c r="RFZ220" s="435"/>
      <c r="RGA220" s="435"/>
      <c r="RGB220" s="435"/>
      <c r="RGC220" s="435"/>
      <c r="RGD220" s="435"/>
      <c r="RGE220" s="435"/>
      <c r="RGF220" s="435"/>
      <c r="RGG220" s="435"/>
      <c r="RGH220" s="435"/>
      <c r="RGI220" s="435"/>
      <c r="RGJ220" s="435"/>
      <c r="RGK220" s="435"/>
      <c r="RGL220" s="435"/>
      <c r="RGM220" s="435"/>
      <c r="RGN220" s="435"/>
      <c r="RGO220" s="435"/>
      <c r="RGP220" s="435"/>
      <c r="RGQ220" s="435"/>
      <c r="RGR220" s="435"/>
      <c r="RGS220" s="435"/>
      <c r="RGT220" s="435"/>
      <c r="RGU220" s="435"/>
      <c r="RGV220" s="435"/>
      <c r="RGW220" s="435"/>
      <c r="RGX220" s="435"/>
      <c r="RGY220" s="436"/>
      <c r="RGZ220" s="436"/>
      <c r="RHA220" s="436"/>
      <c r="RHB220" s="436"/>
      <c r="RHC220" s="436"/>
      <c r="RHD220" s="436"/>
      <c r="RHE220" s="436"/>
      <c r="RHF220" s="436"/>
      <c r="RHG220" s="436"/>
      <c r="RHH220" s="436"/>
      <c r="RHI220" s="436"/>
      <c r="RHJ220" s="436"/>
      <c r="RHK220" s="436"/>
      <c r="RHL220" s="436"/>
      <c r="RHM220" s="436"/>
      <c r="RHN220" s="436"/>
      <c r="RHO220" s="437"/>
      <c r="RHP220" s="437"/>
      <c r="RHQ220" s="437"/>
      <c r="RHR220" s="437"/>
      <c r="RHS220" s="437"/>
      <c r="RHT220" s="437"/>
      <c r="RHU220" s="437"/>
      <c r="RHV220" s="438"/>
      <c r="RHW220" s="438"/>
      <c r="RHX220" s="438"/>
      <c r="RHY220" s="438"/>
      <c r="RHZ220" s="438"/>
      <c r="RIA220" s="438"/>
      <c r="RIB220" s="438"/>
      <c r="RIC220" s="438"/>
      <c r="RID220" s="438"/>
      <c r="RIE220" s="438"/>
      <c r="RIF220" s="438"/>
      <c r="RIG220" s="438"/>
      <c r="RIH220" s="438"/>
      <c r="RII220" s="438"/>
      <c r="RIJ220" s="438"/>
      <c r="RIK220" s="438"/>
      <c r="RIL220" s="438"/>
      <c r="RIM220" s="438"/>
      <c r="RIN220" s="438"/>
      <c r="RIO220" s="438"/>
      <c r="RIP220" s="438"/>
      <c r="RIQ220" s="438"/>
      <c r="RIR220" s="438"/>
      <c r="RIS220" s="438"/>
      <c r="RIT220" s="438"/>
      <c r="RIU220" s="438"/>
      <c r="RIV220" s="438"/>
      <c r="RIW220" s="438"/>
      <c r="RIX220" s="438"/>
      <c r="RIY220" s="438"/>
      <c r="RIZ220" s="438"/>
      <c r="RJA220" s="438"/>
      <c r="RJB220" s="438"/>
      <c r="RJC220" s="438"/>
      <c r="RJD220" s="435"/>
      <c r="RJE220" s="435"/>
      <c r="RJF220" s="435"/>
      <c r="RJG220" s="435"/>
      <c r="RJH220" s="435"/>
      <c r="RJI220" s="435"/>
      <c r="RJJ220" s="435"/>
      <c r="RJK220" s="435"/>
      <c r="RJL220" s="435"/>
      <c r="RJM220" s="435"/>
      <c r="RJN220" s="435"/>
      <c r="RJO220" s="435"/>
      <c r="RJP220" s="435"/>
      <c r="RJQ220" s="435"/>
      <c r="RJR220" s="435"/>
      <c r="RJS220" s="435"/>
      <c r="RJT220" s="435"/>
      <c r="RJU220" s="435"/>
      <c r="RJV220" s="435"/>
      <c r="RJW220" s="435"/>
      <c r="RJX220" s="435"/>
      <c r="RJY220" s="435"/>
      <c r="RJZ220" s="435"/>
      <c r="RKA220" s="435"/>
      <c r="RKB220" s="435"/>
      <c r="RKC220" s="435"/>
      <c r="RKD220" s="435"/>
      <c r="RKE220" s="435"/>
      <c r="RKF220" s="435"/>
      <c r="RKG220" s="435"/>
      <c r="RKH220" s="435"/>
      <c r="RKI220" s="435"/>
      <c r="RKJ220" s="435"/>
      <c r="RKK220" s="435"/>
      <c r="RKL220" s="435"/>
      <c r="RKM220" s="435"/>
      <c r="RKN220" s="435"/>
      <c r="RKO220" s="435"/>
      <c r="RKP220" s="435"/>
      <c r="RKQ220" s="435"/>
      <c r="RKR220" s="435"/>
      <c r="RKS220" s="435"/>
      <c r="RKT220" s="435"/>
      <c r="RKU220" s="435"/>
      <c r="RKV220" s="435"/>
      <c r="RKW220" s="435"/>
      <c r="RKX220" s="435"/>
      <c r="RKY220" s="435"/>
      <c r="RKZ220" s="436"/>
      <c r="RLA220" s="436"/>
      <c r="RLB220" s="436"/>
      <c r="RLC220" s="436"/>
      <c r="RLD220" s="436"/>
      <c r="RLE220" s="436"/>
      <c r="RLF220" s="436"/>
      <c r="RLG220" s="436"/>
      <c r="RLH220" s="436"/>
      <c r="RLI220" s="436"/>
      <c r="RLJ220" s="436"/>
      <c r="RLK220" s="436"/>
      <c r="RLL220" s="436"/>
      <c r="RLM220" s="436"/>
      <c r="RLN220" s="436"/>
      <c r="RLO220" s="436"/>
      <c r="RLP220" s="437"/>
      <c r="RLQ220" s="437"/>
      <c r="RLR220" s="437"/>
      <c r="RLS220" s="437"/>
      <c r="RLT220" s="437"/>
      <c r="RLU220" s="437"/>
      <c r="RLV220" s="437"/>
      <c r="RLW220" s="438"/>
      <c r="RLX220" s="438"/>
      <c r="RLY220" s="438"/>
      <c r="RLZ220" s="438"/>
      <c r="RMA220" s="438"/>
      <c r="RMB220" s="438"/>
      <c r="RMC220" s="438"/>
      <c r="RMD220" s="438"/>
      <c r="RME220" s="438"/>
      <c r="RMF220" s="438"/>
      <c r="RMG220" s="438"/>
      <c r="RMH220" s="438"/>
      <c r="RMI220" s="438"/>
      <c r="RMJ220" s="438"/>
      <c r="RMK220" s="438"/>
      <c r="RML220" s="438"/>
      <c r="RMM220" s="438"/>
      <c r="RMN220" s="438"/>
      <c r="RMO220" s="438"/>
      <c r="RMP220" s="438"/>
      <c r="RMQ220" s="438"/>
      <c r="RMR220" s="438"/>
      <c r="RMS220" s="438"/>
      <c r="RMT220" s="438"/>
      <c r="RMU220" s="438"/>
      <c r="RMV220" s="438"/>
      <c r="RMW220" s="438"/>
      <c r="RMX220" s="438"/>
      <c r="RMY220" s="438"/>
      <c r="RMZ220" s="438"/>
      <c r="RNA220" s="438"/>
      <c r="RNB220" s="438"/>
      <c r="RNC220" s="438"/>
      <c r="RND220" s="438"/>
      <c r="RNE220" s="435"/>
      <c r="RNF220" s="435"/>
      <c r="RNG220" s="435"/>
      <c r="RNH220" s="435"/>
      <c r="RNI220" s="435"/>
      <c r="RNJ220" s="435"/>
      <c r="RNK220" s="435"/>
      <c r="RNL220" s="435"/>
      <c r="RNM220" s="435"/>
      <c r="RNN220" s="435"/>
      <c r="RNO220" s="435"/>
      <c r="RNP220" s="435"/>
      <c r="RNQ220" s="435"/>
      <c r="RNR220" s="435"/>
      <c r="RNS220" s="435"/>
      <c r="RNT220" s="435"/>
      <c r="RNU220" s="435"/>
      <c r="RNV220" s="435"/>
      <c r="RNW220" s="435"/>
      <c r="RNX220" s="435"/>
      <c r="RNY220" s="435"/>
      <c r="RNZ220" s="435"/>
      <c r="ROA220" s="435"/>
      <c r="ROB220" s="435"/>
      <c r="ROC220" s="435"/>
      <c r="ROD220" s="435"/>
      <c r="ROE220" s="435"/>
      <c r="ROF220" s="435"/>
      <c r="ROG220" s="435"/>
      <c r="ROH220" s="435"/>
      <c r="ROI220" s="435"/>
      <c r="ROJ220" s="435"/>
      <c r="ROK220" s="435"/>
      <c r="ROL220" s="435"/>
      <c r="ROM220" s="435"/>
      <c r="RON220" s="435"/>
      <c r="ROO220" s="435"/>
      <c r="ROP220" s="435"/>
      <c r="ROQ220" s="435"/>
      <c r="ROR220" s="435"/>
      <c r="ROS220" s="435"/>
      <c r="ROT220" s="435"/>
      <c r="ROU220" s="435"/>
      <c r="ROV220" s="435"/>
      <c r="ROW220" s="435"/>
      <c r="ROX220" s="435"/>
      <c r="ROY220" s="435"/>
      <c r="ROZ220" s="435"/>
      <c r="RPA220" s="436"/>
      <c r="RPB220" s="436"/>
      <c r="RPC220" s="436"/>
      <c r="RPD220" s="436"/>
      <c r="RPE220" s="436"/>
      <c r="RPF220" s="436"/>
      <c r="RPG220" s="436"/>
      <c r="RPH220" s="436"/>
      <c r="RPI220" s="436"/>
      <c r="RPJ220" s="436"/>
      <c r="RPK220" s="436"/>
      <c r="RPL220" s="436"/>
      <c r="RPM220" s="436"/>
      <c r="RPN220" s="436"/>
      <c r="RPO220" s="436"/>
      <c r="RPP220" s="436"/>
      <c r="RPQ220" s="437"/>
      <c r="RPR220" s="437"/>
      <c r="RPS220" s="437"/>
      <c r="RPT220" s="437"/>
      <c r="RPU220" s="437"/>
      <c r="RPV220" s="437"/>
      <c r="RPW220" s="437"/>
      <c r="RPX220" s="438"/>
      <c r="RPY220" s="438"/>
      <c r="RPZ220" s="438"/>
      <c r="RQA220" s="438"/>
      <c r="RQB220" s="438"/>
      <c r="RQC220" s="438"/>
      <c r="RQD220" s="438"/>
      <c r="RQE220" s="438"/>
      <c r="RQF220" s="438"/>
      <c r="RQG220" s="438"/>
      <c r="RQH220" s="438"/>
      <c r="RQI220" s="438"/>
      <c r="RQJ220" s="438"/>
      <c r="RQK220" s="438"/>
      <c r="RQL220" s="438"/>
      <c r="RQM220" s="438"/>
      <c r="RQN220" s="438"/>
      <c r="RQO220" s="438"/>
      <c r="RQP220" s="438"/>
      <c r="RQQ220" s="438"/>
      <c r="RQR220" s="438"/>
      <c r="RQS220" s="438"/>
      <c r="RQT220" s="438"/>
      <c r="RQU220" s="438"/>
      <c r="RQV220" s="438"/>
      <c r="RQW220" s="438"/>
      <c r="RQX220" s="438"/>
      <c r="RQY220" s="438"/>
      <c r="RQZ220" s="438"/>
      <c r="RRA220" s="438"/>
      <c r="RRB220" s="438"/>
      <c r="RRC220" s="438"/>
      <c r="RRD220" s="438"/>
      <c r="RRE220" s="438"/>
      <c r="RRF220" s="435"/>
      <c r="RRG220" s="435"/>
      <c r="RRH220" s="435"/>
      <c r="RRI220" s="435"/>
      <c r="RRJ220" s="435"/>
      <c r="RRK220" s="435"/>
      <c r="RRL220" s="435"/>
      <c r="RRM220" s="435"/>
      <c r="RRN220" s="435"/>
      <c r="RRO220" s="435"/>
      <c r="RRP220" s="435"/>
      <c r="RRQ220" s="435"/>
      <c r="RRR220" s="435"/>
      <c r="RRS220" s="435"/>
      <c r="RRT220" s="435"/>
      <c r="RRU220" s="435"/>
      <c r="RRV220" s="435"/>
      <c r="RRW220" s="435"/>
      <c r="RRX220" s="435"/>
      <c r="RRY220" s="435"/>
      <c r="RRZ220" s="435"/>
      <c r="RSA220" s="435"/>
      <c r="RSB220" s="435"/>
      <c r="RSC220" s="435"/>
      <c r="RSD220" s="435"/>
      <c r="RSE220" s="435"/>
      <c r="RSF220" s="435"/>
      <c r="RSG220" s="435"/>
      <c r="RSH220" s="435"/>
      <c r="RSI220" s="435"/>
      <c r="RSJ220" s="435"/>
      <c r="RSK220" s="435"/>
      <c r="RSL220" s="435"/>
      <c r="RSM220" s="435"/>
      <c r="RSN220" s="435"/>
      <c r="RSO220" s="435"/>
      <c r="RSP220" s="435"/>
      <c r="RSQ220" s="435"/>
      <c r="RSR220" s="435"/>
      <c r="RSS220" s="435"/>
      <c r="RST220" s="435"/>
      <c r="RSU220" s="435"/>
      <c r="RSV220" s="435"/>
      <c r="RSW220" s="435"/>
      <c r="RSX220" s="435"/>
      <c r="RSY220" s="435"/>
      <c r="RSZ220" s="435"/>
      <c r="RTA220" s="435"/>
      <c r="RTB220" s="436"/>
      <c r="RTC220" s="436"/>
      <c r="RTD220" s="436"/>
      <c r="RTE220" s="436"/>
      <c r="RTF220" s="436"/>
      <c r="RTG220" s="436"/>
      <c r="RTH220" s="436"/>
      <c r="RTI220" s="436"/>
      <c r="RTJ220" s="436"/>
      <c r="RTK220" s="436"/>
      <c r="RTL220" s="436"/>
      <c r="RTM220" s="436"/>
      <c r="RTN220" s="436"/>
      <c r="RTO220" s="436"/>
      <c r="RTP220" s="436"/>
      <c r="RTQ220" s="436"/>
      <c r="RTR220" s="437"/>
      <c r="RTS220" s="437"/>
      <c r="RTT220" s="437"/>
      <c r="RTU220" s="437"/>
      <c r="RTV220" s="437"/>
      <c r="RTW220" s="437"/>
      <c r="RTX220" s="437"/>
      <c r="RTY220" s="438"/>
      <c r="RTZ220" s="438"/>
      <c r="RUA220" s="438"/>
      <c r="RUB220" s="438"/>
      <c r="RUC220" s="438"/>
      <c r="RUD220" s="438"/>
      <c r="RUE220" s="438"/>
      <c r="RUF220" s="438"/>
      <c r="RUG220" s="438"/>
      <c r="RUH220" s="438"/>
      <c r="RUI220" s="438"/>
      <c r="RUJ220" s="438"/>
      <c r="RUK220" s="438"/>
      <c r="RUL220" s="438"/>
      <c r="RUM220" s="438"/>
      <c r="RUN220" s="438"/>
      <c r="RUO220" s="438"/>
      <c r="RUP220" s="438"/>
      <c r="RUQ220" s="438"/>
      <c r="RUR220" s="438"/>
      <c r="RUS220" s="438"/>
      <c r="RUT220" s="438"/>
      <c r="RUU220" s="438"/>
      <c r="RUV220" s="438"/>
      <c r="RUW220" s="438"/>
      <c r="RUX220" s="438"/>
      <c r="RUY220" s="438"/>
      <c r="RUZ220" s="438"/>
      <c r="RVA220" s="438"/>
      <c r="RVB220" s="438"/>
      <c r="RVC220" s="438"/>
      <c r="RVD220" s="438"/>
      <c r="RVE220" s="438"/>
      <c r="RVF220" s="438"/>
      <c r="RVG220" s="435"/>
      <c r="RVH220" s="435"/>
      <c r="RVI220" s="435"/>
      <c r="RVJ220" s="435"/>
      <c r="RVK220" s="435"/>
      <c r="RVL220" s="435"/>
      <c r="RVM220" s="435"/>
      <c r="RVN220" s="435"/>
      <c r="RVO220" s="435"/>
      <c r="RVP220" s="435"/>
      <c r="RVQ220" s="435"/>
      <c r="RVR220" s="435"/>
      <c r="RVS220" s="435"/>
      <c r="RVT220" s="435"/>
      <c r="RVU220" s="435"/>
      <c r="RVV220" s="435"/>
      <c r="RVW220" s="435"/>
      <c r="RVX220" s="435"/>
      <c r="RVY220" s="435"/>
      <c r="RVZ220" s="435"/>
      <c r="RWA220" s="435"/>
      <c r="RWB220" s="435"/>
      <c r="RWC220" s="435"/>
      <c r="RWD220" s="435"/>
      <c r="RWE220" s="435"/>
      <c r="RWF220" s="435"/>
      <c r="RWG220" s="435"/>
      <c r="RWH220" s="435"/>
      <c r="RWI220" s="435"/>
      <c r="RWJ220" s="435"/>
      <c r="RWK220" s="435"/>
      <c r="RWL220" s="435"/>
      <c r="RWM220" s="435"/>
      <c r="RWN220" s="435"/>
      <c r="RWO220" s="435"/>
      <c r="RWP220" s="435"/>
      <c r="RWQ220" s="435"/>
      <c r="RWR220" s="435"/>
      <c r="RWS220" s="435"/>
      <c r="RWT220" s="435"/>
      <c r="RWU220" s="435"/>
      <c r="RWV220" s="435"/>
      <c r="RWW220" s="435"/>
      <c r="RWX220" s="435"/>
      <c r="RWY220" s="435"/>
      <c r="RWZ220" s="435"/>
      <c r="RXA220" s="435"/>
      <c r="RXB220" s="435"/>
      <c r="RXC220" s="436"/>
      <c r="RXD220" s="436"/>
      <c r="RXE220" s="436"/>
      <c r="RXF220" s="436"/>
      <c r="RXG220" s="436"/>
      <c r="RXH220" s="436"/>
      <c r="RXI220" s="436"/>
      <c r="RXJ220" s="436"/>
      <c r="RXK220" s="436"/>
      <c r="RXL220" s="436"/>
      <c r="RXM220" s="436"/>
      <c r="RXN220" s="436"/>
      <c r="RXO220" s="436"/>
      <c r="RXP220" s="436"/>
      <c r="RXQ220" s="436"/>
      <c r="RXR220" s="436"/>
      <c r="RXS220" s="437"/>
      <c r="RXT220" s="437"/>
      <c r="RXU220" s="437"/>
      <c r="RXV220" s="437"/>
      <c r="RXW220" s="437"/>
      <c r="RXX220" s="437"/>
      <c r="RXY220" s="437"/>
      <c r="RXZ220" s="438"/>
      <c r="RYA220" s="438"/>
      <c r="RYB220" s="438"/>
      <c r="RYC220" s="438"/>
      <c r="RYD220" s="438"/>
      <c r="RYE220" s="438"/>
      <c r="RYF220" s="438"/>
      <c r="RYG220" s="438"/>
      <c r="RYH220" s="438"/>
      <c r="RYI220" s="438"/>
      <c r="RYJ220" s="438"/>
      <c r="RYK220" s="438"/>
      <c r="RYL220" s="438"/>
      <c r="RYM220" s="438"/>
      <c r="RYN220" s="438"/>
      <c r="RYO220" s="438"/>
      <c r="RYP220" s="438"/>
      <c r="RYQ220" s="438"/>
      <c r="RYR220" s="438"/>
      <c r="RYS220" s="438"/>
      <c r="RYT220" s="438"/>
      <c r="RYU220" s="438"/>
      <c r="RYV220" s="438"/>
      <c r="RYW220" s="438"/>
      <c r="RYX220" s="438"/>
      <c r="RYY220" s="438"/>
      <c r="RYZ220" s="438"/>
      <c r="RZA220" s="438"/>
      <c r="RZB220" s="438"/>
      <c r="RZC220" s="438"/>
      <c r="RZD220" s="438"/>
      <c r="RZE220" s="438"/>
      <c r="RZF220" s="438"/>
      <c r="RZG220" s="438"/>
      <c r="RZH220" s="435"/>
      <c r="RZI220" s="435"/>
      <c r="RZJ220" s="435"/>
      <c r="RZK220" s="435"/>
      <c r="RZL220" s="435"/>
      <c r="RZM220" s="435"/>
      <c r="RZN220" s="435"/>
      <c r="RZO220" s="435"/>
      <c r="RZP220" s="435"/>
      <c r="RZQ220" s="435"/>
      <c r="RZR220" s="435"/>
      <c r="RZS220" s="435"/>
      <c r="RZT220" s="435"/>
      <c r="RZU220" s="435"/>
      <c r="RZV220" s="435"/>
      <c r="RZW220" s="435"/>
      <c r="RZX220" s="435"/>
      <c r="RZY220" s="435"/>
      <c r="RZZ220" s="435"/>
      <c r="SAA220" s="435"/>
      <c r="SAB220" s="435"/>
      <c r="SAC220" s="435"/>
      <c r="SAD220" s="435"/>
      <c r="SAE220" s="435"/>
      <c r="SAF220" s="435"/>
      <c r="SAG220" s="435"/>
      <c r="SAH220" s="435"/>
      <c r="SAI220" s="435"/>
      <c r="SAJ220" s="435"/>
      <c r="SAK220" s="435"/>
      <c r="SAL220" s="435"/>
      <c r="SAM220" s="435"/>
      <c r="SAN220" s="435"/>
      <c r="SAO220" s="435"/>
      <c r="SAP220" s="435"/>
      <c r="SAQ220" s="435"/>
      <c r="SAR220" s="435"/>
      <c r="SAS220" s="435"/>
      <c r="SAT220" s="435"/>
      <c r="SAU220" s="435"/>
      <c r="SAV220" s="435"/>
      <c r="SAW220" s="435"/>
      <c r="SAX220" s="435"/>
      <c r="SAY220" s="435"/>
      <c r="SAZ220" s="435"/>
      <c r="SBA220" s="435"/>
      <c r="SBB220" s="435"/>
      <c r="SBC220" s="435"/>
      <c r="SBD220" s="436"/>
      <c r="SBE220" s="436"/>
      <c r="SBF220" s="436"/>
      <c r="SBG220" s="436"/>
      <c r="SBH220" s="436"/>
      <c r="SBI220" s="436"/>
      <c r="SBJ220" s="436"/>
      <c r="SBK220" s="436"/>
      <c r="SBL220" s="436"/>
      <c r="SBM220" s="436"/>
      <c r="SBN220" s="436"/>
      <c r="SBO220" s="436"/>
      <c r="SBP220" s="436"/>
      <c r="SBQ220" s="436"/>
      <c r="SBR220" s="436"/>
      <c r="SBS220" s="436"/>
      <c r="SBT220" s="437"/>
      <c r="SBU220" s="437"/>
      <c r="SBV220" s="437"/>
      <c r="SBW220" s="437"/>
      <c r="SBX220" s="437"/>
      <c r="SBY220" s="437"/>
      <c r="SBZ220" s="437"/>
      <c r="SCA220" s="438"/>
      <c r="SCB220" s="438"/>
      <c r="SCC220" s="438"/>
      <c r="SCD220" s="438"/>
      <c r="SCE220" s="438"/>
      <c r="SCF220" s="438"/>
      <c r="SCG220" s="438"/>
      <c r="SCH220" s="438"/>
      <c r="SCI220" s="438"/>
      <c r="SCJ220" s="438"/>
      <c r="SCK220" s="438"/>
      <c r="SCL220" s="438"/>
      <c r="SCM220" s="438"/>
      <c r="SCN220" s="438"/>
      <c r="SCO220" s="438"/>
      <c r="SCP220" s="438"/>
      <c r="SCQ220" s="438"/>
      <c r="SCR220" s="438"/>
      <c r="SCS220" s="438"/>
      <c r="SCT220" s="438"/>
      <c r="SCU220" s="438"/>
      <c r="SCV220" s="438"/>
      <c r="SCW220" s="438"/>
      <c r="SCX220" s="438"/>
      <c r="SCY220" s="438"/>
      <c r="SCZ220" s="438"/>
      <c r="SDA220" s="438"/>
      <c r="SDB220" s="438"/>
      <c r="SDC220" s="438"/>
      <c r="SDD220" s="438"/>
      <c r="SDE220" s="438"/>
      <c r="SDF220" s="438"/>
      <c r="SDG220" s="438"/>
      <c r="SDH220" s="438"/>
      <c r="SDI220" s="435"/>
      <c r="SDJ220" s="435"/>
      <c r="SDK220" s="435"/>
      <c r="SDL220" s="435"/>
      <c r="SDM220" s="435"/>
      <c r="SDN220" s="435"/>
      <c r="SDO220" s="435"/>
      <c r="SDP220" s="435"/>
      <c r="SDQ220" s="435"/>
      <c r="SDR220" s="435"/>
      <c r="SDS220" s="435"/>
      <c r="SDT220" s="435"/>
      <c r="SDU220" s="435"/>
      <c r="SDV220" s="435"/>
      <c r="SDW220" s="435"/>
      <c r="SDX220" s="435"/>
      <c r="SDY220" s="435"/>
      <c r="SDZ220" s="435"/>
      <c r="SEA220" s="435"/>
      <c r="SEB220" s="435"/>
      <c r="SEC220" s="435"/>
      <c r="SED220" s="435"/>
      <c r="SEE220" s="435"/>
      <c r="SEF220" s="435"/>
      <c r="SEG220" s="435"/>
      <c r="SEH220" s="435"/>
      <c r="SEI220" s="435"/>
      <c r="SEJ220" s="435"/>
      <c r="SEK220" s="435"/>
      <c r="SEL220" s="435"/>
      <c r="SEM220" s="435"/>
      <c r="SEN220" s="435"/>
      <c r="SEO220" s="435"/>
      <c r="SEP220" s="435"/>
      <c r="SEQ220" s="435"/>
      <c r="SER220" s="435"/>
      <c r="SES220" s="435"/>
      <c r="SET220" s="435"/>
      <c r="SEU220" s="435"/>
      <c r="SEV220" s="435"/>
      <c r="SEW220" s="435"/>
      <c r="SEX220" s="435"/>
      <c r="SEY220" s="435"/>
      <c r="SEZ220" s="435"/>
      <c r="SFA220" s="435"/>
      <c r="SFB220" s="435"/>
      <c r="SFC220" s="435"/>
      <c r="SFD220" s="435"/>
      <c r="SFE220" s="436"/>
      <c r="SFF220" s="436"/>
      <c r="SFG220" s="436"/>
      <c r="SFH220" s="436"/>
      <c r="SFI220" s="436"/>
      <c r="SFJ220" s="436"/>
      <c r="SFK220" s="436"/>
      <c r="SFL220" s="436"/>
      <c r="SFM220" s="436"/>
      <c r="SFN220" s="436"/>
      <c r="SFO220" s="436"/>
      <c r="SFP220" s="436"/>
      <c r="SFQ220" s="436"/>
      <c r="SFR220" s="436"/>
      <c r="SFS220" s="436"/>
      <c r="SFT220" s="436"/>
      <c r="SFU220" s="437"/>
      <c r="SFV220" s="437"/>
      <c r="SFW220" s="437"/>
      <c r="SFX220" s="437"/>
      <c r="SFY220" s="437"/>
      <c r="SFZ220" s="437"/>
      <c r="SGA220" s="437"/>
      <c r="SGB220" s="438"/>
      <c r="SGC220" s="438"/>
      <c r="SGD220" s="438"/>
      <c r="SGE220" s="438"/>
      <c r="SGF220" s="438"/>
      <c r="SGG220" s="438"/>
      <c r="SGH220" s="438"/>
      <c r="SGI220" s="438"/>
      <c r="SGJ220" s="438"/>
      <c r="SGK220" s="438"/>
      <c r="SGL220" s="438"/>
      <c r="SGM220" s="438"/>
      <c r="SGN220" s="438"/>
      <c r="SGO220" s="438"/>
      <c r="SGP220" s="438"/>
      <c r="SGQ220" s="438"/>
      <c r="SGR220" s="438"/>
      <c r="SGS220" s="438"/>
      <c r="SGT220" s="438"/>
      <c r="SGU220" s="438"/>
      <c r="SGV220" s="438"/>
      <c r="SGW220" s="438"/>
      <c r="SGX220" s="438"/>
      <c r="SGY220" s="438"/>
      <c r="SGZ220" s="438"/>
      <c r="SHA220" s="438"/>
      <c r="SHB220" s="438"/>
      <c r="SHC220" s="438"/>
      <c r="SHD220" s="438"/>
      <c r="SHE220" s="438"/>
      <c r="SHF220" s="438"/>
      <c r="SHG220" s="438"/>
      <c r="SHH220" s="438"/>
      <c r="SHI220" s="438"/>
      <c r="SHJ220" s="435"/>
      <c r="SHK220" s="435"/>
      <c r="SHL220" s="435"/>
      <c r="SHM220" s="435"/>
      <c r="SHN220" s="435"/>
      <c r="SHO220" s="435"/>
      <c r="SHP220" s="435"/>
      <c r="SHQ220" s="435"/>
      <c r="SHR220" s="435"/>
      <c r="SHS220" s="435"/>
      <c r="SHT220" s="435"/>
      <c r="SHU220" s="435"/>
      <c r="SHV220" s="435"/>
      <c r="SHW220" s="435"/>
      <c r="SHX220" s="435"/>
      <c r="SHY220" s="435"/>
      <c r="SHZ220" s="435"/>
      <c r="SIA220" s="435"/>
      <c r="SIB220" s="435"/>
      <c r="SIC220" s="435"/>
      <c r="SID220" s="435"/>
      <c r="SIE220" s="435"/>
      <c r="SIF220" s="435"/>
      <c r="SIG220" s="435"/>
      <c r="SIH220" s="435"/>
      <c r="SII220" s="435"/>
      <c r="SIJ220" s="435"/>
      <c r="SIK220" s="435"/>
      <c r="SIL220" s="435"/>
      <c r="SIM220" s="435"/>
      <c r="SIN220" s="435"/>
      <c r="SIO220" s="435"/>
      <c r="SIP220" s="435"/>
      <c r="SIQ220" s="435"/>
      <c r="SIR220" s="435"/>
      <c r="SIS220" s="435"/>
      <c r="SIT220" s="435"/>
      <c r="SIU220" s="435"/>
      <c r="SIV220" s="435"/>
      <c r="SIW220" s="435"/>
      <c r="SIX220" s="435"/>
      <c r="SIY220" s="435"/>
      <c r="SIZ220" s="435"/>
      <c r="SJA220" s="435"/>
      <c r="SJB220" s="435"/>
      <c r="SJC220" s="435"/>
      <c r="SJD220" s="435"/>
      <c r="SJE220" s="435"/>
      <c r="SJF220" s="436"/>
      <c r="SJG220" s="436"/>
      <c r="SJH220" s="436"/>
      <c r="SJI220" s="436"/>
      <c r="SJJ220" s="436"/>
      <c r="SJK220" s="436"/>
      <c r="SJL220" s="436"/>
      <c r="SJM220" s="436"/>
      <c r="SJN220" s="436"/>
      <c r="SJO220" s="436"/>
      <c r="SJP220" s="436"/>
      <c r="SJQ220" s="436"/>
      <c r="SJR220" s="436"/>
      <c r="SJS220" s="436"/>
      <c r="SJT220" s="436"/>
      <c r="SJU220" s="436"/>
      <c r="SJV220" s="437"/>
      <c r="SJW220" s="437"/>
      <c r="SJX220" s="437"/>
      <c r="SJY220" s="437"/>
      <c r="SJZ220" s="437"/>
      <c r="SKA220" s="437"/>
      <c r="SKB220" s="437"/>
      <c r="SKC220" s="438"/>
      <c r="SKD220" s="438"/>
      <c r="SKE220" s="438"/>
      <c r="SKF220" s="438"/>
      <c r="SKG220" s="438"/>
      <c r="SKH220" s="438"/>
      <c r="SKI220" s="438"/>
      <c r="SKJ220" s="438"/>
      <c r="SKK220" s="438"/>
      <c r="SKL220" s="438"/>
      <c r="SKM220" s="438"/>
      <c r="SKN220" s="438"/>
      <c r="SKO220" s="438"/>
      <c r="SKP220" s="438"/>
      <c r="SKQ220" s="438"/>
      <c r="SKR220" s="438"/>
      <c r="SKS220" s="438"/>
      <c r="SKT220" s="438"/>
      <c r="SKU220" s="438"/>
      <c r="SKV220" s="438"/>
      <c r="SKW220" s="438"/>
      <c r="SKX220" s="438"/>
      <c r="SKY220" s="438"/>
      <c r="SKZ220" s="438"/>
      <c r="SLA220" s="438"/>
      <c r="SLB220" s="438"/>
      <c r="SLC220" s="438"/>
      <c r="SLD220" s="438"/>
      <c r="SLE220" s="438"/>
      <c r="SLF220" s="438"/>
      <c r="SLG220" s="438"/>
      <c r="SLH220" s="438"/>
      <c r="SLI220" s="438"/>
      <c r="SLJ220" s="438"/>
      <c r="SLK220" s="435"/>
      <c r="SLL220" s="435"/>
      <c r="SLM220" s="435"/>
      <c r="SLN220" s="435"/>
      <c r="SLO220" s="435"/>
      <c r="SLP220" s="435"/>
      <c r="SLQ220" s="435"/>
      <c r="SLR220" s="435"/>
      <c r="SLS220" s="435"/>
      <c r="SLT220" s="435"/>
      <c r="SLU220" s="435"/>
      <c r="SLV220" s="435"/>
      <c r="SLW220" s="435"/>
      <c r="SLX220" s="435"/>
      <c r="SLY220" s="435"/>
      <c r="SLZ220" s="435"/>
      <c r="SMA220" s="435"/>
      <c r="SMB220" s="435"/>
      <c r="SMC220" s="435"/>
      <c r="SMD220" s="435"/>
      <c r="SME220" s="435"/>
      <c r="SMF220" s="435"/>
      <c r="SMG220" s="435"/>
      <c r="SMH220" s="435"/>
      <c r="SMI220" s="435"/>
      <c r="SMJ220" s="435"/>
      <c r="SMK220" s="435"/>
      <c r="SML220" s="435"/>
      <c r="SMM220" s="435"/>
      <c r="SMN220" s="435"/>
      <c r="SMO220" s="435"/>
      <c r="SMP220" s="435"/>
      <c r="SMQ220" s="435"/>
      <c r="SMR220" s="435"/>
      <c r="SMS220" s="435"/>
      <c r="SMT220" s="435"/>
      <c r="SMU220" s="435"/>
      <c r="SMV220" s="435"/>
      <c r="SMW220" s="435"/>
      <c r="SMX220" s="435"/>
      <c r="SMY220" s="435"/>
      <c r="SMZ220" s="435"/>
      <c r="SNA220" s="435"/>
      <c r="SNB220" s="435"/>
      <c r="SNC220" s="435"/>
      <c r="SND220" s="435"/>
      <c r="SNE220" s="435"/>
      <c r="SNF220" s="435"/>
      <c r="SNG220" s="436"/>
      <c r="SNH220" s="436"/>
      <c r="SNI220" s="436"/>
      <c r="SNJ220" s="436"/>
      <c r="SNK220" s="436"/>
      <c r="SNL220" s="436"/>
      <c r="SNM220" s="436"/>
      <c r="SNN220" s="436"/>
      <c r="SNO220" s="436"/>
      <c r="SNP220" s="436"/>
      <c r="SNQ220" s="436"/>
      <c r="SNR220" s="436"/>
      <c r="SNS220" s="436"/>
      <c r="SNT220" s="436"/>
      <c r="SNU220" s="436"/>
      <c r="SNV220" s="436"/>
      <c r="SNW220" s="437"/>
      <c r="SNX220" s="437"/>
      <c r="SNY220" s="437"/>
      <c r="SNZ220" s="437"/>
      <c r="SOA220" s="437"/>
      <c r="SOB220" s="437"/>
      <c r="SOC220" s="437"/>
      <c r="SOD220" s="438"/>
      <c r="SOE220" s="438"/>
      <c r="SOF220" s="438"/>
      <c r="SOG220" s="438"/>
      <c r="SOH220" s="438"/>
      <c r="SOI220" s="438"/>
      <c r="SOJ220" s="438"/>
      <c r="SOK220" s="438"/>
      <c r="SOL220" s="438"/>
      <c r="SOM220" s="438"/>
      <c r="SON220" s="438"/>
      <c r="SOO220" s="438"/>
      <c r="SOP220" s="438"/>
      <c r="SOQ220" s="438"/>
      <c r="SOR220" s="438"/>
      <c r="SOS220" s="438"/>
      <c r="SOT220" s="438"/>
      <c r="SOU220" s="438"/>
      <c r="SOV220" s="438"/>
      <c r="SOW220" s="438"/>
      <c r="SOX220" s="438"/>
      <c r="SOY220" s="438"/>
      <c r="SOZ220" s="438"/>
      <c r="SPA220" s="438"/>
      <c r="SPB220" s="438"/>
      <c r="SPC220" s="438"/>
      <c r="SPD220" s="438"/>
      <c r="SPE220" s="438"/>
      <c r="SPF220" s="438"/>
      <c r="SPG220" s="438"/>
      <c r="SPH220" s="438"/>
      <c r="SPI220" s="438"/>
      <c r="SPJ220" s="438"/>
      <c r="SPK220" s="438"/>
      <c r="SPL220" s="435"/>
      <c r="SPM220" s="435"/>
      <c r="SPN220" s="435"/>
      <c r="SPO220" s="435"/>
      <c r="SPP220" s="435"/>
      <c r="SPQ220" s="435"/>
      <c r="SPR220" s="435"/>
      <c r="SPS220" s="435"/>
      <c r="SPT220" s="435"/>
      <c r="SPU220" s="435"/>
      <c r="SPV220" s="435"/>
      <c r="SPW220" s="435"/>
      <c r="SPX220" s="435"/>
      <c r="SPY220" s="435"/>
      <c r="SPZ220" s="435"/>
      <c r="SQA220" s="435"/>
      <c r="SQB220" s="435"/>
      <c r="SQC220" s="435"/>
      <c r="SQD220" s="435"/>
      <c r="SQE220" s="435"/>
      <c r="SQF220" s="435"/>
      <c r="SQG220" s="435"/>
      <c r="SQH220" s="435"/>
      <c r="SQI220" s="435"/>
      <c r="SQJ220" s="435"/>
      <c r="SQK220" s="435"/>
      <c r="SQL220" s="435"/>
      <c r="SQM220" s="435"/>
      <c r="SQN220" s="435"/>
      <c r="SQO220" s="435"/>
      <c r="SQP220" s="435"/>
      <c r="SQQ220" s="435"/>
      <c r="SQR220" s="435"/>
      <c r="SQS220" s="435"/>
      <c r="SQT220" s="435"/>
      <c r="SQU220" s="435"/>
      <c r="SQV220" s="435"/>
      <c r="SQW220" s="435"/>
      <c r="SQX220" s="435"/>
      <c r="SQY220" s="435"/>
      <c r="SQZ220" s="435"/>
      <c r="SRA220" s="435"/>
      <c r="SRB220" s="435"/>
      <c r="SRC220" s="435"/>
      <c r="SRD220" s="435"/>
      <c r="SRE220" s="435"/>
      <c r="SRF220" s="435"/>
      <c r="SRG220" s="435"/>
      <c r="SRH220" s="436"/>
      <c r="SRI220" s="436"/>
      <c r="SRJ220" s="436"/>
      <c r="SRK220" s="436"/>
      <c r="SRL220" s="436"/>
      <c r="SRM220" s="436"/>
      <c r="SRN220" s="436"/>
      <c r="SRO220" s="436"/>
      <c r="SRP220" s="436"/>
      <c r="SRQ220" s="436"/>
      <c r="SRR220" s="436"/>
      <c r="SRS220" s="436"/>
      <c r="SRT220" s="436"/>
      <c r="SRU220" s="436"/>
      <c r="SRV220" s="436"/>
      <c r="SRW220" s="436"/>
      <c r="SRX220" s="437"/>
      <c r="SRY220" s="437"/>
      <c r="SRZ220" s="437"/>
      <c r="SSA220" s="437"/>
      <c r="SSB220" s="437"/>
      <c r="SSC220" s="437"/>
      <c r="SSD220" s="437"/>
      <c r="SSE220" s="438"/>
      <c r="SSF220" s="438"/>
      <c r="SSG220" s="438"/>
      <c r="SSH220" s="438"/>
      <c r="SSI220" s="438"/>
      <c r="SSJ220" s="438"/>
      <c r="SSK220" s="438"/>
      <c r="SSL220" s="438"/>
      <c r="SSM220" s="438"/>
      <c r="SSN220" s="438"/>
      <c r="SSO220" s="438"/>
      <c r="SSP220" s="438"/>
      <c r="SSQ220" s="438"/>
      <c r="SSR220" s="438"/>
      <c r="SSS220" s="438"/>
      <c r="SST220" s="438"/>
      <c r="SSU220" s="438"/>
      <c r="SSV220" s="438"/>
      <c r="SSW220" s="438"/>
      <c r="SSX220" s="438"/>
      <c r="SSY220" s="438"/>
      <c r="SSZ220" s="438"/>
      <c r="STA220" s="438"/>
      <c r="STB220" s="438"/>
      <c r="STC220" s="438"/>
      <c r="STD220" s="438"/>
      <c r="STE220" s="438"/>
      <c r="STF220" s="438"/>
      <c r="STG220" s="438"/>
      <c r="STH220" s="438"/>
      <c r="STI220" s="438"/>
      <c r="STJ220" s="438"/>
      <c r="STK220" s="438"/>
      <c r="STL220" s="438"/>
      <c r="STM220" s="435"/>
      <c r="STN220" s="435"/>
      <c r="STO220" s="435"/>
      <c r="STP220" s="435"/>
      <c r="STQ220" s="435"/>
      <c r="STR220" s="435"/>
      <c r="STS220" s="435"/>
      <c r="STT220" s="435"/>
      <c r="STU220" s="435"/>
      <c r="STV220" s="435"/>
      <c r="STW220" s="435"/>
      <c r="STX220" s="435"/>
      <c r="STY220" s="435"/>
      <c r="STZ220" s="435"/>
      <c r="SUA220" s="435"/>
      <c r="SUB220" s="435"/>
      <c r="SUC220" s="435"/>
      <c r="SUD220" s="435"/>
      <c r="SUE220" s="435"/>
      <c r="SUF220" s="435"/>
      <c r="SUG220" s="435"/>
      <c r="SUH220" s="435"/>
      <c r="SUI220" s="435"/>
      <c r="SUJ220" s="435"/>
      <c r="SUK220" s="435"/>
      <c r="SUL220" s="435"/>
      <c r="SUM220" s="435"/>
      <c r="SUN220" s="435"/>
      <c r="SUO220" s="435"/>
      <c r="SUP220" s="435"/>
      <c r="SUQ220" s="435"/>
      <c r="SUR220" s="435"/>
      <c r="SUS220" s="435"/>
      <c r="SUT220" s="435"/>
      <c r="SUU220" s="435"/>
      <c r="SUV220" s="435"/>
      <c r="SUW220" s="435"/>
      <c r="SUX220" s="435"/>
      <c r="SUY220" s="435"/>
      <c r="SUZ220" s="435"/>
      <c r="SVA220" s="435"/>
      <c r="SVB220" s="435"/>
      <c r="SVC220" s="435"/>
      <c r="SVD220" s="435"/>
      <c r="SVE220" s="435"/>
      <c r="SVF220" s="435"/>
      <c r="SVG220" s="435"/>
      <c r="SVH220" s="435"/>
      <c r="SVI220" s="436"/>
      <c r="SVJ220" s="436"/>
      <c r="SVK220" s="436"/>
      <c r="SVL220" s="436"/>
      <c r="SVM220" s="436"/>
      <c r="SVN220" s="436"/>
      <c r="SVO220" s="436"/>
      <c r="SVP220" s="436"/>
      <c r="SVQ220" s="436"/>
      <c r="SVR220" s="436"/>
      <c r="SVS220" s="436"/>
      <c r="SVT220" s="436"/>
      <c r="SVU220" s="436"/>
      <c r="SVV220" s="436"/>
      <c r="SVW220" s="436"/>
      <c r="SVX220" s="436"/>
      <c r="SVY220" s="437"/>
      <c r="SVZ220" s="437"/>
      <c r="SWA220" s="437"/>
      <c r="SWB220" s="437"/>
      <c r="SWC220" s="437"/>
      <c r="SWD220" s="437"/>
      <c r="SWE220" s="437"/>
      <c r="SWF220" s="438"/>
      <c r="SWG220" s="438"/>
      <c r="SWH220" s="438"/>
      <c r="SWI220" s="438"/>
      <c r="SWJ220" s="438"/>
      <c r="SWK220" s="438"/>
      <c r="SWL220" s="438"/>
      <c r="SWM220" s="438"/>
      <c r="SWN220" s="438"/>
      <c r="SWO220" s="438"/>
      <c r="SWP220" s="438"/>
      <c r="SWQ220" s="438"/>
      <c r="SWR220" s="438"/>
      <c r="SWS220" s="438"/>
      <c r="SWT220" s="438"/>
      <c r="SWU220" s="438"/>
      <c r="SWV220" s="438"/>
      <c r="SWW220" s="438"/>
      <c r="SWX220" s="438"/>
      <c r="SWY220" s="438"/>
      <c r="SWZ220" s="438"/>
      <c r="SXA220" s="438"/>
      <c r="SXB220" s="438"/>
      <c r="SXC220" s="438"/>
      <c r="SXD220" s="438"/>
      <c r="SXE220" s="438"/>
      <c r="SXF220" s="438"/>
      <c r="SXG220" s="438"/>
      <c r="SXH220" s="438"/>
      <c r="SXI220" s="438"/>
      <c r="SXJ220" s="438"/>
      <c r="SXK220" s="438"/>
      <c r="SXL220" s="438"/>
      <c r="SXM220" s="438"/>
      <c r="SXN220" s="435"/>
      <c r="SXO220" s="435"/>
      <c r="SXP220" s="435"/>
      <c r="SXQ220" s="435"/>
      <c r="SXR220" s="435"/>
      <c r="SXS220" s="435"/>
      <c r="SXT220" s="435"/>
      <c r="SXU220" s="435"/>
      <c r="SXV220" s="435"/>
      <c r="SXW220" s="435"/>
      <c r="SXX220" s="435"/>
      <c r="SXY220" s="435"/>
      <c r="SXZ220" s="435"/>
      <c r="SYA220" s="435"/>
      <c r="SYB220" s="435"/>
      <c r="SYC220" s="435"/>
      <c r="SYD220" s="435"/>
      <c r="SYE220" s="435"/>
      <c r="SYF220" s="435"/>
      <c r="SYG220" s="435"/>
      <c r="SYH220" s="435"/>
      <c r="SYI220" s="435"/>
      <c r="SYJ220" s="435"/>
      <c r="SYK220" s="435"/>
      <c r="SYL220" s="435"/>
      <c r="SYM220" s="435"/>
      <c r="SYN220" s="435"/>
      <c r="SYO220" s="435"/>
      <c r="SYP220" s="435"/>
      <c r="SYQ220" s="435"/>
      <c r="SYR220" s="435"/>
      <c r="SYS220" s="435"/>
      <c r="SYT220" s="435"/>
      <c r="SYU220" s="435"/>
      <c r="SYV220" s="435"/>
      <c r="SYW220" s="435"/>
      <c r="SYX220" s="435"/>
      <c r="SYY220" s="435"/>
      <c r="SYZ220" s="435"/>
      <c r="SZA220" s="435"/>
      <c r="SZB220" s="435"/>
      <c r="SZC220" s="435"/>
      <c r="SZD220" s="435"/>
      <c r="SZE220" s="435"/>
      <c r="SZF220" s="435"/>
      <c r="SZG220" s="435"/>
      <c r="SZH220" s="435"/>
      <c r="SZI220" s="435"/>
      <c r="SZJ220" s="436"/>
      <c r="SZK220" s="436"/>
      <c r="SZL220" s="436"/>
      <c r="SZM220" s="436"/>
      <c r="SZN220" s="436"/>
      <c r="SZO220" s="436"/>
      <c r="SZP220" s="436"/>
      <c r="SZQ220" s="436"/>
      <c r="SZR220" s="436"/>
      <c r="SZS220" s="436"/>
      <c r="SZT220" s="436"/>
      <c r="SZU220" s="436"/>
      <c r="SZV220" s="436"/>
      <c r="SZW220" s="436"/>
      <c r="SZX220" s="436"/>
      <c r="SZY220" s="436"/>
      <c r="SZZ220" s="437"/>
      <c r="TAA220" s="437"/>
      <c r="TAB220" s="437"/>
      <c r="TAC220" s="437"/>
      <c r="TAD220" s="437"/>
      <c r="TAE220" s="437"/>
      <c r="TAF220" s="437"/>
      <c r="TAG220" s="438"/>
      <c r="TAH220" s="438"/>
      <c r="TAI220" s="438"/>
      <c r="TAJ220" s="438"/>
      <c r="TAK220" s="438"/>
      <c r="TAL220" s="438"/>
      <c r="TAM220" s="438"/>
      <c r="TAN220" s="438"/>
      <c r="TAO220" s="438"/>
      <c r="TAP220" s="438"/>
      <c r="TAQ220" s="438"/>
      <c r="TAR220" s="438"/>
      <c r="TAS220" s="438"/>
      <c r="TAT220" s="438"/>
      <c r="TAU220" s="438"/>
      <c r="TAV220" s="438"/>
      <c r="TAW220" s="438"/>
      <c r="TAX220" s="438"/>
      <c r="TAY220" s="438"/>
      <c r="TAZ220" s="438"/>
      <c r="TBA220" s="438"/>
      <c r="TBB220" s="438"/>
      <c r="TBC220" s="438"/>
      <c r="TBD220" s="438"/>
      <c r="TBE220" s="438"/>
      <c r="TBF220" s="438"/>
      <c r="TBG220" s="438"/>
      <c r="TBH220" s="438"/>
      <c r="TBI220" s="438"/>
      <c r="TBJ220" s="438"/>
      <c r="TBK220" s="438"/>
      <c r="TBL220" s="438"/>
      <c r="TBM220" s="438"/>
      <c r="TBN220" s="438"/>
      <c r="TBO220" s="435"/>
      <c r="TBP220" s="435"/>
      <c r="TBQ220" s="435"/>
      <c r="TBR220" s="435"/>
      <c r="TBS220" s="435"/>
      <c r="TBT220" s="435"/>
      <c r="TBU220" s="435"/>
      <c r="TBV220" s="435"/>
      <c r="TBW220" s="435"/>
      <c r="TBX220" s="435"/>
      <c r="TBY220" s="435"/>
      <c r="TBZ220" s="435"/>
      <c r="TCA220" s="435"/>
      <c r="TCB220" s="435"/>
      <c r="TCC220" s="435"/>
      <c r="TCD220" s="435"/>
      <c r="TCE220" s="435"/>
      <c r="TCF220" s="435"/>
      <c r="TCG220" s="435"/>
      <c r="TCH220" s="435"/>
      <c r="TCI220" s="435"/>
      <c r="TCJ220" s="435"/>
      <c r="TCK220" s="435"/>
      <c r="TCL220" s="435"/>
      <c r="TCM220" s="435"/>
      <c r="TCN220" s="435"/>
      <c r="TCO220" s="435"/>
      <c r="TCP220" s="435"/>
      <c r="TCQ220" s="435"/>
      <c r="TCR220" s="435"/>
      <c r="TCS220" s="435"/>
      <c r="TCT220" s="435"/>
      <c r="TCU220" s="435"/>
      <c r="TCV220" s="435"/>
      <c r="TCW220" s="435"/>
      <c r="TCX220" s="435"/>
      <c r="TCY220" s="435"/>
      <c r="TCZ220" s="435"/>
      <c r="TDA220" s="435"/>
      <c r="TDB220" s="435"/>
      <c r="TDC220" s="435"/>
      <c r="TDD220" s="435"/>
      <c r="TDE220" s="435"/>
      <c r="TDF220" s="435"/>
      <c r="TDG220" s="435"/>
      <c r="TDH220" s="435"/>
      <c r="TDI220" s="435"/>
      <c r="TDJ220" s="435"/>
      <c r="TDK220" s="436"/>
      <c r="TDL220" s="436"/>
      <c r="TDM220" s="436"/>
      <c r="TDN220" s="436"/>
      <c r="TDO220" s="436"/>
      <c r="TDP220" s="436"/>
      <c r="TDQ220" s="436"/>
      <c r="TDR220" s="436"/>
      <c r="TDS220" s="436"/>
      <c r="TDT220" s="436"/>
      <c r="TDU220" s="436"/>
      <c r="TDV220" s="436"/>
      <c r="TDW220" s="436"/>
      <c r="TDX220" s="436"/>
      <c r="TDY220" s="436"/>
      <c r="TDZ220" s="436"/>
      <c r="TEA220" s="437"/>
      <c r="TEB220" s="437"/>
      <c r="TEC220" s="437"/>
      <c r="TED220" s="437"/>
      <c r="TEE220" s="437"/>
      <c r="TEF220" s="437"/>
      <c r="TEG220" s="437"/>
      <c r="TEH220" s="438"/>
      <c r="TEI220" s="438"/>
      <c r="TEJ220" s="438"/>
      <c r="TEK220" s="438"/>
      <c r="TEL220" s="438"/>
      <c r="TEM220" s="438"/>
      <c r="TEN220" s="438"/>
      <c r="TEO220" s="438"/>
      <c r="TEP220" s="438"/>
      <c r="TEQ220" s="438"/>
      <c r="TER220" s="438"/>
      <c r="TES220" s="438"/>
      <c r="TET220" s="438"/>
      <c r="TEU220" s="438"/>
      <c r="TEV220" s="438"/>
      <c r="TEW220" s="438"/>
      <c r="TEX220" s="438"/>
      <c r="TEY220" s="438"/>
      <c r="TEZ220" s="438"/>
      <c r="TFA220" s="438"/>
      <c r="TFB220" s="438"/>
      <c r="TFC220" s="438"/>
      <c r="TFD220" s="438"/>
      <c r="TFE220" s="438"/>
      <c r="TFF220" s="438"/>
      <c r="TFG220" s="438"/>
      <c r="TFH220" s="438"/>
      <c r="TFI220" s="438"/>
      <c r="TFJ220" s="438"/>
      <c r="TFK220" s="438"/>
      <c r="TFL220" s="438"/>
      <c r="TFM220" s="438"/>
      <c r="TFN220" s="438"/>
      <c r="TFO220" s="438"/>
      <c r="TFP220" s="435"/>
      <c r="TFQ220" s="435"/>
      <c r="TFR220" s="435"/>
      <c r="TFS220" s="435"/>
      <c r="TFT220" s="435"/>
      <c r="TFU220" s="435"/>
      <c r="TFV220" s="435"/>
      <c r="TFW220" s="435"/>
      <c r="TFX220" s="435"/>
      <c r="TFY220" s="435"/>
      <c r="TFZ220" s="435"/>
      <c r="TGA220" s="435"/>
      <c r="TGB220" s="435"/>
      <c r="TGC220" s="435"/>
      <c r="TGD220" s="435"/>
      <c r="TGE220" s="435"/>
      <c r="TGF220" s="435"/>
      <c r="TGG220" s="435"/>
      <c r="TGH220" s="435"/>
      <c r="TGI220" s="435"/>
      <c r="TGJ220" s="435"/>
      <c r="TGK220" s="435"/>
      <c r="TGL220" s="435"/>
      <c r="TGM220" s="435"/>
      <c r="TGN220" s="435"/>
      <c r="TGO220" s="435"/>
      <c r="TGP220" s="435"/>
      <c r="TGQ220" s="435"/>
      <c r="TGR220" s="435"/>
      <c r="TGS220" s="435"/>
      <c r="TGT220" s="435"/>
      <c r="TGU220" s="435"/>
      <c r="TGV220" s="435"/>
      <c r="TGW220" s="435"/>
      <c r="TGX220" s="435"/>
      <c r="TGY220" s="435"/>
      <c r="TGZ220" s="435"/>
      <c r="THA220" s="435"/>
      <c r="THB220" s="435"/>
      <c r="THC220" s="435"/>
      <c r="THD220" s="435"/>
      <c r="THE220" s="435"/>
      <c r="THF220" s="435"/>
      <c r="THG220" s="435"/>
      <c r="THH220" s="435"/>
      <c r="THI220" s="435"/>
      <c r="THJ220" s="435"/>
      <c r="THK220" s="435"/>
      <c r="THL220" s="436"/>
      <c r="THM220" s="436"/>
      <c r="THN220" s="436"/>
      <c r="THO220" s="436"/>
      <c r="THP220" s="436"/>
      <c r="THQ220" s="436"/>
      <c r="THR220" s="436"/>
      <c r="THS220" s="436"/>
      <c r="THT220" s="436"/>
      <c r="THU220" s="436"/>
      <c r="THV220" s="436"/>
      <c r="THW220" s="436"/>
      <c r="THX220" s="436"/>
      <c r="THY220" s="436"/>
      <c r="THZ220" s="436"/>
      <c r="TIA220" s="436"/>
      <c r="TIB220" s="437"/>
      <c r="TIC220" s="437"/>
      <c r="TID220" s="437"/>
      <c r="TIE220" s="437"/>
      <c r="TIF220" s="437"/>
      <c r="TIG220" s="437"/>
      <c r="TIH220" s="437"/>
      <c r="TII220" s="438"/>
      <c r="TIJ220" s="438"/>
      <c r="TIK220" s="438"/>
      <c r="TIL220" s="438"/>
      <c r="TIM220" s="438"/>
      <c r="TIN220" s="438"/>
      <c r="TIO220" s="438"/>
      <c r="TIP220" s="438"/>
      <c r="TIQ220" s="438"/>
      <c r="TIR220" s="438"/>
      <c r="TIS220" s="438"/>
      <c r="TIT220" s="438"/>
      <c r="TIU220" s="438"/>
      <c r="TIV220" s="438"/>
      <c r="TIW220" s="438"/>
      <c r="TIX220" s="438"/>
      <c r="TIY220" s="438"/>
      <c r="TIZ220" s="438"/>
      <c r="TJA220" s="438"/>
      <c r="TJB220" s="438"/>
      <c r="TJC220" s="438"/>
      <c r="TJD220" s="438"/>
      <c r="TJE220" s="438"/>
      <c r="TJF220" s="438"/>
      <c r="TJG220" s="438"/>
      <c r="TJH220" s="438"/>
      <c r="TJI220" s="438"/>
      <c r="TJJ220" s="438"/>
      <c r="TJK220" s="438"/>
      <c r="TJL220" s="438"/>
      <c r="TJM220" s="438"/>
      <c r="TJN220" s="438"/>
      <c r="TJO220" s="438"/>
      <c r="TJP220" s="438"/>
      <c r="TJQ220" s="435"/>
      <c r="TJR220" s="435"/>
      <c r="TJS220" s="435"/>
      <c r="TJT220" s="435"/>
      <c r="TJU220" s="435"/>
      <c r="TJV220" s="435"/>
      <c r="TJW220" s="435"/>
      <c r="TJX220" s="435"/>
      <c r="TJY220" s="435"/>
      <c r="TJZ220" s="435"/>
      <c r="TKA220" s="435"/>
      <c r="TKB220" s="435"/>
      <c r="TKC220" s="435"/>
      <c r="TKD220" s="435"/>
      <c r="TKE220" s="435"/>
      <c r="TKF220" s="435"/>
      <c r="TKG220" s="435"/>
      <c r="TKH220" s="435"/>
      <c r="TKI220" s="435"/>
      <c r="TKJ220" s="435"/>
      <c r="TKK220" s="435"/>
      <c r="TKL220" s="435"/>
      <c r="TKM220" s="435"/>
      <c r="TKN220" s="435"/>
      <c r="TKO220" s="435"/>
      <c r="TKP220" s="435"/>
      <c r="TKQ220" s="435"/>
      <c r="TKR220" s="435"/>
      <c r="TKS220" s="435"/>
      <c r="TKT220" s="435"/>
      <c r="TKU220" s="435"/>
      <c r="TKV220" s="435"/>
      <c r="TKW220" s="435"/>
      <c r="TKX220" s="435"/>
      <c r="TKY220" s="435"/>
      <c r="TKZ220" s="435"/>
      <c r="TLA220" s="435"/>
      <c r="TLB220" s="435"/>
      <c r="TLC220" s="435"/>
      <c r="TLD220" s="435"/>
      <c r="TLE220" s="435"/>
      <c r="TLF220" s="435"/>
      <c r="TLG220" s="435"/>
      <c r="TLH220" s="435"/>
      <c r="TLI220" s="435"/>
      <c r="TLJ220" s="435"/>
      <c r="TLK220" s="435"/>
      <c r="TLL220" s="435"/>
      <c r="TLM220" s="436"/>
      <c r="TLN220" s="436"/>
      <c r="TLO220" s="436"/>
      <c r="TLP220" s="436"/>
      <c r="TLQ220" s="436"/>
      <c r="TLR220" s="436"/>
      <c r="TLS220" s="436"/>
      <c r="TLT220" s="436"/>
      <c r="TLU220" s="436"/>
      <c r="TLV220" s="436"/>
      <c r="TLW220" s="436"/>
      <c r="TLX220" s="436"/>
      <c r="TLY220" s="436"/>
      <c r="TLZ220" s="436"/>
      <c r="TMA220" s="436"/>
      <c r="TMB220" s="436"/>
      <c r="TMC220" s="437"/>
      <c r="TMD220" s="437"/>
      <c r="TME220" s="437"/>
      <c r="TMF220" s="437"/>
      <c r="TMG220" s="437"/>
      <c r="TMH220" s="437"/>
      <c r="TMI220" s="437"/>
      <c r="TMJ220" s="438"/>
      <c r="TMK220" s="438"/>
      <c r="TML220" s="438"/>
      <c r="TMM220" s="438"/>
      <c r="TMN220" s="438"/>
      <c r="TMO220" s="438"/>
      <c r="TMP220" s="438"/>
      <c r="TMQ220" s="438"/>
      <c r="TMR220" s="438"/>
      <c r="TMS220" s="438"/>
      <c r="TMT220" s="438"/>
      <c r="TMU220" s="438"/>
      <c r="TMV220" s="438"/>
      <c r="TMW220" s="438"/>
      <c r="TMX220" s="438"/>
      <c r="TMY220" s="438"/>
      <c r="TMZ220" s="438"/>
      <c r="TNA220" s="438"/>
      <c r="TNB220" s="438"/>
      <c r="TNC220" s="438"/>
      <c r="TND220" s="438"/>
      <c r="TNE220" s="438"/>
      <c r="TNF220" s="438"/>
      <c r="TNG220" s="438"/>
      <c r="TNH220" s="438"/>
      <c r="TNI220" s="438"/>
      <c r="TNJ220" s="438"/>
      <c r="TNK220" s="438"/>
      <c r="TNL220" s="438"/>
      <c r="TNM220" s="438"/>
      <c r="TNN220" s="438"/>
      <c r="TNO220" s="438"/>
      <c r="TNP220" s="438"/>
      <c r="TNQ220" s="438"/>
      <c r="TNR220" s="435"/>
      <c r="TNS220" s="435"/>
      <c r="TNT220" s="435"/>
      <c r="TNU220" s="435"/>
      <c r="TNV220" s="435"/>
      <c r="TNW220" s="435"/>
      <c r="TNX220" s="435"/>
      <c r="TNY220" s="435"/>
      <c r="TNZ220" s="435"/>
      <c r="TOA220" s="435"/>
      <c r="TOB220" s="435"/>
      <c r="TOC220" s="435"/>
      <c r="TOD220" s="435"/>
      <c r="TOE220" s="435"/>
      <c r="TOF220" s="435"/>
      <c r="TOG220" s="435"/>
      <c r="TOH220" s="435"/>
      <c r="TOI220" s="435"/>
      <c r="TOJ220" s="435"/>
      <c r="TOK220" s="435"/>
      <c r="TOL220" s="435"/>
      <c r="TOM220" s="435"/>
      <c r="TON220" s="435"/>
      <c r="TOO220" s="435"/>
      <c r="TOP220" s="435"/>
      <c r="TOQ220" s="435"/>
      <c r="TOR220" s="435"/>
      <c r="TOS220" s="435"/>
      <c r="TOT220" s="435"/>
      <c r="TOU220" s="435"/>
      <c r="TOV220" s="435"/>
      <c r="TOW220" s="435"/>
      <c r="TOX220" s="435"/>
      <c r="TOY220" s="435"/>
      <c r="TOZ220" s="435"/>
      <c r="TPA220" s="435"/>
      <c r="TPB220" s="435"/>
      <c r="TPC220" s="435"/>
      <c r="TPD220" s="435"/>
      <c r="TPE220" s="435"/>
      <c r="TPF220" s="435"/>
      <c r="TPG220" s="435"/>
      <c r="TPH220" s="435"/>
      <c r="TPI220" s="435"/>
      <c r="TPJ220" s="435"/>
      <c r="TPK220" s="435"/>
      <c r="TPL220" s="435"/>
      <c r="TPM220" s="435"/>
      <c r="TPN220" s="436"/>
      <c r="TPO220" s="436"/>
      <c r="TPP220" s="436"/>
      <c r="TPQ220" s="436"/>
      <c r="TPR220" s="436"/>
      <c r="TPS220" s="436"/>
      <c r="TPT220" s="436"/>
      <c r="TPU220" s="436"/>
      <c r="TPV220" s="436"/>
      <c r="TPW220" s="436"/>
      <c r="TPX220" s="436"/>
      <c r="TPY220" s="436"/>
      <c r="TPZ220" s="436"/>
      <c r="TQA220" s="436"/>
      <c r="TQB220" s="436"/>
      <c r="TQC220" s="436"/>
      <c r="TQD220" s="437"/>
      <c r="TQE220" s="437"/>
      <c r="TQF220" s="437"/>
      <c r="TQG220" s="437"/>
      <c r="TQH220" s="437"/>
      <c r="TQI220" s="437"/>
      <c r="TQJ220" s="437"/>
      <c r="TQK220" s="438"/>
      <c r="TQL220" s="438"/>
      <c r="TQM220" s="438"/>
      <c r="TQN220" s="438"/>
      <c r="TQO220" s="438"/>
      <c r="TQP220" s="438"/>
      <c r="TQQ220" s="438"/>
      <c r="TQR220" s="438"/>
      <c r="TQS220" s="438"/>
      <c r="TQT220" s="438"/>
      <c r="TQU220" s="438"/>
      <c r="TQV220" s="438"/>
      <c r="TQW220" s="438"/>
      <c r="TQX220" s="438"/>
      <c r="TQY220" s="438"/>
      <c r="TQZ220" s="438"/>
      <c r="TRA220" s="438"/>
      <c r="TRB220" s="438"/>
      <c r="TRC220" s="438"/>
      <c r="TRD220" s="438"/>
      <c r="TRE220" s="438"/>
      <c r="TRF220" s="438"/>
      <c r="TRG220" s="438"/>
      <c r="TRH220" s="438"/>
      <c r="TRI220" s="438"/>
      <c r="TRJ220" s="438"/>
      <c r="TRK220" s="438"/>
      <c r="TRL220" s="438"/>
      <c r="TRM220" s="438"/>
      <c r="TRN220" s="438"/>
      <c r="TRO220" s="438"/>
      <c r="TRP220" s="438"/>
      <c r="TRQ220" s="438"/>
      <c r="TRR220" s="438"/>
      <c r="TRS220" s="435"/>
      <c r="TRT220" s="435"/>
      <c r="TRU220" s="435"/>
      <c r="TRV220" s="435"/>
      <c r="TRW220" s="435"/>
      <c r="TRX220" s="435"/>
      <c r="TRY220" s="435"/>
      <c r="TRZ220" s="435"/>
      <c r="TSA220" s="435"/>
      <c r="TSB220" s="435"/>
      <c r="TSC220" s="435"/>
      <c r="TSD220" s="435"/>
      <c r="TSE220" s="435"/>
      <c r="TSF220" s="435"/>
      <c r="TSG220" s="435"/>
      <c r="TSH220" s="435"/>
      <c r="TSI220" s="435"/>
      <c r="TSJ220" s="435"/>
      <c r="TSK220" s="435"/>
      <c r="TSL220" s="435"/>
      <c r="TSM220" s="435"/>
      <c r="TSN220" s="435"/>
      <c r="TSO220" s="435"/>
      <c r="TSP220" s="435"/>
      <c r="TSQ220" s="435"/>
      <c r="TSR220" s="435"/>
      <c r="TSS220" s="435"/>
      <c r="TST220" s="435"/>
      <c r="TSU220" s="435"/>
      <c r="TSV220" s="435"/>
      <c r="TSW220" s="435"/>
      <c r="TSX220" s="435"/>
      <c r="TSY220" s="435"/>
      <c r="TSZ220" s="435"/>
      <c r="TTA220" s="435"/>
      <c r="TTB220" s="435"/>
      <c r="TTC220" s="435"/>
      <c r="TTD220" s="435"/>
      <c r="TTE220" s="435"/>
      <c r="TTF220" s="435"/>
      <c r="TTG220" s="435"/>
      <c r="TTH220" s="435"/>
      <c r="TTI220" s="435"/>
      <c r="TTJ220" s="435"/>
      <c r="TTK220" s="435"/>
      <c r="TTL220" s="435"/>
      <c r="TTM220" s="435"/>
      <c r="TTN220" s="435"/>
      <c r="TTO220" s="436"/>
      <c r="TTP220" s="436"/>
      <c r="TTQ220" s="436"/>
      <c r="TTR220" s="436"/>
      <c r="TTS220" s="436"/>
      <c r="TTT220" s="436"/>
      <c r="TTU220" s="436"/>
      <c r="TTV220" s="436"/>
      <c r="TTW220" s="436"/>
      <c r="TTX220" s="436"/>
      <c r="TTY220" s="436"/>
      <c r="TTZ220" s="436"/>
      <c r="TUA220" s="436"/>
      <c r="TUB220" s="436"/>
      <c r="TUC220" s="436"/>
      <c r="TUD220" s="436"/>
      <c r="TUE220" s="437"/>
      <c r="TUF220" s="437"/>
      <c r="TUG220" s="437"/>
      <c r="TUH220" s="437"/>
      <c r="TUI220" s="437"/>
      <c r="TUJ220" s="437"/>
      <c r="TUK220" s="437"/>
      <c r="TUL220" s="438"/>
      <c r="TUM220" s="438"/>
      <c r="TUN220" s="438"/>
      <c r="TUO220" s="438"/>
      <c r="TUP220" s="438"/>
      <c r="TUQ220" s="438"/>
      <c r="TUR220" s="438"/>
      <c r="TUS220" s="438"/>
      <c r="TUT220" s="438"/>
      <c r="TUU220" s="438"/>
      <c r="TUV220" s="438"/>
      <c r="TUW220" s="438"/>
      <c r="TUX220" s="438"/>
      <c r="TUY220" s="438"/>
      <c r="TUZ220" s="438"/>
      <c r="TVA220" s="438"/>
      <c r="TVB220" s="438"/>
      <c r="TVC220" s="438"/>
      <c r="TVD220" s="438"/>
      <c r="TVE220" s="438"/>
      <c r="TVF220" s="438"/>
      <c r="TVG220" s="438"/>
      <c r="TVH220" s="438"/>
      <c r="TVI220" s="438"/>
      <c r="TVJ220" s="438"/>
      <c r="TVK220" s="438"/>
      <c r="TVL220" s="438"/>
      <c r="TVM220" s="438"/>
      <c r="TVN220" s="438"/>
      <c r="TVO220" s="438"/>
      <c r="TVP220" s="438"/>
      <c r="TVQ220" s="438"/>
      <c r="TVR220" s="438"/>
      <c r="TVS220" s="438"/>
      <c r="TVT220" s="435"/>
      <c r="TVU220" s="435"/>
      <c r="TVV220" s="435"/>
      <c r="TVW220" s="435"/>
      <c r="TVX220" s="435"/>
      <c r="TVY220" s="435"/>
      <c r="TVZ220" s="435"/>
      <c r="TWA220" s="435"/>
      <c r="TWB220" s="435"/>
      <c r="TWC220" s="435"/>
      <c r="TWD220" s="435"/>
      <c r="TWE220" s="435"/>
      <c r="TWF220" s="435"/>
      <c r="TWG220" s="435"/>
      <c r="TWH220" s="435"/>
      <c r="TWI220" s="435"/>
      <c r="TWJ220" s="435"/>
      <c r="TWK220" s="435"/>
      <c r="TWL220" s="435"/>
      <c r="TWM220" s="435"/>
      <c r="TWN220" s="435"/>
      <c r="TWO220" s="435"/>
      <c r="TWP220" s="435"/>
      <c r="TWQ220" s="435"/>
      <c r="TWR220" s="435"/>
      <c r="TWS220" s="435"/>
      <c r="TWT220" s="435"/>
      <c r="TWU220" s="435"/>
      <c r="TWV220" s="435"/>
      <c r="TWW220" s="435"/>
      <c r="TWX220" s="435"/>
      <c r="TWY220" s="435"/>
      <c r="TWZ220" s="435"/>
      <c r="TXA220" s="435"/>
      <c r="TXB220" s="435"/>
      <c r="TXC220" s="435"/>
      <c r="TXD220" s="435"/>
      <c r="TXE220" s="435"/>
      <c r="TXF220" s="435"/>
      <c r="TXG220" s="435"/>
      <c r="TXH220" s="435"/>
      <c r="TXI220" s="435"/>
      <c r="TXJ220" s="435"/>
      <c r="TXK220" s="435"/>
      <c r="TXL220" s="435"/>
      <c r="TXM220" s="435"/>
      <c r="TXN220" s="435"/>
      <c r="TXO220" s="435"/>
      <c r="TXP220" s="436"/>
      <c r="TXQ220" s="436"/>
      <c r="TXR220" s="436"/>
      <c r="TXS220" s="436"/>
      <c r="TXT220" s="436"/>
      <c r="TXU220" s="436"/>
      <c r="TXV220" s="436"/>
      <c r="TXW220" s="436"/>
      <c r="TXX220" s="436"/>
      <c r="TXY220" s="436"/>
      <c r="TXZ220" s="436"/>
      <c r="TYA220" s="436"/>
      <c r="TYB220" s="436"/>
      <c r="TYC220" s="436"/>
      <c r="TYD220" s="436"/>
      <c r="TYE220" s="436"/>
      <c r="TYF220" s="437"/>
      <c r="TYG220" s="437"/>
      <c r="TYH220" s="437"/>
      <c r="TYI220" s="437"/>
      <c r="TYJ220" s="437"/>
      <c r="TYK220" s="437"/>
      <c r="TYL220" s="437"/>
      <c r="TYM220" s="438"/>
      <c r="TYN220" s="438"/>
      <c r="TYO220" s="438"/>
      <c r="TYP220" s="438"/>
      <c r="TYQ220" s="438"/>
      <c r="TYR220" s="438"/>
      <c r="TYS220" s="438"/>
      <c r="TYT220" s="438"/>
      <c r="TYU220" s="438"/>
      <c r="TYV220" s="438"/>
      <c r="TYW220" s="438"/>
      <c r="TYX220" s="438"/>
      <c r="TYY220" s="438"/>
      <c r="TYZ220" s="438"/>
      <c r="TZA220" s="438"/>
      <c r="TZB220" s="438"/>
      <c r="TZC220" s="438"/>
      <c r="TZD220" s="438"/>
      <c r="TZE220" s="438"/>
      <c r="TZF220" s="438"/>
      <c r="TZG220" s="438"/>
      <c r="TZH220" s="438"/>
      <c r="TZI220" s="438"/>
      <c r="TZJ220" s="438"/>
      <c r="TZK220" s="438"/>
      <c r="TZL220" s="438"/>
      <c r="TZM220" s="438"/>
      <c r="TZN220" s="438"/>
      <c r="TZO220" s="438"/>
      <c r="TZP220" s="438"/>
      <c r="TZQ220" s="438"/>
      <c r="TZR220" s="438"/>
      <c r="TZS220" s="438"/>
      <c r="TZT220" s="438"/>
      <c r="TZU220" s="435"/>
      <c r="TZV220" s="435"/>
      <c r="TZW220" s="435"/>
      <c r="TZX220" s="435"/>
      <c r="TZY220" s="435"/>
      <c r="TZZ220" s="435"/>
      <c r="UAA220" s="435"/>
      <c r="UAB220" s="435"/>
      <c r="UAC220" s="435"/>
      <c r="UAD220" s="435"/>
      <c r="UAE220" s="435"/>
      <c r="UAF220" s="435"/>
      <c r="UAG220" s="435"/>
      <c r="UAH220" s="435"/>
      <c r="UAI220" s="435"/>
      <c r="UAJ220" s="435"/>
      <c r="UAK220" s="435"/>
      <c r="UAL220" s="435"/>
      <c r="UAM220" s="435"/>
      <c r="UAN220" s="435"/>
      <c r="UAO220" s="435"/>
      <c r="UAP220" s="435"/>
      <c r="UAQ220" s="435"/>
      <c r="UAR220" s="435"/>
      <c r="UAS220" s="435"/>
      <c r="UAT220" s="435"/>
      <c r="UAU220" s="435"/>
      <c r="UAV220" s="435"/>
      <c r="UAW220" s="435"/>
      <c r="UAX220" s="435"/>
      <c r="UAY220" s="435"/>
      <c r="UAZ220" s="435"/>
      <c r="UBA220" s="435"/>
      <c r="UBB220" s="435"/>
      <c r="UBC220" s="435"/>
      <c r="UBD220" s="435"/>
      <c r="UBE220" s="435"/>
      <c r="UBF220" s="435"/>
      <c r="UBG220" s="435"/>
      <c r="UBH220" s="435"/>
      <c r="UBI220" s="435"/>
      <c r="UBJ220" s="435"/>
      <c r="UBK220" s="435"/>
      <c r="UBL220" s="435"/>
      <c r="UBM220" s="435"/>
      <c r="UBN220" s="435"/>
      <c r="UBO220" s="435"/>
      <c r="UBP220" s="435"/>
      <c r="UBQ220" s="436"/>
      <c r="UBR220" s="436"/>
      <c r="UBS220" s="436"/>
      <c r="UBT220" s="436"/>
      <c r="UBU220" s="436"/>
      <c r="UBV220" s="436"/>
      <c r="UBW220" s="436"/>
      <c r="UBX220" s="436"/>
      <c r="UBY220" s="436"/>
      <c r="UBZ220" s="436"/>
      <c r="UCA220" s="436"/>
      <c r="UCB220" s="436"/>
      <c r="UCC220" s="436"/>
      <c r="UCD220" s="436"/>
      <c r="UCE220" s="436"/>
      <c r="UCF220" s="436"/>
      <c r="UCG220" s="437"/>
      <c r="UCH220" s="437"/>
      <c r="UCI220" s="437"/>
      <c r="UCJ220" s="437"/>
      <c r="UCK220" s="437"/>
      <c r="UCL220" s="437"/>
      <c r="UCM220" s="437"/>
      <c r="UCN220" s="438"/>
      <c r="UCO220" s="438"/>
      <c r="UCP220" s="438"/>
      <c r="UCQ220" s="438"/>
      <c r="UCR220" s="438"/>
      <c r="UCS220" s="438"/>
      <c r="UCT220" s="438"/>
      <c r="UCU220" s="438"/>
      <c r="UCV220" s="438"/>
      <c r="UCW220" s="438"/>
      <c r="UCX220" s="438"/>
      <c r="UCY220" s="438"/>
      <c r="UCZ220" s="438"/>
      <c r="UDA220" s="438"/>
      <c r="UDB220" s="438"/>
      <c r="UDC220" s="438"/>
      <c r="UDD220" s="438"/>
      <c r="UDE220" s="438"/>
      <c r="UDF220" s="438"/>
      <c r="UDG220" s="438"/>
      <c r="UDH220" s="438"/>
      <c r="UDI220" s="438"/>
      <c r="UDJ220" s="438"/>
      <c r="UDK220" s="438"/>
      <c r="UDL220" s="438"/>
      <c r="UDM220" s="438"/>
      <c r="UDN220" s="438"/>
      <c r="UDO220" s="438"/>
      <c r="UDP220" s="438"/>
      <c r="UDQ220" s="438"/>
      <c r="UDR220" s="438"/>
      <c r="UDS220" s="438"/>
      <c r="UDT220" s="438"/>
      <c r="UDU220" s="438"/>
      <c r="UDV220" s="435"/>
      <c r="UDW220" s="435"/>
      <c r="UDX220" s="435"/>
      <c r="UDY220" s="435"/>
      <c r="UDZ220" s="435"/>
      <c r="UEA220" s="435"/>
      <c r="UEB220" s="435"/>
      <c r="UEC220" s="435"/>
      <c r="UED220" s="435"/>
      <c r="UEE220" s="435"/>
      <c r="UEF220" s="435"/>
      <c r="UEG220" s="435"/>
      <c r="UEH220" s="435"/>
      <c r="UEI220" s="435"/>
      <c r="UEJ220" s="435"/>
      <c r="UEK220" s="435"/>
      <c r="UEL220" s="435"/>
      <c r="UEM220" s="435"/>
      <c r="UEN220" s="435"/>
      <c r="UEO220" s="435"/>
      <c r="UEP220" s="435"/>
      <c r="UEQ220" s="435"/>
      <c r="UER220" s="435"/>
      <c r="UES220" s="435"/>
      <c r="UET220" s="435"/>
      <c r="UEU220" s="435"/>
      <c r="UEV220" s="435"/>
      <c r="UEW220" s="435"/>
      <c r="UEX220" s="435"/>
      <c r="UEY220" s="435"/>
      <c r="UEZ220" s="435"/>
      <c r="UFA220" s="435"/>
      <c r="UFB220" s="435"/>
      <c r="UFC220" s="435"/>
      <c r="UFD220" s="435"/>
      <c r="UFE220" s="435"/>
      <c r="UFF220" s="435"/>
      <c r="UFG220" s="435"/>
      <c r="UFH220" s="435"/>
      <c r="UFI220" s="435"/>
      <c r="UFJ220" s="435"/>
      <c r="UFK220" s="435"/>
      <c r="UFL220" s="435"/>
      <c r="UFM220" s="435"/>
      <c r="UFN220" s="435"/>
      <c r="UFO220" s="435"/>
      <c r="UFP220" s="435"/>
      <c r="UFQ220" s="435"/>
      <c r="UFR220" s="436"/>
      <c r="UFS220" s="436"/>
      <c r="UFT220" s="436"/>
      <c r="UFU220" s="436"/>
      <c r="UFV220" s="436"/>
      <c r="UFW220" s="436"/>
      <c r="UFX220" s="436"/>
      <c r="UFY220" s="436"/>
      <c r="UFZ220" s="436"/>
      <c r="UGA220" s="436"/>
      <c r="UGB220" s="436"/>
      <c r="UGC220" s="436"/>
      <c r="UGD220" s="436"/>
      <c r="UGE220" s="436"/>
      <c r="UGF220" s="436"/>
      <c r="UGG220" s="436"/>
      <c r="UGH220" s="437"/>
      <c r="UGI220" s="437"/>
      <c r="UGJ220" s="437"/>
      <c r="UGK220" s="437"/>
      <c r="UGL220" s="437"/>
      <c r="UGM220" s="437"/>
      <c r="UGN220" s="437"/>
      <c r="UGO220" s="438"/>
      <c r="UGP220" s="438"/>
      <c r="UGQ220" s="438"/>
      <c r="UGR220" s="438"/>
      <c r="UGS220" s="438"/>
      <c r="UGT220" s="438"/>
      <c r="UGU220" s="438"/>
      <c r="UGV220" s="438"/>
      <c r="UGW220" s="438"/>
      <c r="UGX220" s="438"/>
      <c r="UGY220" s="438"/>
      <c r="UGZ220" s="438"/>
      <c r="UHA220" s="438"/>
      <c r="UHB220" s="438"/>
      <c r="UHC220" s="438"/>
      <c r="UHD220" s="438"/>
      <c r="UHE220" s="438"/>
      <c r="UHF220" s="438"/>
      <c r="UHG220" s="438"/>
      <c r="UHH220" s="438"/>
      <c r="UHI220" s="438"/>
      <c r="UHJ220" s="438"/>
      <c r="UHK220" s="438"/>
      <c r="UHL220" s="438"/>
      <c r="UHM220" s="438"/>
      <c r="UHN220" s="438"/>
      <c r="UHO220" s="438"/>
      <c r="UHP220" s="438"/>
      <c r="UHQ220" s="438"/>
      <c r="UHR220" s="438"/>
      <c r="UHS220" s="438"/>
      <c r="UHT220" s="438"/>
      <c r="UHU220" s="438"/>
      <c r="UHV220" s="438"/>
      <c r="UHW220" s="435"/>
      <c r="UHX220" s="435"/>
      <c r="UHY220" s="435"/>
      <c r="UHZ220" s="435"/>
      <c r="UIA220" s="435"/>
      <c r="UIB220" s="435"/>
      <c r="UIC220" s="435"/>
      <c r="UID220" s="435"/>
      <c r="UIE220" s="435"/>
      <c r="UIF220" s="435"/>
      <c r="UIG220" s="435"/>
      <c r="UIH220" s="435"/>
      <c r="UII220" s="435"/>
      <c r="UIJ220" s="435"/>
      <c r="UIK220" s="435"/>
      <c r="UIL220" s="435"/>
      <c r="UIM220" s="435"/>
      <c r="UIN220" s="435"/>
      <c r="UIO220" s="435"/>
      <c r="UIP220" s="435"/>
      <c r="UIQ220" s="435"/>
      <c r="UIR220" s="435"/>
      <c r="UIS220" s="435"/>
      <c r="UIT220" s="435"/>
      <c r="UIU220" s="435"/>
      <c r="UIV220" s="435"/>
      <c r="UIW220" s="435"/>
      <c r="UIX220" s="435"/>
      <c r="UIY220" s="435"/>
      <c r="UIZ220" s="435"/>
      <c r="UJA220" s="435"/>
      <c r="UJB220" s="435"/>
      <c r="UJC220" s="435"/>
      <c r="UJD220" s="435"/>
      <c r="UJE220" s="435"/>
      <c r="UJF220" s="435"/>
      <c r="UJG220" s="435"/>
      <c r="UJH220" s="435"/>
      <c r="UJI220" s="435"/>
      <c r="UJJ220" s="435"/>
      <c r="UJK220" s="435"/>
      <c r="UJL220" s="435"/>
      <c r="UJM220" s="435"/>
      <c r="UJN220" s="435"/>
      <c r="UJO220" s="435"/>
      <c r="UJP220" s="435"/>
      <c r="UJQ220" s="435"/>
      <c r="UJR220" s="435"/>
      <c r="UJS220" s="436"/>
      <c r="UJT220" s="436"/>
      <c r="UJU220" s="436"/>
      <c r="UJV220" s="436"/>
      <c r="UJW220" s="436"/>
      <c r="UJX220" s="436"/>
      <c r="UJY220" s="436"/>
      <c r="UJZ220" s="436"/>
      <c r="UKA220" s="436"/>
      <c r="UKB220" s="436"/>
      <c r="UKC220" s="436"/>
      <c r="UKD220" s="436"/>
      <c r="UKE220" s="436"/>
      <c r="UKF220" s="436"/>
      <c r="UKG220" s="436"/>
      <c r="UKH220" s="436"/>
      <c r="UKI220" s="437"/>
      <c r="UKJ220" s="437"/>
      <c r="UKK220" s="437"/>
      <c r="UKL220" s="437"/>
      <c r="UKM220" s="437"/>
      <c r="UKN220" s="437"/>
      <c r="UKO220" s="437"/>
      <c r="UKP220" s="438"/>
      <c r="UKQ220" s="438"/>
      <c r="UKR220" s="438"/>
      <c r="UKS220" s="438"/>
      <c r="UKT220" s="438"/>
      <c r="UKU220" s="438"/>
      <c r="UKV220" s="438"/>
      <c r="UKW220" s="438"/>
      <c r="UKX220" s="438"/>
      <c r="UKY220" s="438"/>
      <c r="UKZ220" s="438"/>
      <c r="ULA220" s="438"/>
      <c r="ULB220" s="438"/>
      <c r="ULC220" s="438"/>
      <c r="ULD220" s="438"/>
      <c r="ULE220" s="438"/>
      <c r="ULF220" s="438"/>
      <c r="ULG220" s="438"/>
      <c r="ULH220" s="438"/>
      <c r="ULI220" s="438"/>
      <c r="ULJ220" s="438"/>
      <c r="ULK220" s="438"/>
      <c r="ULL220" s="438"/>
      <c r="ULM220" s="438"/>
      <c r="ULN220" s="438"/>
      <c r="ULO220" s="438"/>
      <c r="ULP220" s="438"/>
      <c r="ULQ220" s="438"/>
      <c r="ULR220" s="438"/>
      <c r="ULS220" s="438"/>
      <c r="ULT220" s="438"/>
      <c r="ULU220" s="438"/>
      <c r="ULV220" s="438"/>
      <c r="ULW220" s="438"/>
      <c r="ULX220" s="435"/>
      <c r="ULY220" s="435"/>
      <c r="ULZ220" s="435"/>
      <c r="UMA220" s="435"/>
      <c r="UMB220" s="435"/>
      <c r="UMC220" s="435"/>
      <c r="UMD220" s="435"/>
      <c r="UME220" s="435"/>
      <c r="UMF220" s="435"/>
      <c r="UMG220" s="435"/>
      <c r="UMH220" s="435"/>
      <c r="UMI220" s="435"/>
      <c r="UMJ220" s="435"/>
      <c r="UMK220" s="435"/>
      <c r="UML220" s="435"/>
      <c r="UMM220" s="435"/>
      <c r="UMN220" s="435"/>
      <c r="UMO220" s="435"/>
      <c r="UMP220" s="435"/>
      <c r="UMQ220" s="435"/>
      <c r="UMR220" s="435"/>
      <c r="UMS220" s="435"/>
      <c r="UMT220" s="435"/>
      <c r="UMU220" s="435"/>
      <c r="UMV220" s="435"/>
      <c r="UMW220" s="435"/>
      <c r="UMX220" s="435"/>
      <c r="UMY220" s="435"/>
      <c r="UMZ220" s="435"/>
      <c r="UNA220" s="435"/>
      <c r="UNB220" s="435"/>
      <c r="UNC220" s="435"/>
      <c r="UND220" s="435"/>
      <c r="UNE220" s="435"/>
      <c r="UNF220" s="435"/>
      <c r="UNG220" s="435"/>
      <c r="UNH220" s="435"/>
      <c r="UNI220" s="435"/>
      <c r="UNJ220" s="435"/>
      <c r="UNK220" s="435"/>
      <c r="UNL220" s="435"/>
      <c r="UNM220" s="435"/>
      <c r="UNN220" s="435"/>
      <c r="UNO220" s="435"/>
      <c r="UNP220" s="435"/>
      <c r="UNQ220" s="435"/>
      <c r="UNR220" s="435"/>
      <c r="UNS220" s="435"/>
      <c r="UNT220" s="436"/>
      <c r="UNU220" s="436"/>
      <c r="UNV220" s="436"/>
      <c r="UNW220" s="436"/>
      <c r="UNX220" s="436"/>
      <c r="UNY220" s="436"/>
      <c r="UNZ220" s="436"/>
      <c r="UOA220" s="436"/>
      <c r="UOB220" s="436"/>
      <c r="UOC220" s="436"/>
      <c r="UOD220" s="436"/>
      <c r="UOE220" s="436"/>
      <c r="UOF220" s="436"/>
      <c r="UOG220" s="436"/>
      <c r="UOH220" s="436"/>
      <c r="UOI220" s="436"/>
      <c r="UOJ220" s="437"/>
      <c r="UOK220" s="437"/>
      <c r="UOL220" s="437"/>
      <c r="UOM220" s="437"/>
      <c r="UON220" s="437"/>
      <c r="UOO220" s="437"/>
      <c r="UOP220" s="437"/>
      <c r="UOQ220" s="438"/>
      <c r="UOR220" s="438"/>
      <c r="UOS220" s="438"/>
      <c r="UOT220" s="438"/>
      <c r="UOU220" s="438"/>
      <c r="UOV220" s="438"/>
      <c r="UOW220" s="438"/>
      <c r="UOX220" s="438"/>
      <c r="UOY220" s="438"/>
      <c r="UOZ220" s="438"/>
      <c r="UPA220" s="438"/>
      <c r="UPB220" s="438"/>
      <c r="UPC220" s="438"/>
      <c r="UPD220" s="438"/>
      <c r="UPE220" s="438"/>
      <c r="UPF220" s="438"/>
      <c r="UPG220" s="438"/>
      <c r="UPH220" s="438"/>
      <c r="UPI220" s="438"/>
      <c r="UPJ220" s="438"/>
      <c r="UPK220" s="438"/>
      <c r="UPL220" s="438"/>
      <c r="UPM220" s="438"/>
      <c r="UPN220" s="438"/>
      <c r="UPO220" s="438"/>
      <c r="UPP220" s="438"/>
      <c r="UPQ220" s="438"/>
      <c r="UPR220" s="438"/>
      <c r="UPS220" s="438"/>
      <c r="UPT220" s="438"/>
      <c r="UPU220" s="438"/>
      <c r="UPV220" s="438"/>
      <c r="UPW220" s="438"/>
      <c r="UPX220" s="438"/>
      <c r="UPY220" s="435"/>
      <c r="UPZ220" s="435"/>
      <c r="UQA220" s="435"/>
      <c r="UQB220" s="435"/>
      <c r="UQC220" s="435"/>
      <c r="UQD220" s="435"/>
      <c r="UQE220" s="435"/>
      <c r="UQF220" s="435"/>
      <c r="UQG220" s="435"/>
      <c r="UQH220" s="435"/>
      <c r="UQI220" s="435"/>
      <c r="UQJ220" s="435"/>
      <c r="UQK220" s="435"/>
      <c r="UQL220" s="435"/>
      <c r="UQM220" s="435"/>
      <c r="UQN220" s="435"/>
      <c r="UQO220" s="435"/>
      <c r="UQP220" s="435"/>
      <c r="UQQ220" s="435"/>
      <c r="UQR220" s="435"/>
      <c r="UQS220" s="435"/>
      <c r="UQT220" s="435"/>
      <c r="UQU220" s="435"/>
      <c r="UQV220" s="435"/>
      <c r="UQW220" s="435"/>
      <c r="UQX220" s="435"/>
      <c r="UQY220" s="435"/>
      <c r="UQZ220" s="435"/>
      <c r="URA220" s="435"/>
      <c r="URB220" s="435"/>
      <c r="URC220" s="435"/>
      <c r="URD220" s="435"/>
      <c r="URE220" s="435"/>
      <c r="URF220" s="435"/>
      <c r="URG220" s="435"/>
      <c r="URH220" s="435"/>
      <c r="URI220" s="435"/>
      <c r="URJ220" s="435"/>
      <c r="URK220" s="435"/>
      <c r="URL220" s="435"/>
      <c r="URM220" s="435"/>
      <c r="URN220" s="435"/>
      <c r="URO220" s="435"/>
      <c r="URP220" s="435"/>
      <c r="URQ220" s="435"/>
      <c r="URR220" s="435"/>
      <c r="URS220" s="435"/>
      <c r="URT220" s="435"/>
      <c r="URU220" s="436"/>
      <c r="URV220" s="436"/>
      <c r="URW220" s="436"/>
      <c r="URX220" s="436"/>
      <c r="URY220" s="436"/>
      <c r="URZ220" s="436"/>
      <c r="USA220" s="436"/>
      <c r="USB220" s="436"/>
      <c r="USC220" s="436"/>
      <c r="USD220" s="436"/>
      <c r="USE220" s="436"/>
      <c r="USF220" s="436"/>
      <c r="USG220" s="436"/>
      <c r="USH220" s="436"/>
      <c r="USI220" s="436"/>
      <c r="USJ220" s="436"/>
      <c r="USK220" s="437"/>
      <c r="USL220" s="437"/>
      <c r="USM220" s="437"/>
      <c r="USN220" s="437"/>
      <c r="USO220" s="437"/>
      <c r="USP220" s="437"/>
      <c r="USQ220" s="437"/>
      <c r="USR220" s="438"/>
      <c r="USS220" s="438"/>
      <c r="UST220" s="438"/>
      <c r="USU220" s="438"/>
      <c r="USV220" s="438"/>
      <c r="USW220" s="438"/>
      <c r="USX220" s="438"/>
      <c r="USY220" s="438"/>
      <c r="USZ220" s="438"/>
      <c r="UTA220" s="438"/>
      <c r="UTB220" s="438"/>
      <c r="UTC220" s="438"/>
      <c r="UTD220" s="438"/>
      <c r="UTE220" s="438"/>
      <c r="UTF220" s="438"/>
      <c r="UTG220" s="438"/>
      <c r="UTH220" s="438"/>
      <c r="UTI220" s="438"/>
      <c r="UTJ220" s="438"/>
      <c r="UTK220" s="438"/>
      <c r="UTL220" s="438"/>
      <c r="UTM220" s="438"/>
      <c r="UTN220" s="438"/>
      <c r="UTO220" s="438"/>
      <c r="UTP220" s="438"/>
      <c r="UTQ220" s="438"/>
      <c r="UTR220" s="438"/>
      <c r="UTS220" s="438"/>
      <c r="UTT220" s="438"/>
      <c r="UTU220" s="438"/>
      <c r="UTV220" s="438"/>
      <c r="UTW220" s="438"/>
      <c r="UTX220" s="438"/>
      <c r="UTY220" s="438"/>
      <c r="UTZ220" s="435"/>
      <c r="UUA220" s="435"/>
      <c r="UUB220" s="435"/>
      <c r="UUC220" s="435"/>
      <c r="UUD220" s="435"/>
      <c r="UUE220" s="435"/>
      <c r="UUF220" s="435"/>
      <c r="UUG220" s="435"/>
      <c r="UUH220" s="435"/>
      <c r="UUI220" s="435"/>
      <c r="UUJ220" s="435"/>
      <c r="UUK220" s="435"/>
      <c r="UUL220" s="435"/>
      <c r="UUM220" s="435"/>
      <c r="UUN220" s="435"/>
      <c r="UUO220" s="435"/>
      <c r="UUP220" s="435"/>
      <c r="UUQ220" s="435"/>
      <c r="UUR220" s="435"/>
      <c r="UUS220" s="435"/>
      <c r="UUT220" s="435"/>
      <c r="UUU220" s="435"/>
      <c r="UUV220" s="435"/>
      <c r="UUW220" s="435"/>
      <c r="UUX220" s="435"/>
      <c r="UUY220" s="435"/>
      <c r="UUZ220" s="435"/>
      <c r="UVA220" s="435"/>
      <c r="UVB220" s="435"/>
      <c r="UVC220" s="435"/>
      <c r="UVD220" s="435"/>
      <c r="UVE220" s="435"/>
      <c r="UVF220" s="435"/>
      <c r="UVG220" s="435"/>
      <c r="UVH220" s="435"/>
      <c r="UVI220" s="435"/>
      <c r="UVJ220" s="435"/>
      <c r="UVK220" s="435"/>
      <c r="UVL220" s="435"/>
      <c r="UVM220" s="435"/>
      <c r="UVN220" s="435"/>
      <c r="UVO220" s="435"/>
      <c r="UVP220" s="435"/>
      <c r="UVQ220" s="435"/>
      <c r="UVR220" s="435"/>
      <c r="UVS220" s="435"/>
      <c r="UVT220" s="435"/>
      <c r="UVU220" s="435"/>
      <c r="UVV220" s="436"/>
      <c r="UVW220" s="436"/>
      <c r="UVX220" s="436"/>
      <c r="UVY220" s="436"/>
      <c r="UVZ220" s="436"/>
      <c r="UWA220" s="436"/>
      <c r="UWB220" s="436"/>
      <c r="UWC220" s="436"/>
      <c r="UWD220" s="436"/>
      <c r="UWE220" s="436"/>
      <c r="UWF220" s="436"/>
      <c r="UWG220" s="436"/>
      <c r="UWH220" s="436"/>
      <c r="UWI220" s="436"/>
      <c r="UWJ220" s="436"/>
      <c r="UWK220" s="436"/>
      <c r="UWL220" s="437"/>
      <c r="UWM220" s="437"/>
      <c r="UWN220" s="437"/>
      <c r="UWO220" s="437"/>
      <c r="UWP220" s="437"/>
      <c r="UWQ220" s="437"/>
      <c r="UWR220" s="437"/>
      <c r="UWS220" s="438"/>
      <c r="UWT220" s="438"/>
      <c r="UWU220" s="438"/>
      <c r="UWV220" s="438"/>
      <c r="UWW220" s="438"/>
      <c r="UWX220" s="438"/>
      <c r="UWY220" s="438"/>
      <c r="UWZ220" s="438"/>
      <c r="UXA220" s="438"/>
      <c r="UXB220" s="438"/>
      <c r="UXC220" s="438"/>
      <c r="UXD220" s="438"/>
      <c r="UXE220" s="438"/>
      <c r="UXF220" s="438"/>
      <c r="UXG220" s="438"/>
      <c r="UXH220" s="438"/>
      <c r="UXI220" s="438"/>
      <c r="UXJ220" s="438"/>
      <c r="UXK220" s="438"/>
      <c r="UXL220" s="438"/>
      <c r="UXM220" s="438"/>
      <c r="UXN220" s="438"/>
      <c r="UXO220" s="438"/>
      <c r="UXP220" s="438"/>
      <c r="UXQ220" s="438"/>
      <c r="UXR220" s="438"/>
      <c r="UXS220" s="438"/>
      <c r="UXT220" s="438"/>
      <c r="UXU220" s="438"/>
      <c r="UXV220" s="438"/>
      <c r="UXW220" s="438"/>
      <c r="UXX220" s="438"/>
      <c r="UXY220" s="438"/>
      <c r="UXZ220" s="438"/>
      <c r="UYA220" s="435"/>
      <c r="UYB220" s="435"/>
      <c r="UYC220" s="435"/>
      <c r="UYD220" s="435"/>
      <c r="UYE220" s="435"/>
      <c r="UYF220" s="435"/>
      <c r="UYG220" s="435"/>
      <c r="UYH220" s="435"/>
      <c r="UYI220" s="435"/>
      <c r="UYJ220" s="435"/>
      <c r="UYK220" s="435"/>
      <c r="UYL220" s="435"/>
      <c r="UYM220" s="435"/>
      <c r="UYN220" s="435"/>
      <c r="UYO220" s="435"/>
      <c r="UYP220" s="435"/>
      <c r="UYQ220" s="435"/>
      <c r="UYR220" s="435"/>
      <c r="UYS220" s="435"/>
      <c r="UYT220" s="435"/>
      <c r="UYU220" s="435"/>
      <c r="UYV220" s="435"/>
      <c r="UYW220" s="435"/>
      <c r="UYX220" s="435"/>
      <c r="UYY220" s="435"/>
      <c r="UYZ220" s="435"/>
      <c r="UZA220" s="435"/>
      <c r="UZB220" s="435"/>
      <c r="UZC220" s="435"/>
      <c r="UZD220" s="435"/>
      <c r="UZE220" s="435"/>
      <c r="UZF220" s="435"/>
      <c r="UZG220" s="435"/>
      <c r="UZH220" s="435"/>
      <c r="UZI220" s="435"/>
      <c r="UZJ220" s="435"/>
      <c r="UZK220" s="435"/>
      <c r="UZL220" s="435"/>
      <c r="UZM220" s="435"/>
      <c r="UZN220" s="435"/>
      <c r="UZO220" s="435"/>
      <c r="UZP220" s="435"/>
      <c r="UZQ220" s="435"/>
      <c r="UZR220" s="435"/>
      <c r="UZS220" s="435"/>
      <c r="UZT220" s="435"/>
      <c r="UZU220" s="435"/>
      <c r="UZV220" s="435"/>
      <c r="UZW220" s="436"/>
      <c r="UZX220" s="436"/>
      <c r="UZY220" s="436"/>
      <c r="UZZ220" s="436"/>
      <c r="VAA220" s="436"/>
      <c r="VAB220" s="436"/>
      <c r="VAC220" s="436"/>
      <c r="VAD220" s="436"/>
      <c r="VAE220" s="436"/>
      <c r="VAF220" s="436"/>
      <c r="VAG220" s="436"/>
      <c r="VAH220" s="436"/>
      <c r="VAI220" s="436"/>
      <c r="VAJ220" s="436"/>
      <c r="VAK220" s="436"/>
      <c r="VAL220" s="436"/>
      <c r="VAM220" s="437"/>
      <c r="VAN220" s="437"/>
      <c r="VAO220" s="437"/>
      <c r="VAP220" s="437"/>
      <c r="VAQ220" s="437"/>
      <c r="VAR220" s="437"/>
      <c r="VAS220" s="437"/>
      <c r="VAT220" s="438"/>
      <c r="VAU220" s="438"/>
      <c r="VAV220" s="438"/>
      <c r="VAW220" s="438"/>
      <c r="VAX220" s="438"/>
      <c r="VAY220" s="438"/>
      <c r="VAZ220" s="438"/>
      <c r="VBA220" s="438"/>
      <c r="VBB220" s="438"/>
      <c r="VBC220" s="438"/>
      <c r="VBD220" s="438"/>
      <c r="VBE220" s="438"/>
      <c r="VBF220" s="438"/>
      <c r="VBG220" s="438"/>
      <c r="VBH220" s="438"/>
      <c r="VBI220" s="438"/>
      <c r="VBJ220" s="438"/>
      <c r="VBK220" s="438"/>
      <c r="VBL220" s="438"/>
      <c r="VBM220" s="438"/>
      <c r="VBN220" s="438"/>
      <c r="VBO220" s="438"/>
      <c r="VBP220" s="438"/>
      <c r="VBQ220" s="438"/>
      <c r="VBR220" s="438"/>
      <c r="VBS220" s="438"/>
      <c r="VBT220" s="438"/>
      <c r="VBU220" s="438"/>
      <c r="VBV220" s="438"/>
      <c r="VBW220" s="438"/>
      <c r="VBX220" s="438"/>
      <c r="VBY220" s="438"/>
      <c r="VBZ220" s="438"/>
      <c r="VCA220" s="438"/>
      <c r="VCB220" s="435"/>
      <c r="VCC220" s="435"/>
      <c r="VCD220" s="435"/>
      <c r="VCE220" s="435"/>
      <c r="VCF220" s="435"/>
      <c r="VCG220" s="435"/>
      <c r="VCH220" s="435"/>
      <c r="VCI220" s="435"/>
      <c r="VCJ220" s="435"/>
      <c r="VCK220" s="435"/>
      <c r="VCL220" s="435"/>
      <c r="VCM220" s="435"/>
      <c r="VCN220" s="435"/>
      <c r="VCO220" s="435"/>
      <c r="VCP220" s="435"/>
      <c r="VCQ220" s="435"/>
      <c r="VCR220" s="435"/>
      <c r="VCS220" s="435"/>
      <c r="VCT220" s="435"/>
      <c r="VCU220" s="435"/>
      <c r="VCV220" s="435"/>
      <c r="VCW220" s="435"/>
      <c r="VCX220" s="435"/>
      <c r="VCY220" s="435"/>
      <c r="VCZ220" s="435"/>
      <c r="VDA220" s="435"/>
      <c r="VDB220" s="435"/>
      <c r="VDC220" s="435"/>
      <c r="VDD220" s="435"/>
      <c r="VDE220" s="435"/>
      <c r="VDF220" s="435"/>
      <c r="VDG220" s="435"/>
      <c r="VDH220" s="435"/>
      <c r="VDI220" s="435"/>
      <c r="VDJ220" s="435"/>
      <c r="VDK220" s="435"/>
      <c r="VDL220" s="435"/>
      <c r="VDM220" s="435"/>
      <c r="VDN220" s="435"/>
      <c r="VDO220" s="435"/>
      <c r="VDP220" s="435"/>
      <c r="VDQ220" s="435"/>
      <c r="VDR220" s="435"/>
      <c r="VDS220" s="435"/>
      <c r="VDT220" s="435"/>
      <c r="VDU220" s="435"/>
      <c r="VDV220" s="435"/>
      <c r="VDW220" s="435"/>
      <c r="VDX220" s="436"/>
      <c r="VDY220" s="436"/>
      <c r="VDZ220" s="436"/>
      <c r="VEA220" s="436"/>
      <c r="VEB220" s="436"/>
      <c r="VEC220" s="436"/>
      <c r="VED220" s="436"/>
      <c r="VEE220" s="436"/>
      <c r="VEF220" s="436"/>
      <c r="VEG220" s="436"/>
      <c r="VEH220" s="436"/>
      <c r="VEI220" s="436"/>
      <c r="VEJ220" s="436"/>
      <c r="VEK220" s="436"/>
      <c r="VEL220" s="436"/>
      <c r="VEM220" s="436"/>
      <c r="VEN220" s="437"/>
      <c r="VEO220" s="437"/>
      <c r="VEP220" s="437"/>
      <c r="VEQ220" s="437"/>
      <c r="VER220" s="437"/>
      <c r="VES220" s="437"/>
      <c r="VET220" s="437"/>
      <c r="VEU220" s="438"/>
      <c r="VEV220" s="438"/>
      <c r="VEW220" s="438"/>
      <c r="VEX220" s="438"/>
      <c r="VEY220" s="438"/>
      <c r="VEZ220" s="438"/>
      <c r="VFA220" s="438"/>
      <c r="VFB220" s="438"/>
      <c r="VFC220" s="438"/>
      <c r="VFD220" s="438"/>
      <c r="VFE220" s="438"/>
      <c r="VFF220" s="438"/>
      <c r="VFG220" s="438"/>
      <c r="VFH220" s="438"/>
      <c r="VFI220" s="438"/>
      <c r="VFJ220" s="438"/>
      <c r="VFK220" s="438"/>
      <c r="VFL220" s="438"/>
      <c r="VFM220" s="438"/>
      <c r="VFN220" s="438"/>
      <c r="VFO220" s="438"/>
      <c r="VFP220" s="438"/>
      <c r="VFQ220" s="438"/>
      <c r="VFR220" s="438"/>
      <c r="VFS220" s="438"/>
      <c r="VFT220" s="438"/>
      <c r="VFU220" s="438"/>
      <c r="VFV220" s="438"/>
      <c r="VFW220" s="438"/>
      <c r="VFX220" s="438"/>
      <c r="VFY220" s="438"/>
      <c r="VFZ220" s="438"/>
      <c r="VGA220" s="438"/>
      <c r="VGB220" s="438"/>
      <c r="VGC220" s="435"/>
      <c r="VGD220" s="435"/>
      <c r="VGE220" s="435"/>
      <c r="VGF220" s="435"/>
      <c r="VGG220" s="435"/>
      <c r="VGH220" s="435"/>
      <c r="VGI220" s="435"/>
      <c r="VGJ220" s="435"/>
      <c r="VGK220" s="435"/>
      <c r="VGL220" s="435"/>
      <c r="VGM220" s="435"/>
      <c r="VGN220" s="435"/>
      <c r="VGO220" s="435"/>
      <c r="VGP220" s="435"/>
      <c r="VGQ220" s="435"/>
      <c r="VGR220" s="435"/>
      <c r="VGS220" s="435"/>
      <c r="VGT220" s="435"/>
      <c r="VGU220" s="435"/>
      <c r="VGV220" s="435"/>
      <c r="VGW220" s="435"/>
      <c r="VGX220" s="435"/>
      <c r="VGY220" s="435"/>
      <c r="VGZ220" s="435"/>
      <c r="VHA220" s="435"/>
      <c r="VHB220" s="435"/>
      <c r="VHC220" s="435"/>
      <c r="VHD220" s="435"/>
      <c r="VHE220" s="435"/>
      <c r="VHF220" s="435"/>
      <c r="VHG220" s="435"/>
      <c r="VHH220" s="435"/>
      <c r="VHI220" s="435"/>
      <c r="VHJ220" s="435"/>
      <c r="VHK220" s="435"/>
      <c r="VHL220" s="435"/>
      <c r="VHM220" s="435"/>
      <c r="VHN220" s="435"/>
      <c r="VHO220" s="435"/>
      <c r="VHP220" s="435"/>
      <c r="VHQ220" s="435"/>
      <c r="VHR220" s="435"/>
      <c r="VHS220" s="435"/>
      <c r="VHT220" s="435"/>
      <c r="VHU220" s="435"/>
      <c r="VHV220" s="435"/>
      <c r="VHW220" s="435"/>
      <c r="VHX220" s="435"/>
      <c r="VHY220" s="436"/>
      <c r="VHZ220" s="436"/>
      <c r="VIA220" s="436"/>
      <c r="VIB220" s="436"/>
      <c r="VIC220" s="436"/>
      <c r="VID220" s="436"/>
      <c r="VIE220" s="436"/>
      <c r="VIF220" s="436"/>
      <c r="VIG220" s="436"/>
      <c r="VIH220" s="436"/>
      <c r="VII220" s="436"/>
      <c r="VIJ220" s="436"/>
      <c r="VIK220" s="436"/>
      <c r="VIL220" s="436"/>
      <c r="VIM220" s="436"/>
      <c r="VIN220" s="436"/>
      <c r="VIO220" s="437"/>
      <c r="VIP220" s="437"/>
      <c r="VIQ220" s="437"/>
      <c r="VIR220" s="437"/>
      <c r="VIS220" s="437"/>
      <c r="VIT220" s="437"/>
      <c r="VIU220" s="437"/>
      <c r="VIV220" s="438"/>
      <c r="VIW220" s="438"/>
      <c r="VIX220" s="438"/>
      <c r="VIY220" s="438"/>
      <c r="VIZ220" s="438"/>
      <c r="VJA220" s="438"/>
      <c r="VJB220" s="438"/>
      <c r="VJC220" s="438"/>
      <c r="VJD220" s="438"/>
      <c r="VJE220" s="438"/>
      <c r="VJF220" s="438"/>
      <c r="VJG220" s="438"/>
      <c r="VJH220" s="438"/>
      <c r="VJI220" s="438"/>
      <c r="VJJ220" s="438"/>
      <c r="VJK220" s="438"/>
      <c r="VJL220" s="438"/>
      <c r="VJM220" s="438"/>
      <c r="VJN220" s="438"/>
      <c r="VJO220" s="438"/>
      <c r="VJP220" s="438"/>
      <c r="VJQ220" s="438"/>
      <c r="VJR220" s="438"/>
      <c r="VJS220" s="438"/>
      <c r="VJT220" s="438"/>
      <c r="VJU220" s="438"/>
      <c r="VJV220" s="438"/>
      <c r="VJW220" s="438"/>
      <c r="VJX220" s="438"/>
      <c r="VJY220" s="438"/>
      <c r="VJZ220" s="438"/>
      <c r="VKA220" s="438"/>
      <c r="VKB220" s="438"/>
      <c r="VKC220" s="438"/>
      <c r="VKD220" s="435"/>
      <c r="VKE220" s="435"/>
      <c r="VKF220" s="435"/>
      <c r="VKG220" s="435"/>
      <c r="VKH220" s="435"/>
      <c r="VKI220" s="435"/>
      <c r="VKJ220" s="435"/>
      <c r="VKK220" s="435"/>
      <c r="VKL220" s="435"/>
      <c r="VKM220" s="435"/>
      <c r="VKN220" s="435"/>
      <c r="VKO220" s="435"/>
      <c r="VKP220" s="435"/>
      <c r="VKQ220" s="435"/>
      <c r="VKR220" s="435"/>
      <c r="VKS220" s="435"/>
      <c r="VKT220" s="435"/>
      <c r="VKU220" s="435"/>
      <c r="VKV220" s="435"/>
      <c r="VKW220" s="435"/>
      <c r="VKX220" s="435"/>
      <c r="VKY220" s="435"/>
      <c r="VKZ220" s="435"/>
      <c r="VLA220" s="435"/>
      <c r="VLB220" s="435"/>
      <c r="VLC220" s="435"/>
      <c r="VLD220" s="435"/>
      <c r="VLE220" s="435"/>
      <c r="VLF220" s="435"/>
      <c r="VLG220" s="435"/>
      <c r="VLH220" s="435"/>
      <c r="VLI220" s="435"/>
      <c r="VLJ220" s="435"/>
      <c r="VLK220" s="435"/>
      <c r="VLL220" s="435"/>
      <c r="VLM220" s="435"/>
      <c r="VLN220" s="435"/>
      <c r="VLO220" s="435"/>
      <c r="VLP220" s="435"/>
      <c r="VLQ220" s="435"/>
      <c r="VLR220" s="435"/>
      <c r="VLS220" s="435"/>
      <c r="VLT220" s="435"/>
      <c r="VLU220" s="435"/>
      <c r="VLV220" s="435"/>
      <c r="VLW220" s="435"/>
      <c r="VLX220" s="435"/>
      <c r="VLY220" s="435"/>
      <c r="VLZ220" s="436"/>
      <c r="VMA220" s="436"/>
      <c r="VMB220" s="436"/>
      <c r="VMC220" s="436"/>
      <c r="VMD220" s="436"/>
      <c r="VME220" s="436"/>
      <c r="VMF220" s="436"/>
      <c r="VMG220" s="436"/>
      <c r="VMH220" s="436"/>
      <c r="VMI220" s="436"/>
      <c r="VMJ220" s="436"/>
      <c r="VMK220" s="436"/>
      <c r="VML220" s="436"/>
      <c r="VMM220" s="436"/>
      <c r="VMN220" s="436"/>
      <c r="VMO220" s="436"/>
      <c r="VMP220" s="437"/>
      <c r="VMQ220" s="437"/>
      <c r="VMR220" s="437"/>
      <c r="VMS220" s="437"/>
      <c r="VMT220" s="437"/>
      <c r="VMU220" s="437"/>
      <c r="VMV220" s="437"/>
      <c r="VMW220" s="438"/>
      <c r="VMX220" s="438"/>
      <c r="VMY220" s="438"/>
      <c r="VMZ220" s="438"/>
      <c r="VNA220" s="438"/>
      <c r="VNB220" s="438"/>
      <c r="VNC220" s="438"/>
      <c r="VND220" s="438"/>
      <c r="VNE220" s="438"/>
      <c r="VNF220" s="438"/>
      <c r="VNG220" s="438"/>
      <c r="VNH220" s="438"/>
      <c r="VNI220" s="438"/>
      <c r="VNJ220" s="438"/>
      <c r="VNK220" s="438"/>
      <c r="VNL220" s="438"/>
      <c r="VNM220" s="438"/>
      <c r="VNN220" s="438"/>
      <c r="VNO220" s="438"/>
      <c r="VNP220" s="438"/>
      <c r="VNQ220" s="438"/>
      <c r="VNR220" s="438"/>
      <c r="VNS220" s="438"/>
      <c r="VNT220" s="438"/>
      <c r="VNU220" s="438"/>
      <c r="VNV220" s="438"/>
      <c r="VNW220" s="438"/>
      <c r="VNX220" s="438"/>
      <c r="VNY220" s="438"/>
      <c r="VNZ220" s="438"/>
      <c r="VOA220" s="438"/>
      <c r="VOB220" s="438"/>
      <c r="VOC220" s="438"/>
      <c r="VOD220" s="438"/>
      <c r="VOE220" s="435"/>
      <c r="VOF220" s="435"/>
      <c r="VOG220" s="435"/>
      <c r="VOH220" s="435"/>
      <c r="VOI220" s="435"/>
      <c r="VOJ220" s="435"/>
      <c r="VOK220" s="435"/>
      <c r="VOL220" s="435"/>
      <c r="VOM220" s="435"/>
      <c r="VON220" s="435"/>
      <c r="VOO220" s="435"/>
      <c r="VOP220" s="435"/>
      <c r="VOQ220" s="435"/>
      <c r="VOR220" s="435"/>
      <c r="VOS220" s="435"/>
      <c r="VOT220" s="435"/>
      <c r="VOU220" s="435"/>
      <c r="VOV220" s="435"/>
      <c r="VOW220" s="435"/>
      <c r="VOX220" s="435"/>
      <c r="VOY220" s="435"/>
      <c r="VOZ220" s="435"/>
      <c r="VPA220" s="435"/>
      <c r="VPB220" s="435"/>
      <c r="VPC220" s="435"/>
      <c r="VPD220" s="435"/>
      <c r="VPE220" s="435"/>
      <c r="VPF220" s="435"/>
      <c r="VPG220" s="435"/>
      <c r="VPH220" s="435"/>
      <c r="VPI220" s="435"/>
      <c r="VPJ220" s="435"/>
      <c r="VPK220" s="435"/>
      <c r="VPL220" s="435"/>
      <c r="VPM220" s="435"/>
      <c r="VPN220" s="435"/>
      <c r="VPO220" s="435"/>
      <c r="VPP220" s="435"/>
      <c r="VPQ220" s="435"/>
      <c r="VPR220" s="435"/>
      <c r="VPS220" s="435"/>
      <c r="VPT220" s="435"/>
      <c r="VPU220" s="435"/>
      <c r="VPV220" s="435"/>
      <c r="VPW220" s="435"/>
      <c r="VPX220" s="435"/>
      <c r="VPY220" s="435"/>
      <c r="VPZ220" s="435"/>
      <c r="VQA220" s="436"/>
      <c r="VQB220" s="436"/>
      <c r="VQC220" s="436"/>
      <c r="VQD220" s="436"/>
      <c r="VQE220" s="436"/>
      <c r="VQF220" s="436"/>
      <c r="VQG220" s="436"/>
      <c r="VQH220" s="436"/>
      <c r="VQI220" s="436"/>
      <c r="VQJ220" s="436"/>
      <c r="VQK220" s="436"/>
      <c r="VQL220" s="436"/>
      <c r="VQM220" s="436"/>
      <c r="VQN220" s="436"/>
      <c r="VQO220" s="436"/>
      <c r="VQP220" s="436"/>
      <c r="VQQ220" s="437"/>
      <c r="VQR220" s="437"/>
      <c r="VQS220" s="437"/>
      <c r="VQT220" s="437"/>
      <c r="VQU220" s="437"/>
      <c r="VQV220" s="437"/>
      <c r="VQW220" s="437"/>
      <c r="VQX220" s="438"/>
      <c r="VQY220" s="438"/>
      <c r="VQZ220" s="438"/>
      <c r="VRA220" s="438"/>
      <c r="VRB220" s="438"/>
      <c r="VRC220" s="438"/>
      <c r="VRD220" s="438"/>
      <c r="VRE220" s="438"/>
      <c r="VRF220" s="438"/>
      <c r="VRG220" s="438"/>
      <c r="VRH220" s="438"/>
      <c r="VRI220" s="438"/>
      <c r="VRJ220" s="438"/>
      <c r="VRK220" s="438"/>
      <c r="VRL220" s="438"/>
      <c r="VRM220" s="438"/>
      <c r="VRN220" s="438"/>
      <c r="VRO220" s="438"/>
      <c r="VRP220" s="438"/>
      <c r="VRQ220" s="438"/>
      <c r="VRR220" s="438"/>
      <c r="VRS220" s="438"/>
      <c r="VRT220" s="438"/>
      <c r="VRU220" s="438"/>
      <c r="VRV220" s="438"/>
      <c r="VRW220" s="438"/>
      <c r="VRX220" s="438"/>
      <c r="VRY220" s="438"/>
      <c r="VRZ220" s="438"/>
      <c r="VSA220" s="438"/>
      <c r="VSB220" s="438"/>
      <c r="VSC220" s="438"/>
      <c r="VSD220" s="438"/>
      <c r="VSE220" s="438"/>
      <c r="VSF220" s="435"/>
      <c r="VSG220" s="435"/>
      <c r="VSH220" s="435"/>
      <c r="VSI220" s="435"/>
      <c r="VSJ220" s="435"/>
      <c r="VSK220" s="435"/>
      <c r="VSL220" s="435"/>
      <c r="VSM220" s="435"/>
      <c r="VSN220" s="435"/>
      <c r="VSO220" s="435"/>
      <c r="VSP220" s="435"/>
      <c r="VSQ220" s="435"/>
      <c r="VSR220" s="435"/>
      <c r="VSS220" s="435"/>
      <c r="VST220" s="435"/>
      <c r="VSU220" s="435"/>
      <c r="VSV220" s="435"/>
      <c r="VSW220" s="435"/>
      <c r="VSX220" s="435"/>
      <c r="VSY220" s="435"/>
      <c r="VSZ220" s="435"/>
      <c r="VTA220" s="435"/>
      <c r="VTB220" s="435"/>
      <c r="VTC220" s="435"/>
      <c r="VTD220" s="435"/>
      <c r="VTE220" s="435"/>
      <c r="VTF220" s="435"/>
      <c r="VTG220" s="435"/>
      <c r="VTH220" s="435"/>
      <c r="VTI220" s="435"/>
      <c r="VTJ220" s="435"/>
      <c r="VTK220" s="435"/>
      <c r="VTL220" s="435"/>
      <c r="VTM220" s="435"/>
      <c r="VTN220" s="435"/>
      <c r="VTO220" s="435"/>
      <c r="VTP220" s="435"/>
      <c r="VTQ220" s="435"/>
      <c r="VTR220" s="435"/>
      <c r="VTS220" s="435"/>
      <c r="VTT220" s="435"/>
      <c r="VTU220" s="435"/>
      <c r="VTV220" s="435"/>
      <c r="VTW220" s="435"/>
      <c r="VTX220" s="435"/>
      <c r="VTY220" s="435"/>
      <c r="VTZ220" s="435"/>
      <c r="VUA220" s="435"/>
      <c r="VUB220" s="436"/>
      <c r="VUC220" s="436"/>
      <c r="VUD220" s="436"/>
      <c r="VUE220" s="436"/>
      <c r="VUF220" s="436"/>
      <c r="VUG220" s="436"/>
      <c r="VUH220" s="436"/>
      <c r="VUI220" s="436"/>
      <c r="VUJ220" s="436"/>
      <c r="VUK220" s="436"/>
      <c r="VUL220" s="436"/>
      <c r="VUM220" s="436"/>
      <c r="VUN220" s="436"/>
      <c r="VUO220" s="436"/>
      <c r="VUP220" s="436"/>
      <c r="VUQ220" s="436"/>
      <c r="VUR220" s="437"/>
      <c r="VUS220" s="437"/>
      <c r="VUT220" s="437"/>
      <c r="VUU220" s="437"/>
      <c r="VUV220" s="437"/>
      <c r="VUW220" s="437"/>
      <c r="VUX220" s="437"/>
      <c r="VUY220" s="438"/>
      <c r="VUZ220" s="438"/>
      <c r="VVA220" s="438"/>
      <c r="VVB220" s="438"/>
      <c r="VVC220" s="438"/>
      <c r="VVD220" s="438"/>
      <c r="VVE220" s="438"/>
      <c r="VVF220" s="438"/>
      <c r="VVG220" s="438"/>
      <c r="VVH220" s="438"/>
      <c r="VVI220" s="438"/>
      <c r="VVJ220" s="438"/>
      <c r="VVK220" s="438"/>
      <c r="VVL220" s="438"/>
      <c r="VVM220" s="438"/>
      <c r="VVN220" s="438"/>
      <c r="VVO220" s="438"/>
      <c r="VVP220" s="438"/>
      <c r="VVQ220" s="438"/>
      <c r="VVR220" s="438"/>
      <c r="VVS220" s="438"/>
      <c r="VVT220" s="438"/>
      <c r="VVU220" s="438"/>
      <c r="VVV220" s="438"/>
      <c r="VVW220" s="438"/>
      <c r="VVX220" s="438"/>
      <c r="VVY220" s="438"/>
      <c r="VVZ220" s="438"/>
      <c r="VWA220" s="438"/>
      <c r="VWB220" s="438"/>
      <c r="VWC220" s="438"/>
      <c r="VWD220" s="438"/>
      <c r="VWE220" s="438"/>
      <c r="VWF220" s="438"/>
      <c r="VWG220" s="435"/>
      <c r="VWH220" s="435"/>
      <c r="VWI220" s="435"/>
      <c r="VWJ220" s="435"/>
      <c r="VWK220" s="435"/>
      <c r="VWL220" s="435"/>
      <c r="VWM220" s="435"/>
      <c r="VWN220" s="435"/>
      <c r="VWO220" s="435"/>
      <c r="VWP220" s="435"/>
      <c r="VWQ220" s="435"/>
      <c r="VWR220" s="435"/>
      <c r="VWS220" s="435"/>
      <c r="VWT220" s="435"/>
      <c r="VWU220" s="435"/>
      <c r="VWV220" s="435"/>
      <c r="VWW220" s="435"/>
      <c r="VWX220" s="435"/>
      <c r="VWY220" s="435"/>
      <c r="VWZ220" s="435"/>
      <c r="VXA220" s="435"/>
      <c r="VXB220" s="435"/>
      <c r="VXC220" s="435"/>
      <c r="VXD220" s="435"/>
      <c r="VXE220" s="435"/>
      <c r="VXF220" s="435"/>
      <c r="VXG220" s="435"/>
      <c r="VXH220" s="435"/>
      <c r="VXI220" s="435"/>
      <c r="VXJ220" s="435"/>
      <c r="VXK220" s="435"/>
      <c r="VXL220" s="435"/>
      <c r="VXM220" s="435"/>
      <c r="VXN220" s="435"/>
      <c r="VXO220" s="435"/>
      <c r="VXP220" s="435"/>
      <c r="VXQ220" s="435"/>
      <c r="VXR220" s="435"/>
      <c r="VXS220" s="435"/>
      <c r="VXT220" s="435"/>
      <c r="VXU220" s="435"/>
      <c r="VXV220" s="435"/>
      <c r="VXW220" s="435"/>
      <c r="VXX220" s="435"/>
      <c r="VXY220" s="435"/>
      <c r="VXZ220" s="435"/>
      <c r="VYA220" s="435"/>
      <c r="VYB220" s="435"/>
      <c r="VYC220" s="436"/>
      <c r="VYD220" s="436"/>
      <c r="VYE220" s="436"/>
      <c r="VYF220" s="436"/>
      <c r="VYG220" s="436"/>
      <c r="VYH220" s="436"/>
      <c r="VYI220" s="436"/>
      <c r="VYJ220" s="436"/>
      <c r="VYK220" s="436"/>
      <c r="VYL220" s="436"/>
      <c r="VYM220" s="436"/>
      <c r="VYN220" s="436"/>
      <c r="VYO220" s="436"/>
      <c r="VYP220" s="436"/>
      <c r="VYQ220" s="436"/>
      <c r="VYR220" s="436"/>
      <c r="VYS220" s="437"/>
      <c r="VYT220" s="437"/>
      <c r="VYU220" s="437"/>
      <c r="VYV220" s="437"/>
      <c r="VYW220" s="437"/>
      <c r="VYX220" s="437"/>
      <c r="VYY220" s="437"/>
      <c r="VYZ220" s="438"/>
      <c r="VZA220" s="438"/>
      <c r="VZB220" s="438"/>
      <c r="VZC220" s="438"/>
      <c r="VZD220" s="438"/>
      <c r="VZE220" s="438"/>
      <c r="VZF220" s="438"/>
      <c r="VZG220" s="438"/>
      <c r="VZH220" s="438"/>
      <c r="VZI220" s="438"/>
      <c r="VZJ220" s="438"/>
      <c r="VZK220" s="438"/>
      <c r="VZL220" s="438"/>
      <c r="VZM220" s="438"/>
      <c r="VZN220" s="438"/>
      <c r="VZO220" s="438"/>
      <c r="VZP220" s="438"/>
      <c r="VZQ220" s="438"/>
      <c r="VZR220" s="438"/>
      <c r="VZS220" s="438"/>
      <c r="VZT220" s="438"/>
      <c r="VZU220" s="438"/>
      <c r="VZV220" s="438"/>
      <c r="VZW220" s="438"/>
      <c r="VZX220" s="438"/>
      <c r="VZY220" s="438"/>
      <c r="VZZ220" s="438"/>
      <c r="WAA220" s="438"/>
      <c r="WAB220" s="438"/>
      <c r="WAC220" s="438"/>
      <c r="WAD220" s="438"/>
      <c r="WAE220" s="438"/>
      <c r="WAF220" s="438"/>
      <c r="WAG220" s="438"/>
      <c r="WAH220" s="435"/>
      <c r="WAI220" s="435"/>
      <c r="WAJ220" s="435"/>
      <c r="WAK220" s="435"/>
      <c r="WAL220" s="435"/>
      <c r="WAM220" s="435"/>
      <c r="WAN220" s="435"/>
      <c r="WAO220" s="435"/>
      <c r="WAP220" s="435"/>
      <c r="WAQ220" s="435"/>
      <c r="WAR220" s="435"/>
      <c r="WAS220" s="435"/>
      <c r="WAT220" s="435"/>
      <c r="WAU220" s="435"/>
      <c r="WAV220" s="435"/>
      <c r="WAW220" s="435"/>
      <c r="WAX220" s="435"/>
      <c r="WAY220" s="435"/>
      <c r="WAZ220" s="435"/>
      <c r="WBA220" s="435"/>
      <c r="WBB220" s="435"/>
      <c r="WBC220" s="435"/>
      <c r="WBD220" s="435"/>
      <c r="WBE220" s="435"/>
      <c r="WBF220" s="435"/>
      <c r="WBG220" s="435"/>
      <c r="WBH220" s="435"/>
      <c r="WBI220" s="435"/>
      <c r="WBJ220" s="435"/>
      <c r="WBK220" s="435"/>
      <c r="WBL220" s="435"/>
      <c r="WBM220" s="435"/>
      <c r="WBN220" s="435"/>
      <c r="WBO220" s="435"/>
      <c r="WBP220" s="435"/>
      <c r="WBQ220" s="435"/>
      <c r="WBR220" s="435"/>
      <c r="WBS220" s="435"/>
      <c r="WBT220" s="435"/>
      <c r="WBU220" s="435"/>
      <c r="WBV220" s="435"/>
      <c r="WBW220" s="435"/>
      <c r="WBX220" s="435"/>
      <c r="WBY220" s="435"/>
      <c r="WBZ220" s="435"/>
      <c r="WCA220" s="435"/>
      <c r="WCB220" s="435"/>
      <c r="WCC220" s="435"/>
      <c r="WCD220" s="436"/>
      <c r="WCE220" s="436"/>
      <c r="WCF220" s="436"/>
      <c r="WCG220" s="436"/>
      <c r="WCH220" s="436"/>
      <c r="WCI220" s="436"/>
      <c r="WCJ220" s="436"/>
      <c r="WCK220" s="436"/>
      <c r="WCL220" s="436"/>
      <c r="WCM220" s="436"/>
      <c r="WCN220" s="436"/>
      <c r="WCO220" s="436"/>
      <c r="WCP220" s="436"/>
      <c r="WCQ220" s="436"/>
      <c r="WCR220" s="436"/>
      <c r="WCS220" s="436"/>
      <c r="WCT220" s="437"/>
      <c r="WCU220" s="437"/>
      <c r="WCV220" s="437"/>
      <c r="WCW220" s="437"/>
      <c r="WCX220" s="437"/>
      <c r="WCY220" s="437"/>
      <c r="WCZ220" s="437"/>
      <c r="WDA220" s="438"/>
      <c r="WDB220" s="438"/>
      <c r="WDC220" s="438"/>
      <c r="WDD220" s="438"/>
      <c r="WDE220" s="438"/>
      <c r="WDF220" s="438"/>
      <c r="WDG220" s="438"/>
      <c r="WDH220" s="438"/>
      <c r="WDI220" s="438"/>
      <c r="WDJ220" s="438"/>
      <c r="WDK220" s="438"/>
      <c r="WDL220" s="438"/>
      <c r="WDM220" s="438"/>
      <c r="WDN220" s="438"/>
      <c r="WDO220" s="438"/>
      <c r="WDP220" s="438"/>
      <c r="WDQ220" s="438"/>
      <c r="WDR220" s="438"/>
      <c r="WDS220" s="438"/>
      <c r="WDT220" s="438"/>
      <c r="WDU220" s="438"/>
      <c r="WDV220" s="438"/>
      <c r="WDW220" s="438"/>
      <c r="WDX220" s="438"/>
      <c r="WDY220" s="438"/>
      <c r="WDZ220" s="438"/>
      <c r="WEA220" s="438"/>
      <c r="WEB220" s="438"/>
      <c r="WEC220" s="438"/>
      <c r="WED220" s="438"/>
      <c r="WEE220" s="438"/>
      <c r="WEF220" s="438"/>
      <c r="WEG220" s="438"/>
      <c r="WEH220" s="438"/>
      <c r="WEI220" s="435"/>
      <c r="WEJ220" s="435"/>
      <c r="WEK220" s="435"/>
      <c r="WEL220" s="435"/>
      <c r="WEM220" s="435"/>
      <c r="WEN220" s="435"/>
      <c r="WEO220" s="435"/>
      <c r="WEP220" s="435"/>
      <c r="WEQ220" s="435"/>
      <c r="WER220" s="435"/>
      <c r="WES220" s="435"/>
      <c r="WET220" s="435"/>
      <c r="WEU220" s="435"/>
      <c r="WEV220" s="435"/>
      <c r="WEW220" s="435"/>
      <c r="WEX220" s="435"/>
      <c r="WEY220" s="435"/>
      <c r="WEZ220" s="435"/>
      <c r="WFA220" s="435"/>
      <c r="WFB220" s="435"/>
      <c r="WFC220" s="435"/>
      <c r="WFD220" s="435"/>
      <c r="WFE220" s="435"/>
      <c r="WFF220" s="435"/>
      <c r="WFG220" s="435"/>
      <c r="WFH220" s="435"/>
      <c r="WFI220" s="435"/>
      <c r="WFJ220" s="435"/>
      <c r="WFK220" s="435"/>
      <c r="WFL220" s="435"/>
      <c r="WFM220" s="435"/>
      <c r="WFN220" s="435"/>
      <c r="WFO220" s="435"/>
      <c r="WFP220" s="435"/>
      <c r="WFQ220" s="435"/>
      <c r="WFR220" s="435"/>
      <c r="WFS220" s="435"/>
      <c r="WFT220" s="435"/>
      <c r="WFU220" s="435"/>
      <c r="WFV220" s="435"/>
      <c r="WFW220" s="435"/>
      <c r="WFX220" s="435"/>
      <c r="WFY220" s="435"/>
      <c r="WFZ220" s="435"/>
      <c r="WGA220" s="435"/>
      <c r="WGB220" s="435"/>
      <c r="WGC220" s="435"/>
      <c r="WGD220" s="435"/>
      <c r="WGE220" s="436"/>
      <c r="WGF220" s="436"/>
      <c r="WGG220" s="436"/>
      <c r="WGH220" s="436"/>
      <c r="WGI220" s="436"/>
      <c r="WGJ220" s="436"/>
      <c r="WGK220" s="436"/>
      <c r="WGL220" s="436"/>
      <c r="WGM220" s="436"/>
      <c r="WGN220" s="436"/>
      <c r="WGO220" s="436"/>
      <c r="WGP220" s="436"/>
      <c r="WGQ220" s="436"/>
      <c r="WGR220" s="436"/>
      <c r="WGS220" s="436"/>
      <c r="WGT220" s="436"/>
      <c r="WGU220" s="437"/>
      <c r="WGV220" s="437"/>
      <c r="WGW220" s="437"/>
      <c r="WGX220" s="437"/>
      <c r="WGY220" s="437"/>
      <c r="WGZ220" s="437"/>
      <c r="WHA220" s="437"/>
      <c r="WHB220" s="438"/>
      <c r="WHC220" s="438"/>
      <c r="WHD220" s="438"/>
      <c r="WHE220" s="438"/>
      <c r="WHF220" s="438"/>
      <c r="WHG220" s="438"/>
      <c r="WHH220" s="438"/>
      <c r="WHI220" s="438"/>
      <c r="WHJ220" s="438"/>
      <c r="WHK220" s="438"/>
      <c r="WHL220" s="438"/>
      <c r="WHM220" s="438"/>
      <c r="WHN220" s="438"/>
      <c r="WHO220" s="438"/>
      <c r="WHP220" s="438"/>
      <c r="WHQ220" s="438"/>
      <c r="WHR220" s="438"/>
      <c r="WHS220" s="438"/>
      <c r="WHT220" s="438"/>
      <c r="WHU220" s="438"/>
      <c r="WHV220" s="438"/>
      <c r="WHW220" s="438"/>
      <c r="WHX220" s="438"/>
      <c r="WHY220" s="438"/>
      <c r="WHZ220" s="438"/>
      <c r="WIA220" s="438"/>
      <c r="WIB220" s="438"/>
      <c r="WIC220" s="438"/>
      <c r="WID220" s="438"/>
      <c r="WIE220" s="438"/>
      <c r="WIF220" s="438"/>
      <c r="WIG220" s="438"/>
      <c r="WIH220" s="438"/>
      <c r="WII220" s="438"/>
      <c r="WIJ220" s="435"/>
      <c r="WIK220" s="435"/>
      <c r="WIL220" s="435"/>
      <c r="WIM220" s="435"/>
      <c r="WIN220" s="435"/>
      <c r="WIO220" s="435"/>
      <c r="WIP220" s="435"/>
      <c r="WIQ220" s="435"/>
      <c r="WIR220" s="435"/>
      <c r="WIS220" s="435"/>
      <c r="WIT220" s="435"/>
      <c r="WIU220" s="435"/>
      <c r="WIV220" s="435"/>
      <c r="WIW220" s="435"/>
      <c r="WIX220" s="435"/>
      <c r="WIY220" s="435"/>
      <c r="WIZ220" s="435"/>
      <c r="WJA220" s="435"/>
      <c r="WJB220" s="435"/>
      <c r="WJC220" s="435"/>
      <c r="WJD220" s="435"/>
      <c r="WJE220" s="435"/>
      <c r="WJF220" s="435"/>
      <c r="WJG220" s="435"/>
      <c r="WJH220" s="435"/>
      <c r="WJI220" s="435"/>
      <c r="WJJ220" s="435"/>
      <c r="WJK220" s="435"/>
      <c r="WJL220" s="435"/>
      <c r="WJM220" s="435"/>
      <c r="WJN220" s="435"/>
      <c r="WJO220" s="435"/>
      <c r="WJP220" s="435"/>
      <c r="WJQ220" s="435"/>
      <c r="WJR220" s="435"/>
      <c r="WJS220" s="435"/>
      <c r="WJT220" s="435"/>
      <c r="WJU220" s="435"/>
      <c r="WJV220" s="435"/>
      <c r="WJW220" s="435"/>
      <c r="WJX220" s="435"/>
      <c r="WJY220" s="435"/>
      <c r="WJZ220" s="435"/>
      <c r="WKA220" s="435"/>
      <c r="WKB220" s="435"/>
      <c r="WKC220" s="435"/>
      <c r="WKD220" s="435"/>
      <c r="WKE220" s="435"/>
      <c r="WKF220" s="436"/>
      <c r="WKG220" s="436"/>
      <c r="WKH220" s="436"/>
      <c r="WKI220" s="436"/>
      <c r="WKJ220" s="436"/>
      <c r="WKK220" s="436"/>
      <c r="WKL220" s="436"/>
      <c r="WKM220" s="436"/>
      <c r="WKN220" s="436"/>
      <c r="WKO220" s="436"/>
      <c r="WKP220" s="436"/>
      <c r="WKQ220" s="436"/>
      <c r="WKR220" s="436"/>
      <c r="WKS220" s="436"/>
      <c r="WKT220" s="436"/>
      <c r="WKU220" s="436"/>
      <c r="WKV220" s="437"/>
      <c r="WKW220" s="437"/>
      <c r="WKX220" s="437"/>
      <c r="WKY220" s="437"/>
      <c r="WKZ220" s="437"/>
      <c r="WLA220" s="437"/>
      <c r="WLB220" s="437"/>
      <c r="WLC220" s="438"/>
      <c r="WLD220" s="438"/>
      <c r="WLE220" s="438"/>
      <c r="WLF220" s="438"/>
      <c r="WLG220" s="438"/>
      <c r="WLH220" s="438"/>
      <c r="WLI220" s="438"/>
      <c r="WLJ220" s="438"/>
      <c r="WLK220" s="438"/>
      <c r="WLL220" s="438"/>
      <c r="WLM220" s="438"/>
      <c r="WLN220" s="438"/>
      <c r="WLO220" s="438"/>
      <c r="WLP220" s="438"/>
      <c r="WLQ220" s="438"/>
      <c r="WLR220" s="438"/>
      <c r="WLS220" s="438"/>
      <c r="WLT220" s="438"/>
      <c r="WLU220" s="438"/>
      <c r="WLV220" s="438"/>
      <c r="WLW220" s="438"/>
      <c r="WLX220" s="438"/>
      <c r="WLY220" s="438"/>
      <c r="WLZ220" s="438"/>
      <c r="WMA220" s="438"/>
      <c r="WMB220" s="438"/>
      <c r="WMC220" s="438"/>
      <c r="WMD220" s="438"/>
      <c r="WME220" s="438"/>
      <c r="WMF220" s="438"/>
      <c r="WMG220" s="438"/>
      <c r="WMH220" s="438"/>
      <c r="WMI220" s="438"/>
      <c r="WMJ220" s="438"/>
      <c r="WMK220" s="435"/>
      <c r="WML220" s="435"/>
      <c r="WMM220" s="435"/>
      <c r="WMN220" s="435"/>
      <c r="WMO220" s="435"/>
      <c r="WMP220" s="435"/>
      <c r="WMQ220" s="435"/>
      <c r="WMR220" s="435"/>
      <c r="WMS220" s="435"/>
      <c r="WMT220" s="435"/>
      <c r="WMU220" s="435"/>
      <c r="WMV220" s="435"/>
      <c r="WMW220" s="435"/>
      <c r="WMX220" s="435"/>
      <c r="WMY220" s="435"/>
      <c r="WMZ220" s="435"/>
      <c r="WNA220" s="435"/>
      <c r="WNB220" s="435"/>
      <c r="WNC220" s="435"/>
      <c r="WND220" s="435"/>
      <c r="WNE220" s="435"/>
      <c r="WNF220" s="435"/>
      <c r="WNG220" s="435"/>
      <c r="WNH220" s="435"/>
      <c r="WNI220" s="435"/>
      <c r="WNJ220" s="435"/>
      <c r="WNK220" s="435"/>
      <c r="WNL220" s="435"/>
      <c r="WNM220" s="435"/>
      <c r="WNN220" s="435"/>
      <c r="WNO220" s="435"/>
      <c r="WNP220" s="435"/>
      <c r="WNQ220" s="435"/>
      <c r="WNR220" s="435"/>
      <c r="WNS220" s="435"/>
      <c r="WNT220" s="435"/>
      <c r="WNU220" s="435"/>
      <c r="WNV220" s="435"/>
      <c r="WNW220" s="435"/>
      <c r="WNX220" s="435"/>
      <c r="WNY220" s="435"/>
      <c r="WNZ220" s="435"/>
      <c r="WOA220" s="435"/>
      <c r="WOB220" s="435"/>
      <c r="WOC220" s="435"/>
      <c r="WOD220" s="435"/>
      <c r="WOE220" s="435"/>
      <c r="WOF220" s="435"/>
      <c r="WOG220" s="436"/>
      <c r="WOH220" s="436"/>
      <c r="WOI220" s="436"/>
      <c r="WOJ220" s="436"/>
      <c r="WOK220" s="436"/>
      <c r="WOL220" s="436"/>
      <c r="WOM220" s="436"/>
      <c r="WON220" s="436"/>
      <c r="WOO220" s="436"/>
      <c r="WOP220" s="436"/>
      <c r="WOQ220" s="436"/>
      <c r="WOR220" s="436"/>
      <c r="WOS220" s="436"/>
      <c r="WOT220" s="436"/>
      <c r="WOU220" s="436"/>
      <c r="WOV220" s="436"/>
      <c r="WOW220" s="437"/>
      <c r="WOX220" s="437"/>
      <c r="WOY220" s="437"/>
      <c r="WOZ220" s="437"/>
      <c r="WPA220" s="437"/>
      <c r="WPB220" s="437"/>
      <c r="WPC220" s="437"/>
      <c r="WPD220" s="438"/>
      <c r="WPE220" s="438"/>
      <c r="WPF220" s="438"/>
      <c r="WPG220" s="438"/>
      <c r="WPH220" s="438"/>
      <c r="WPI220" s="438"/>
      <c r="WPJ220" s="438"/>
      <c r="WPK220" s="438"/>
      <c r="WPL220" s="438"/>
      <c r="WPM220" s="438"/>
      <c r="WPN220" s="438"/>
      <c r="WPO220" s="438"/>
      <c r="WPP220" s="438"/>
      <c r="WPQ220" s="438"/>
      <c r="WPR220" s="438"/>
      <c r="WPS220" s="438"/>
      <c r="WPT220" s="438"/>
      <c r="WPU220" s="438"/>
      <c r="WPV220" s="438"/>
      <c r="WPW220" s="438"/>
      <c r="WPX220" s="438"/>
      <c r="WPY220" s="438"/>
      <c r="WPZ220" s="438"/>
      <c r="WQA220" s="438"/>
      <c r="WQB220" s="438"/>
      <c r="WQC220" s="438"/>
      <c r="WQD220" s="438"/>
      <c r="WQE220" s="438"/>
      <c r="WQF220" s="438"/>
      <c r="WQG220" s="438"/>
      <c r="WQH220" s="438"/>
      <c r="WQI220" s="438"/>
      <c r="WQJ220" s="438"/>
      <c r="WQK220" s="438"/>
      <c r="WQL220" s="435"/>
      <c r="WQM220" s="435"/>
      <c r="WQN220" s="435"/>
      <c r="WQO220" s="435"/>
      <c r="WQP220" s="435"/>
      <c r="WQQ220" s="435"/>
      <c r="WQR220" s="435"/>
      <c r="WQS220" s="435"/>
      <c r="WQT220" s="435"/>
      <c r="WQU220" s="435"/>
      <c r="WQV220" s="435"/>
      <c r="WQW220" s="435"/>
      <c r="WQX220" s="435"/>
      <c r="WQY220" s="435"/>
      <c r="WQZ220" s="435"/>
      <c r="WRA220" s="435"/>
      <c r="WRB220" s="435"/>
      <c r="WRC220" s="435"/>
      <c r="WRD220" s="435"/>
      <c r="WRE220" s="435"/>
      <c r="WRF220" s="435"/>
      <c r="WRG220" s="435"/>
      <c r="WRH220" s="435"/>
      <c r="WRI220" s="435"/>
      <c r="WRJ220" s="435"/>
      <c r="WRK220" s="435"/>
      <c r="WRL220" s="435"/>
      <c r="WRM220" s="435"/>
      <c r="WRN220" s="435"/>
      <c r="WRO220" s="435"/>
      <c r="WRP220" s="435"/>
      <c r="WRQ220" s="435"/>
      <c r="WRR220" s="435"/>
      <c r="WRS220" s="435"/>
      <c r="WRT220" s="435"/>
      <c r="WRU220" s="435"/>
      <c r="WRV220" s="435"/>
      <c r="WRW220" s="435"/>
      <c r="WRX220" s="435"/>
      <c r="WRY220" s="435"/>
      <c r="WRZ220" s="435"/>
      <c r="WSA220" s="435"/>
      <c r="WSB220" s="435"/>
      <c r="WSC220" s="435"/>
      <c r="WSD220" s="435"/>
      <c r="WSE220" s="435"/>
      <c r="WSF220" s="435"/>
      <c r="WSG220" s="435"/>
      <c r="WSH220" s="436"/>
      <c r="WSI220" s="436"/>
      <c r="WSJ220" s="436"/>
      <c r="WSK220" s="436"/>
      <c r="WSL220" s="436"/>
      <c r="WSM220" s="436"/>
      <c r="WSN220" s="436"/>
      <c r="WSO220" s="436"/>
      <c r="WSP220" s="436"/>
      <c r="WSQ220" s="436"/>
      <c r="WSR220" s="436"/>
      <c r="WSS220" s="436"/>
      <c r="WST220" s="436"/>
      <c r="WSU220" s="436"/>
      <c r="WSV220" s="436"/>
      <c r="WSW220" s="436"/>
      <c r="WSX220" s="437"/>
      <c r="WSY220" s="437"/>
      <c r="WSZ220" s="437"/>
      <c r="WTA220" s="437"/>
      <c r="WTB220" s="437"/>
      <c r="WTC220" s="437"/>
      <c r="WTD220" s="437"/>
      <c r="WTE220" s="438"/>
      <c r="WTF220" s="438"/>
      <c r="WTG220" s="438"/>
      <c r="WTH220" s="438"/>
      <c r="WTI220" s="438"/>
      <c r="WTJ220" s="438"/>
      <c r="WTK220" s="438"/>
      <c r="WTL220" s="438"/>
      <c r="WTM220" s="438"/>
      <c r="WTN220" s="438"/>
      <c r="WTO220" s="438"/>
      <c r="WTP220" s="438"/>
      <c r="WTQ220" s="438"/>
      <c r="WTR220" s="438"/>
      <c r="WTS220" s="438"/>
      <c r="WTT220" s="438"/>
      <c r="WTU220" s="438"/>
      <c r="WTV220" s="438"/>
      <c r="WTW220" s="438"/>
      <c r="WTX220" s="438"/>
      <c r="WTY220" s="438"/>
      <c r="WTZ220" s="438"/>
      <c r="WUA220" s="438"/>
      <c r="WUB220" s="438"/>
      <c r="WUC220" s="438"/>
      <c r="WUD220" s="438"/>
      <c r="WUE220" s="438"/>
      <c r="WUF220" s="438"/>
      <c r="WUG220" s="438"/>
      <c r="WUH220" s="438"/>
      <c r="WUI220" s="438"/>
      <c r="WUJ220" s="438"/>
      <c r="WUK220" s="438"/>
      <c r="WUL220" s="438"/>
      <c r="WUM220" s="435"/>
      <c r="WUN220" s="435"/>
      <c r="WUO220" s="435"/>
      <c r="WUP220" s="435"/>
      <c r="WUQ220" s="435"/>
      <c r="WUR220" s="435"/>
      <c r="WUS220" s="435"/>
      <c r="WUT220" s="435"/>
      <c r="WUU220" s="435"/>
      <c r="WUV220" s="435"/>
      <c r="WUW220" s="435"/>
      <c r="WUX220" s="435"/>
      <c r="WUY220" s="435"/>
      <c r="WUZ220" s="435"/>
      <c r="WVA220" s="435"/>
      <c r="WVB220" s="435"/>
      <c r="WVC220" s="435"/>
      <c r="WVD220" s="435"/>
      <c r="WVE220" s="435"/>
      <c r="WVF220" s="435"/>
      <c r="WVG220" s="435"/>
      <c r="WVH220" s="435"/>
      <c r="WVI220" s="435"/>
      <c r="WVJ220" s="435"/>
      <c r="WVK220" s="435"/>
      <c r="WVL220" s="435"/>
      <c r="WVM220" s="435"/>
      <c r="WVN220" s="435"/>
      <c r="WVO220" s="435"/>
      <c r="WVP220" s="435"/>
      <c r="WVQ220" s="435"/>
      <c r="WVR220" s="435"/>
      <c r="WVS220" s="435"/>
      <c r="WVT220" s="435"/>
      <c r="WVU220" s="435"/>
      <c r="WVV220" s="435"/>
      <c r="WVW220" s="435"/>
      <c r="WVX220" s="435"/>
      <c r="WVY220" s="435"/>
      <c r="WVZ220" s="435"/>
      <c r="WWA220" s="435"/>
      <c r="WWB220" s="435"/>
      <c r="WWC220" s="435"/>
      <c r="WWD220" s="435"/>
      <c r="WWE220" s="435"/>
      <c r="WWF220" s="435"/>
      <c r="WWG220" s="435"/>
      <c r="WWH220" s="435"/>
      <c r="WWI220" s="436"/>
      <c r="WWJ220" s="436"/>
      <c r="WWK220" s="436"/>
      <c r="WWL220" s="436"/>
      <c r="WWM220" s="436"/>
      <c r="WWN220" s="436"/>
      <c r="WWO220" s="436"/>
      <c r="WWP220" s="436"/>
      <c r="WWQ220" s="436"/>
      <c r="WWR220" s="436"/>
      <c r="WWS220" s="436"/>
      <c r="WWT220" s="436"/>
      <c r="WWU220" s="436"/>
      <c r="WWV220" s="436"/>
      <c r="WWW220" s="436"/>
      <c r="WWX220" s="436"/>
      <c r="WWY220" s="437"/>
      <c r="WWZ220" s="437"/>
      <c r="WXA220" s="437"/>
      <c r="WXB220" s="437"/>
      <c r="WXC220" s="437"/>
      <c r="WXD220" s="437"/>
      <c r="WXE220" s="437"/>
      <c r="WXF220" s="438"/>
      <c r="WXG220" s="438"/>
      <c r="WXH220" s="438"/>
      <c r="WXI220" s="438"/>
      <c r="WXJ220" s="438"/>
      <c r="WXK220" s="438"/>
      <c r="WXL220" s="438"/>
      <c r="WXM220" s="438"/>
      <c r="WXN220" s="438"/>
      <c r="WXO220" s="438"/>
      <c r="WXP220" s="438"/>
      <c r="WXQ220" s="438"/>
      <c r="WXR220" s="438"/>
      <c r="WXS220" s="438"/>
      <c r="WXT220" s="438"/>
      <c r="WXU220" s="438"/>
      <c r="WXV220" s="438"/>
      <c r="WXW220" s="438"/>
      <c r="WXX220" s="438"/>
      <c r="WXY220" s="438"/>
      <c r="WXZ220" s="438"/>
      <c r="WYA220" s="438"/>
      <c r="WYB220" s="438"/>
      <c r="WYC220" s="438"/>
      <c r="WYD220" s="438"/>
      <c r="WYE220" s="438"/>
      <c r="WYF220" s="438"/>
      <c r="WYG220" s="438"/>
      <c r="WYH220" s="438"/>
      <c r="WYI220" s="438"/>
      <c r="WYJ220" s="438"/>
      <c r="WYK220" s="438"/>
      <c r="WYL220" s="438"/>
      <c r="WYM220" s="438"/>
      <c r="WYN220" s="435"/>
      <c r="WYO220" s="435"/>
      <c r="WYP220" s="435"/>
      <c r="WYQ220" s="435"/>
      <c r="WYR220" s="435"/>
      <c r="WYS220" s="435"/>
      <c r="WYT220" s="435"/>
      <c r="WYU220" s="435"/>
      <c r="WYV220" s="435"/>
      <c r="WYW220" s="435"/>
      <c r="WYX220" s="435"/>
      <c r="WYY220" s="435"/>
      <c r="WYZ220" s="435"/>
      <c r="WZA220" s="435"/>
      <c r="WZB220" s="435"/>
      <c r="WZC220" s="435"/>
      <c r="WZD220" s="435"/>
      <c r="WZE220" s="435"/>
      <c r="WZF220" s="435"/>
      <c r="WZG220" s="435"/>
      <c r="WZH220" s="435"/>
      <c r="WZI220" s="435"/>
      <c r="WZJ220" s="435"/>
      <c r="WZK220" s="435"/>
      <c r="WZL220" s="435"/>
      <c r="WZM220" s="435"/>
      <c r="WZN220" s="435"/>
      <c r="WZO220" s="435"/>
      <c r="WZP220" s="435"/>
      <c r="WZQ220" s="435"/>
      <c r="WZR220" s="435"/>
      <c r="WZS220" s="435"/>
      <c r="WZT220" s="435"/>
      <c r="WZU220" s="435"/>
      <c r="WZV220" s="435"/>
      <c r="WZW220" s="435"/>
      <c r="WZX220" s="435"/>
      <c r="WZY220" s="435"/>
      <c r="WZZ220" s="435"/>
      <c r="XAA220" s="435"/>
      <c r="XAB220" s="435"/>
      <c r="XAC220" s="435"/>
      <c r="XAD220" s="435"/>
      <c r="XAE220" s="435"/>
      <c r="XAF220" s="435"/>
      <c r="XAG220" s="435"/>
      <c r="XAH220" s="435"/>
      <c r="XAI220" s="435"/>
      <c r="XAJ220" s="436"/>
      <c r="XAK220" s="436"/>
      <c r="XAL220" s="436"/>
      <c r="XAM220" s="436"/>
      <c r="XAN220" s="436"/>
      <c r="XAO220" s="436"/>
      <c r="XAP220" s="436"/>
      <c r="XAQ220" s="436"/>
      <c r="XAR220" s="436"/>
      <c r="XAS220" s="436"/>
      <c r="XAT220" s="436"/>
      <c r="XAU220" s="436"/>
      <c r="XAV220" s="436"/>
      <c r="XAW220" s="436"/>
      <c r="XAX220" s="436"/>
      <c r="XAY220" s="436"/>
      <c r="XAZ220" s="437"/>
      <c r="XBA220" s="437"/>
      <c r="XBB220" s="437"/>
      <c r="XBC220" s="437"/>
      <c r="XBD220" s="437"/>
      <c r="XBE220" s="437"/>
      <c r="XBF220" s="437"/>
      <c r="XBG220" s="438"/>
      <c r="XBH220" s="438"/>
      <c r="XBI220" s="438"/>
      <c r="XBJ220" s="438"/>
      <c r="XBK220" s="438"/>
      <c r="XBL220" s="438"/>
      <c r="XBM220" s="438"/>
      <c r="XBN220" s="438"/>
      <c r="XBO220" s="438"/>
      <c r="XBP220" s="438"/>
      <c r="XBQ220" s="438"/>
      <c r="XBR220" s="438"/>
      <c r="XBS220" s="438"/>
      <c r="XBT220" s="438"/>
      <c r="XBU220" s="438"/>
      <c r="XBV220" s="438"/>
      <c r="XBW220" s="438"/>
      <c r="XBX220" s="438"/>
      <c r="XBY220" s="438"/>
      <c r="XBZ220" s="438"/>
      <c r="XCA220" s="438"/>
      <c r="XCB220" s="438"/>
      <c r="XCC220" s="438"/>
      <c r="XCD220" s="438"/>
      <c r="XCE220" s="438"/>
      <c r="XCF220" s="438"/>
      <c r="XCG220" s="438"/>
      <c r="XCH220" s="438"/>
      <c r="XCI220" s="438"/>
      <c r="XCJ220" s="438"/>
      <c r="XCK220" s="438"/>
      <c r="XCL220" s="438"/>
      <c r="XCM220" s="438"/>
      <c r="XCN220" s="438"/>
      <c r="XCO220" s="435"/>
      <c r="XCP220" s="435"/>
      <c r="XCQ220" s="435"/>
      <c r="XCR220" s="435"/>
      <c r="XCS220" s="435"/>
      <c r="XCT220" s="435"/>
      <c r="XCU220" s="435"/>
      <c r="XCV220" s="435"/>
      <c r="XCW220" s="435"/>
      <c r="XCX220" s="435"/>
      <c r="XCY220" s="435"/>
      <c r="XCZ220" s="435"/>
      <c r="XDA220" s="435"/>
      <c r="XDB220" s="435"/>
      <c r="XDC220" s="435"/>
      <c r="XDD220" s="435"/>
      <c r="XDE220" s="435"/>
      <c r="XDF220" s="435"/>
      <c r="XDG220" s="435"/>
      <c r="XDH220" s="435"/>
      <c r="XDI220" s="435"/>
      <c r="XDJ220" s="435"/>
      <c r="XDK220" s="435"/>
      <c r="XDL220" s="435"/>
      <c r="XDM220" s="435"/>
      <c r="XDN220" s="435"/>
      <c r="XDO220" s="435"/>
      <c r="XDP220" s="435"/>
      <c r="XDQ220" s="435"/>
      <c r="XDR220" s="435"/>
      <c r="XDS220" s="435"/>
      <c r="XDT220" s="435"/>
      <c r="XDU220" s="435"/>
      <c r="XDV220" s="435"/>
      <c r="XDW220" s="435"/>
      <c r="XDX220" s="435"/>
      <c r="XDY220" s="435"/>
      <c r="XDZ220" s="435"/>
      <c r="XEA220" s="435"/>
      <c r="XEB220" s="435"/>
      <c r="XEC220" s="435"/>
      <c r="XED220" s="435"/>
      <c r="XEE220" s="435"/>
      <c r="XEF220" s="435"/>
      <c r="XEG220" s="435"/>
      <c r="XEH220" s="435"/>
      <c r="XEI220" s="435"/>
      <c r="XEJ220" s="435"/>
      <c r="XEK220" s="436"/>
      <c r="XEL220" s="436"/>
      <c r="XEM220" s="436"/>
      <c r="XEN220" s="436"/>
      <c r="XEO220" s="436"/>
      <c r="XEP220" s="436"/>
      <c r="XEQ220" s="436"/>
      <c r="XER220" s="436"/>
      <c r="XES220" s="436"/>
      <c r="XET220" s="436"/>
      <c r="XEU220" s="436"/>
      <c r="XEV220" s="436"/>
      <c r="XEW220" s="436"/>
      <c r="XEX220" s="436"/>
      <c r="XEY220" s="436"/>
      <c r="XEZ220" s="436"/>
      <c r="XFA220" s="437"/>
      <c r="XFB220" s="437"/>
      <c r="XFC220" s="437"/>
      <c r="XFD220" s="437"/>
    </row>
    <row r="221" spans="1:16384" s="182" customFormat="1" ht="6" customHeight="1" x14ac:dyDescent="0.25">
      <c r="A221" s="433"/>
      <c r="B221" s="433"/>
      <c r="C221" s="433"/>
      <c r="D221" s="433"/>
      <c r="E221" s="433"/>
      <c r="F221" s="433"/>
      <c r="G221" s="433"/>
      <c r="H221" s="433"/>
      <c r="I221" s="433"/>
      <c r="J221" s="433"/>
      <c r="K221" s="433"/>
      <c r="L221" s="433"/>
      <c r="M221" s="433"/>
      <c r="N221" s="433"/>
      <c r="O221" s="433"/>
      <c r="P221" s="433"/>
      <c r="Q221" s="433"/>
      <c r="R221" s="433"/>
      <c r="S221" s="433"/>
      <c r="T221" s="433"/>
      <c r="U221" s="433"/>
      <c r="V221" s="433"/>
      <c r="W221" s="433"/>
      <c r="X221" s="433"/>
      <c r="Y221" s="433"/>
      <c r="Z221" s="433"/>
      <c r="AA221" s="433"/>
      <c r="AB221" s="433"/>
      <c r="AC221" s="433"/>
      <c r="AD221" s="433"/>
      <c r="AE221" s="433"/>
      <c r="AF221" s="433"/>
      <c r="AG221" s="433"/>
      <c r="AH221" s="433"/>
      <c r="AI221" s="433"/>
      <c r="AJ221" s="433"/>
      <c r="AK221" s="433"/>
      <c r="AL221" s="433"/>
      <c r="AM221" s="433"/>
      <c r="AN221" s="433"/>
      <c r="AO221" s="433"/>
      <c r="AP221" s="433"/>
      <c r="AQ221" s="433"/>
      <c r="AR221" s="433"/>
      <c r="AS221" s="433"/>
      <c r="AT221" s="433"/>
      <c r="AU221" s="433"/>
      <c r="AV221" s="433"/>
      <c r="AW221" s="433"/>
      <c r="AX221" s="433"/>
      <c r="AY221" s="433"/>
      <c r="AZ221" s="433"/>
      <c r="BA221" s="433"/>
      <c r="BB221" s="433"/>
      <c r="BC221" s="433"/>
      <c r="BD221" s="433"/>
      <c r="BE221" s="433"/>
      <c r="BF221" s="433"/>
      <c r="BG221" s="433"/>
      <c r="BH221" s="433"/>
      <c r="BI221" s="433"/>
      <c r="BJ221" s="433"/>
      <c r="BK221" s="433"/>
      <c r="BL221" s="433"/>
      <c r="BM221" s="433"/>
      <c r="BN221" s="433"/>
      <c r="BO221" s="433"/>
      <c r="BP221" s="433"/>
      <c r="BQ221" s="433"/>
      <c r="BR221" s="433"/>
      <c r="BS221" s="433"/>
      <c r="BT221" s="433"/>
      <c r="BU221" s="433"/>
      <c r="BV221" s="433"/>
      <c r="BW221" s="433"/>
      <c r="BX221" s="433"/>
      <c r="BY221" s="433"/>
      <c r="BZ221" s="433"/>
      <c r="CA221" s="433"/>
      <c r="CB221" s="433"/>
      <c r="CC221" s="433"/>
      <c r="CD221" s="433"/>
      <c r="CE221" s="433"/>
      <c r="CF221" s="433"/>
      <c r="CG221" s="433"/>
      <c r="CH221" s="433"/>
      <c r="CI221" s="433"/>
      <c r="CJ221" s="433"/>
      <c r="CK221" s="433"/>
      <c r="CL221" s="433"/>
      <c r="CM221" s="433"/>
      <c r="CN221" s="433"/>
      <c r="CO221" s="433"/>
      <c r="CP221" s="433"/>
      <c r="CQ221" s="433"/>
      <c r="CR221" s="433"/>
      <c r="CS221" s="433"/>
      <c r="CT221" s="433"/>
      <c r="CU221" s="433"/>
      <c r="CV221" s="433"/>
      <c r="CW221" s="433"/>
      <c r="CX221" s="433"/>
      <c r="CY221" s="433"/>
      <c r="CZ221" s="433"/>
      <c r="DA221" s="433"/>
      <c r="DB221" s="234"/>
      <c r="DC221" s="184"/>
    </row>
    <row r="222" spans="1:16384" s="182" customFormat="1" ht="10.199999999999999" customHeight="1" x14ac:dyDescent="0.25">
      <c r="A222" s="773" t="s">
        <v>47</v>
      </c>
      <c r="B222" s="774"/>
      <c r="C222" s="774"/>
      <c r="D222" s="774"/>
      <c r="E222" s="774"/>
      <c r="F222" s="774"/>
      <c r="G222" s="775"/>
      <c r="H222" s="773" t="s">
        <v>0</v>
      </c>
      <c r="I222" s="774"/>
      <c r="J222" s="774"/>
      <c r="K222" s="774"/>
      <c r="L222" s="774"/>
      <c r="M222" s="774"/>
      <c r="N222" s="774"/>
      <c r="O222" s="774"/>
      <c r="P222" s="774"/>
      <c r="Q222" s="774"/>
      <c r="R222" s="774"/>
      <c r="S222" s="774"/>
      <c r="T222" s="774"/>
      <c r="U222" s="774"/>
      <c r="V222" s="774"/>
      <c r="W222" s="774"/>
      <c r="X222" s="774"/>
      <c r="Y222" s="774"/>
      <c r="Z222" s="774"/>
      <c r="AA222" s="774"/>
      <c r="AB222" s="774"/>
      <c r="AC222" s="774"/>
      <c r="AD222" s="774"/>
      <c r="AE222" s="774"/>
      <c r="AF222" s="774"/>
      <c r="AG222" s="774"/>
      <c r="AH222" s="774"/>
      <c r="AI222" s="774"/>
      <c r="AJ222" s="774"/>
      <c r="AK222" s="774"/>
      <c r="AL222" s="774"/>
      <c r="AM222" s="774"/>
      <c r="AN222" s="774"/>
      <c r="AO222" s="775"/>
      <c r="AP222" s="773" t="s">
        <v>82</v>
      </c>
      <c r="AQ222" s="774"/>
      <c r="AR222" s="774"/>
      <c r="AS222" s="774"/>
      <c r="AT222" s="774"/>
      <c r="AU222" s="774"/>
      <c r="AV222" s="774"/>
      <c r="AW222" s="774"/>
      <c r="AX222" s="774"/>
      <c r="AY222" s="774"/>
      <c r="AZ222" s="774"/>
      <c r="BA222" s="774"/>
      <c r="BB222" s="774"/>
      <c r="BC222" s="774"/>
      <c r="BD222" s="774"/>
      <c r="BE222" s="775"/>
      <c r="BF222" s="773" t="s">
        <v>83</v>
      </c>
      <c r="BG222" s="774"/>
      <c r="BH222" s="774"/>
      <c r="BI222" s="774"/>
      <c r="BJ222" s="774"/>
      <c r="BK222" s="774"/>
      <c r="BL222" s="774"/>
      <c r="BM222" s="774"/>
      <c r="BN222" s="774"/>
      <c r="BO222" s="774"/>
      <c r="BP222" s="774"/>
      <c r="BQ222" s="774"/>
      <c r="BR222" s="774"/>
      <c r="BS222" s="774"/>
      <c r="BT222" s="774"/>
      <c r="BU222" s="775"/>
      <c r="BV222" s="773" t="s">
        <v>84</v>
      </c>
      <c r="BW222" s="774"/>
      <c r="BX222" s="774"/>
      <c r="BY222" s="774"/>
      <c r="BZ222" s="774"/>
      <c r="CA222" s="774"/>
      <c r="CB222" s="774"/>
      <c r="CC222" s="774"/>
      <c r="CD222" s="774"/>
      <c r="CE222" s="774"/>
      <c r="CF222" s="774"/>
      <c r="CG222" s="774"/>
      <c r="CH222" s="774"/>
      <c r="CI222" s="774"/>
      <c r="CJ222" s="774"/>
      <c r="CK222" s="775"/>
      <c r="CL222" s="773" t="s">
        <v>492</v>
      </c>
      <c r="CM222" s="774"/>
      <c r="CN222" s="774"/>
      <c r="CO222" s="774"/>
      <c r="CP222" s="774"/>
      <c r="CQ222" s="774"/>
      <c r="CR222" s="774"/>
      <c r="CS222" s="774"/>
      <c r="CT222" s="774"/>
      <c r="CU222" s="774"/>
      <c r="CV222" s="774"/>
      <c r="CW222" s="774"/>
      <c r="CX222" s="774"/>
      <c r="CY222" s="774"/>
      <c r="CZ222" s="774"/>
      <c r="DA222" s="775"/>
      <c r="DB222" s="234"/>
      <c r="DC222" s="184"/>
    </row>
    <row r="223" spans="1:16384" s="182" customFormat="1" ht="10.199999999999999" customHeight="1" x14ac:dyDescent="0.25">
      <c r="A223" s="724">
        <v>1</v>
      </c>
      <c r="B223" s="724"/>
      <c r="C223" s="724"/>
      <c r="D223" s="724"/>
      <c r="E223" s="724"/>
      <c r="F223" s="724"/>
      <c r="G223" s="724"/>
      <c r="H223" s="724">
        <v>2</v>
      </c>
      <c r="I223" s="724"/>
      <c r="J223" s="724"/>
      <c r="K223" s="724"/>
      <c r="L223" s="724"/>
      <c r="M223" s="724"/>
      <c r="N223" s="724"/>
      <c r="O223" s="724"/>
      <c r="P223" s="724"/>
      <c r="Q223" s="724"/>
      <c r="R223" s="724"/>
      <c r="S223" s="724"/>
      <c r="T223" s="724"/>
      <c r="U223" s="724"/>
      <c r="V223" s="724"/>
      <c r="W223" s="724"/>
      <c r="X223" s="724"/>
      <c r="Y223" s="724"/>
      <c r="Z223" s="724"/>
      <c r="AA223" s="724"/>
      <c r="AB223" s="724"/>
      <c r="AC223" s="724"/>
      <c r="AD223" s="724"/>
      <c r="AE223" s="724"/>
      <c r="AF223" s="724"/>
      <c r="AG223" s="724"/>
      <c r="AH223" s="724"/>
      <c r="AI223" s="724"/>
      <c r="AJ223" s="724"/>
      <c r="AK223" s="724"/>
      <c r="AL223" s="724"/>
      <c r="AM223" s="724"/>
      <c r="AN223" s="724"/>
      <c r="AO223" s="724"/>
      <c r="AP223" s="724">
        <v>3</v>
      </c>
      <c r="AQ223" s="724"/>
      <c r="AR223" s="724"/>
      <c r="AS223" s="724"/>
      <c r="AT223" s="724"/>
      <c r="AU223" s="724"/>
      <c r="AV223" s="724"/>
      <c r="AW223" s="724"/>
      <c r="AX223" s="724"/>
      <c r="AY223" s="724"/>
      <c r="AZ223" s="724"/>
      <c r="BA223" s="724"/>
      <c r="BB223" s="724"/>
      <c r="BC223" s="724"/>
      <c r="BD223" s="724"/>
      <c r="BE223" s="724"/>
      <c r="BF223" s="724">
        <v>4</v>
      </c>
      <c r="BG223" s="724"/>
      <c r="BH223" s="724"/>
      <c r="BI223" s="724"/>
      <c r="BJ223" s="724"/>
      <c r="BK223" s="724"/>
      <c r="BL223" s="724"/>
      <c r="BM223" s="724"/>
      <c r="BN223" s="724"/>
      <c r="BO223" s="724"/>
      <c r="BP223" s="724"/>
      <c r="BQ223" s="724"/>
      <c r="BR223" s="724"/>
      <c r="BS223" s="724"/>
      <c r="BT223" s="724"/>
      <c r="BU223" s="724"/>
      <c r="BV223" s="724">
        <v>5</v>
      </c>
      <c r="BW223" s="724"/>
      <c r="BX223" s="724"/>
      <c r="BY223" s="724"/>
      <c r="BZ223" s="724"/>
      <c r="CA223" s="724"/>
      <c r="CB223" s="724"/>
      <c r="CC223" s="724"/>
      <c r="CD223" s="724"/>
      <c r="CE223" s="724"/>
      <c r="CF223" s="724"/>
      <c r="CG223" s="724"/>
      <c r="CH223" s="724"/>
      <c r="CI223" s="724"/>
      <c r="CJ223" s="724"/>
      <c r="CK223" s="724"/>
      <c r="CL223" s="724">
        <v>6</v>
      </c>
      <c r="CM223" s="724"/>
      <c r="CN223" s="724"/>
      <c r="CO223" s="724"/>
      <c r="CP223" s="724"/>
      <c r="CQ223" s="724"/>
      <c r="CR223" s="724"/>
      <c r="CS223" s="724"/>
      <c r="CT223" s="724"/>
      <c r="CU223" s="724"/>
      <c r="CV223" s="724"/>
      <c r="CW223" s="724"/>
      <c r="CX223" s="724"/>
      <c r="CY223" s="724"/>
      <c r="CZ223" s="724"/>
      <c r="DA223" s="724"/>
      <c r="DB223" s="234"/>
      <c r="DC223" s="184"/>
    </row>
    <row r="224" spans="1:16384" s="182" customFormat="1" ht="10.199999999999999" customHeight="1" x14ac:dyDescent="0.25">
      <c r="A224" s="715" t="s">
        <v>63</v>
      </c>
      <c r="B224" s="715"/>
      <c r="C224" s="715"/>
      <c r="D224" s="715"/>
      <c r="E224" s="715"/>
      <c r="F224" s="715"/>
      <c r="G224" s="715"/>
      <c r="H224" s="710" t="s">
        <v>493</v>
      </c>
      <c r="I224" s="710"/>
      <c r="J224" s="710"/>
      <c r="K224" s="710"/>
      <c r="L224" s="710"/>
      <c r="M224" s="710"/>
      <c r="N224" s="710"/>
      <c r="O224" s="710"/>
      <c r="P224" s="710"/>
      <c r="Q224" s="710"/>
      <c r="R224" s="710"/>
      <c r="S224" s="710"/>
      <c r="T224" s="710"/>
      <c r="U224" s="710"/>
      <c r="V224" s="710"/>
      <c r="W224" s="710"/>
      <c r="X224" s="710"/>
      <c r="Y224" s="710"/>
      <c r="Z224" s="710"/>
      <c r="AA224" s="710"/>
      <c r="AB224" s="710"/>
      <c r="AC224" s="710"/>
      <c r="AD224" s="710"/>
      <c r="AE224" s="710"/>
      <c r="AF224" s="710"/>
      <c r="AG224" s="710"/>
      <c r="AH224" s="710"/>
      <c r="AI224" s="710"/>
      <c r="AJ224" s="710"/>
      <c r="AK224" s="710"/>
      <c r="AL224" s="710"/>
      <c r="AM224" s="710"/>
      <c r="AN224" s="710"/>
      <c r="AO224" s="710"/>
      <c r="AP224" s="731">
        <v>200000</v>
      </c>
      <c r="AQ224" s="731"/>
      <c r="AR224" s="731"/>
      <c r="AS224" s="731"/>
      <c r="AT224" s="731"/>
      <c r="AU224" s="731"/>
      <c r="AV224" s="731"/>
      <c r="AW224" s="731"/>
      <c r="AX224" s="731"/>
      <c r="AY224" s="731"/>
      <c r="AZ224" s="731"/>
      <c r="BA224" s="731"/>
      <c r="BB224" s="731"/>
      <c r="BC224" s="731"/>
      <c r="BD224" s="731"/>
      <c r="BE224" s="731"/>
      <c r="BF224" s="732">
        <v>7.7140000000000004</v>
      </c>
      <c r="BG224" s="732"/>
      <c r="BH224" s="732"/>
      <c r="BI224" s="732"/>
      <c r="BJ224" s="732"/>
      <c r="BK224" s="732"/>
      <c r="BL224" s="732"/>
      <c r="BM224" s="732"/>
      <c r="BN224" s="732"/>
      <c r="BO224" s="732"/>
      <c r="BP224" s="732"/>
      <c r="BQ224" s="732"/>
      <c r="BR224" s="732"/>
      <c r="BS224" s="732"/>
      <c r="BT224" s="732"/>
      <c r="BU224" s="732"/>
      <c r="BV224" s="732"/>
      <c r="BW224" s="732"/>
      <c r="BX224" s="732"/>
      <c r="BY224" s="732"/>
      <c r="BZ224" s="732"/>
      <c r="CA224" s="732"/>
      <c r="CB224" s="732"/>
      <c r="CC224" s="732"/>
      <c r="CD224" s="732"/>
      <c r="CE224" s="732"/>
      <c r="CF224" s="732"/>
      <c r="CG224" s="732"/>
      <c r="CH224" s="732"/>
      <c r="CI224" s="732"/>
      <c r="CJ224" s="732"/>
      <c r="CK224" s="732"/>
      <c r="CL224" s="733">
        <f>ROUND(AP224*BF224,2)</f>
        <v>1542800</v>
      </c>
      <c r="CM224" s="733"/>
      <c r="CN224" s="733"/>
      <c r="CO224" s="733"/>
      <c r="CP224" s="733"/>
      <c r="CQ224" s="733"/>
      <c r="CR224" s="733"/>
      <c r="CS224" s="733"/>
      <c r="CT224" s="733"/>
      <c r="CU224" s="733"/>
      <c r="CV224" s="733"/>
      <c r="CW224" s="733"/>
      <c r="CX224" s="733"/>
      <c r="CY224" s="733"/>
      <c r="CZ224" s="733"/>
      <c r="DA224" s="733"/>
      <c r="DB224" s="234"/>
      <c r="DC224" s="184"/>
    </row>
    <row r="225" spans="1:16384" s="182" customFormat="1" ht="10.199999999999999" customHeight="1" x14ac:dyDescent="0.25">
      <c r="A225" s="715" t="s">
        <v>67</v>
      </c>
      <c r="B225" s="715"/>
      <c r="C225" s="715"/>
      <c r="D225" s="715"/>
      <c r="E225" s="715"/>
      <c r="F225" s="715"/>
      <c r="G225" s="715"/>
      <c r="H225" s="710" t="s">
        <v>494</v>
      </c>
      <c r="I225" s="710"/>
      <c r="J225" s="710"/>
      <c r="K225" s="710"/>
      <c r="L225" s="710"/>
      <c r="M225" s="710"/>
      <c r="N225" s="710"/>
      <c r="O225" s="710"/>
      <c r="P225" s="710"/>
      <c r="Q225" s="710"/>
      <c r="R225" s="710"/>
      <c r="S225" s="710"/>
      <c r="T225" s="710"/>
      <c r="U225" s="710"/>
      <c r="V225" s="710"/>
      <c r="W225" s="710"/>
      <c r="X225" s="710"/>
      <c r="Y225" s="710"/>
      <c r="Z225" s="710"/>
      <c r="AA225" s="710"/>
      <c r="AB225" s="710"/>
      <c r="AC225" s="710"/>
      <c r="AD225" s="710"/>
      <c r="AE225" s="710"/>
      <c r="AF225" s="710"/>
      <c r="AG225" s="710"/>
      <c r="AH225" s="710"/>
      <c r="AI225" s="710"/>
      <c r="AJ225" s="710"/>
      <c r="AK225" s="710"/>
      <c r="AL225" s="710"/>
      <c r="AM225" s="710"/>
      <c r="AN225" s="710"/>
      <c r="AO225" s="710"/>
      <c r="AP225" s="731">
        <v>1377.58</v>
      </c>
      <c r="AQ225" s="731"/>
      <c r="AR225" s="731"/>
      <c r="AS225" s="731"/>
      <c r="AT225" s="731"/>
      <c r="AU225" s="731"/>
      <c r="AV225" s="731"/>
      <c r="AW225" s="731"/>
      <c r="AX225" s="731"/>
      <c r="AY225" s="731"/>
      <c r="AZ225" s="731"/>
      <c r="BA225" s="731"/>
      <c r="BB225" s="731"/>
      <c r="BC225" s="731"/>
      <c r="BD225" s="731"/>
      <c r="BE225" s="731"/>
      <c r="BF225" s="731">
        <v>4529.66</v>
      </c>
      <c r="BG225" s="731"/>
      <c r="BH225" s="731"/>
      <c r="BI225" s="731"/>
      <c r="BJ225" s="731"/>
      <c r="BK225" s="731"/>
      <c r="BL225" s="731"/>
      <c r="BM225" s="731"/>
      <c r="BN225" s="731"/>
      <c r="BO225" s="731"/>
      <c r="BP225" s="731"/>
      <c r="BQ225" s="731"/>
      <c r="BR225" s="731"/>
      <c r="BS225" s="731"/>
      <c r="BT225" s="731"/>
      <c r="BU225" s="731"/>
      <c r="BV225" s="732"/>
      <c r="BW225" s="732"/>
      <c r="BX225" s="732"/>
      <c r="BY225" s="732"/>
      <c r="BZ225" s="732"/>
      <c r="CA225" s="732"/>
      <c r="CB225" s="732"/>
      <c r="CC225" s="732"/>
      <c r="CD225" s="732"/>
      <c r="CE225" s="732"/>
      <c r="CF225" s="732"/>
      <c r="CG225" s="732"/>
      <c r="CH225" s="732"/>
      <c r="CI225" s="732"/>
      <c r="CJ225" s="732"/>
      <c r="CK225" s="732"/>
      <c r="CL225" s="733">
        <f>ROUND(AP225*BF225,2)</f>
        <v>6239969.0199999996</v>
      </c>
      <c r="CM225" s="733"/>
      <c r="CN225" s="733"/>
      <c r="CO225" s="733"/>
      <c r="CP225" s="733"/>
      <c r="CQ225" s="733"/>
      <c r="CR225" s="733"/>
      <c r="CS225" s="733"/>
      <c r="CT225" s="733"/>
      <c r="CU225" s="733"/>
      <c r="CV225" s="733"/>
      <c r="CW225" s="733"/>
      <c r="CX225" s="733"/>
      <c r="CY225" s="733"/>
      <c r="CZ225" s="733"/>
      <c r="DA225" s="733"/>
      <c r="DB225" s="234"/>
      <c r="DC225" s="185"/>
    </row>
    <row r="226" spans="1:16384" s="182" customFormat="1" ht="136.19999999999999" customHeight="1" x14ac:dyDescent="0.25">
      <c r="A226" s="715" t="s">
        <v>68</v>
      </c>
      <c r="B226" s="715"/>
      <c r="C226" s="715"/>
      <c r="D226" s="715"/>
      <c r="E226" s="715"/>
      <c r="F226" s="715"/>
      <c r="G226" s="715"/>
      <c r="H226" s="710" t="s">
        <v>754</v>
      </c>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31">
        <v>6</v>
      </c>
      <c r="AQ226" s="731"/>
      <c r="AR226" s="731"/>
      <c r="AS226" s="731"/>
      <c r="AT226" s="731"/>
      <c r="AU226" s="731"/>
      <c r="AV226" s="731"/>
      <c r="AW226" s="731"/>
      <c r="AX226" s="731"/>
      <c r="AY226" s="731"/>
      <c r="AZ226" s="731"/>
      <c r="BA226" s="731"/>
      <c r="BB226" s="731"/>
      <c r="BC226" s="731"/>
      <c r="BD226" s="731"/>
      <c r="BE226" s="731"/>
      <c r="BF226" s="731">
        <f>CL226/AP226</f>
        <v>68645.375</v>
      </c>
      <c r="BG226" s="731"/>
      <c r="BH226" s="731"/>
      <c r="BI226" s="731"/>
      <c r="BJ226" s="731"/>
      <c r="BK226" s="731"/>
      <c r="BL226" s="731"/>
      <c r="BM226" s="731"/>
      <c r="BN226" s="731"/>
      <c r="BO226" s="731"/>
      <c r="BP226" s="731"/>
      <c r="BQ226" s="731"/>
      <c r="BR226" s="731"/>
      <c r="BS226" s="731"/>
      <c r="BT226" s="731"/>
      <c r="BU226" s="731"/>
      <c r="BV226" s="732"/>
      <c r="BW226" s="732"/>
      <c r="BX226" s="732"/>
      <c r="BY226" s="732"/>
      <c r="BZ226" s="732"/>
      <c r="CA226" s="732"/>
      <c r="CB226" s="732"/>
      <c r="CC226" s="732"/>
      <c r="CD226" s="732"/>
      <c r="CE226" s="732"/>
      <c r="CF226" s="732"/>
      <c r="CG226" s="732"/>
      <c r="CH226" s="732"/>
      <c r="CI226" s="732"/>
      <c r="CJ226" s="732"/>
      <c r="CK226" s="732"/>
      <c r="CL226" s="733">
        <f>411872.78-0.53</f>
        <v>411872.25</v>
      </c>
      <c r="CM226" s="733"/>
      <c r="CN226" s="733"/>
      <c r="CO226" s="733"/>
      <c r="CP226" s="733"/>
      <c r="CQ226" s="733"/>
      <c r="CR226" s="733"/>
      <c r="CS226" s="733"/>
      <c r="CT226" s="733"/>
      <c r="CU226" s="733"/>
      <c r="CV226" s="733"/>
      <c r="CW226" s="733"/>
      <c r="CX226" s="733"/>
      <c r="CY226" s="733"/>
      <c r="CZ226" s="733"/>
      <c r="DA226" s="733"/>
      <c r="DB226" s="234"/>
      <c r="DC226" s="185"/>
    </row>
    <row r="227" spans="1:16384" s="269" customFormat="1" ht="10.199999999999999" customHeight="1" x14ac:dyDescent="0.25">
      <c r="A227" s="715" t="s">
        <v>327</v>
      </c>
      <c r="B227" s="715"/>
      <c r="C227" s="715"/>
      <c r="D227" s="715"/>
      <c r="E227" s="715"/>
      <c r="F227" s="715"/>
      <c r="G227" s="715"/>
      <c r="H227" s="734" t="s">
        <v>519</v>
      </c>
      <c r="I227" s="735"/>
      <c r="J227" s="735"/>
      <c r="K227" s="735"/>
      <c r="L227" s="735"/>
      <c r="M227" s="735"/>
      <c r="N227" s="735"/>
      <c r="O227" s="735"/>
      <c r="P227" s="735"/>
      <c r="Q227" s="735"/>
      <c r="R227" s="735"/>
      <c r="S227" s="735"/>
      <c r="T227" s="735"/>
      <c r="U227" s="735"/>
      <c r="V227" s="735"/>
      <c r="W227" s="735"/>
      <c r="X227" s="735"/>
      <c r="Y227" s="735"/>
      <c r="Z227" s="735"/>
      <c r="AA227" s="735"/>
      <c r="AB227" s="735"/>
      <c r="AC227" s="735"/>
      <c r="AD227" s="735"/>
      <c r="AE227" s="735"/>
      <c r="AF227" s="735"/>
      <c r="AG227" s="735"/>
      <c r="AH227" s="735"/>
      <c r="AI227" s="735"/>
      <c r="AJ227" s="735"/>
      <c r="AK227" s="735"/>
      <c r="AL227" s="735"/>
      <c r="AM227" s="735"/>
      <c r="AN227" s="735"/>
      <c r="AO227" s="736"/>
      <c r="AP227" s="731">
        <v>5611</v>
      </c>
      <c r="AQ227" s="731"/>
      <c r="AR227" s="731"/>
      <c r="AS227" s="731"/>
      <c r="AT227" s="731"/>
      <c r="AU227" s="731"/>
      <c r="AV227" s="731"/>
      <c r="AW227" s="731"/>
      <c r="AX227" s="731"/>
      <c r="AY227" s="731"/>
      <c r="AZ227" s="731"/>
      <c r="BA227" s="731"/>
      <c r="BB227" s="731"/>
      <c r="BC227" s="731"/>
      <c r="BD227" s="731"/>
      <c r="BE227" s="731"/>
      <c r="BF227" s="731">
        <v>46.75</v>
      </c>
      <c r="BG227" s="731"/>
      <c r="BH227" s="731"/>
      <c r="BI227" s="731"/>
      <c r="BJ227" s="731"/>
      <c r="BK227" s="731"/>
      <c r="BL227" s="731"/>
      <c r="BM227" s="731"/>
      <c r="BN227" s="731"/>
      <c r="BO227" s="731"/>
      <c r="BP227" s="731"/>
      <c r="BQ227" s="731"/>
      <c r="BR227" s="731"/>
      <c r="BS227" s="731"/>
      <c r="BT227" s="731"/>
      <c r="BU227" s="731"/>
      <c r="BV227" s="732"/>
      <c r="BW227" s="732"/>
      <c r="BX227" s="732"/>
      <c r="BY227" s="732"/>
      <c r="BZ227" s="732"/>
      <c r="CA227" s="732"/>
      <c r="CB227" s="732"/>
      <c r="CC227" s="732"/>
      <c r="CD227" s="732"/>
      <c r="CE227" s="732"/>
      <c r="CF227" s="732"/>
      <c r="CG227" s="732"/>
      <c r="CH227" s="732"/>
      <c r="CI227" s="732"/>
      <c r="CJ227" s="732"/>
      <c r="CK227" s="732"/>
      <c r="CL227" s="733">
        <f>ROUND(AP227*BF227,2)</f>
        <v>262314.25</v>
      </c>
      <c r="CM227" s="733"/>
      <c r="CN227" s="733"/>
      <c r="CO227" s="733"/>
      <c r="CP227" s="733"/>
      <c r="CQ227" s="733"/>
      <c r="CR227" s="733"/>
      <c r="CS227" s="733"/>
      <c r="CT227" s="733"/>
      <c r="CU227" s="733"/>
      <c r="CV227" s="733"/>
      <c r="CW227" s="733"/>
      <c r="CX227" s="733"/>
      <c r="CY227" s="733"/>
      <c r="CZ227" s="733"/>
      <c r="DA227" s="733"/>
      <c r="DB227" s="277"/>
      <c r="DC227" s="326"/>
      <c r="DD227" s="277"/>
      <c r="DE227" s="277"/>
      <c r="DF227" s="277"/>
      <c r="DG227" s="277"/>
      <c r="DH227" s="277"/>
      <c r="DI227" s="729"/>
      <c r="DJ227" s="729"/>
      <c r="DK227" s="729"/>
      <c r="DL227" s="729"/>
      <c r="DM227" s="729"/>
      <c r="DN227" s="729"/>
      <c r="DO227" s="729"/>
      <c r="DP227" s="729"/>
      <c r="DQ227" s="729"/>
      <c r="DR227" s="729"/>
      <c r="DS227" s="729"/>
      <c r="DT227" s="729"/>
      <c r="DU227" s="729"/>
      <c r="DV227" s="729"/>
      <c r="DW227" s="729"/>
      <c r="DX227" s="729"/>
      <c r="DY227" s="729"/>
      <c r="DZ227" s="729"/>
      <c r="EA227" s="729"/>
      <c r="EB227" s="729"/>
      <c r="EC227" s="729"/>
      <c r="ED227" s="729"/>
      <c r="EE227" s="729"/>
      <c r="EF227" s="729"/>
      <c r="EG227" s="729"/>
      <c r="EH227" s="729"/>
      <c r="EI227" s="729"/>
      <c r="EJ227" s="729"/>
      <c r="EK227" s="729"/>
      <c r="EL227" s="729"/>
      <c r="EM227" s="729"/>
      <c r="EN227" s="729"/>
      <c r="EO227" s="729"/>
      <c r="EP227" s="729"/>
      <c r="EQ227" s="730"/>
      <c r="ER227" s="730"/>
      <c r="ES227" s="730"/>
      <c r="ET227" s="730"/>
      <c r="EU227" s="730"/>
      <c r="EV227" s="730"/>
      <c r="EW227" s="730"/>
      <c r="EX227" s="730"/>
      <c r="EY227" s="730"/>
      <c r="EZ227" s="730"/>
      <c r="FA227" s="730"/>
      <c r="FB227" s="730"/>
      <c r="FC227" s="730"/>
      <c r="FD227" s="730"/>
      <c r="FE227" s="730"/>
      <c r="FF227" s="730"/>
      <c r="FG227" s="730"/>
      <c r="FH227" s="730"/>
      <c r="FI227" s="730"/>
      <c r="FJ227" s="730"/>
      <c r="FK227" s="730"/>
      <c r="FL227" s="730"/>
      <c r="FM227" s="730"/>
      <c r="FN227" s="730"/>
      <c r="FO227" s="730"/>
      <c r="FP227" s="730"/>
      <c r="FQ227" s="730"/>
      <c r="FR227" s="730"/>
      <c r="FS227" s="730"/>
      <c r="FT227" s="730"/>
      <c r="FU227" s="730"/>
      <c r="FV227" s="730"/>
      <c r="FW227" s="730"/>
      <c r="FX227" s="730"/>
      <c r="FY227" s="730"/>
      <c r="FZ227" s="730"/>
      <c r="GA227" s="730"/>
      <c r="GB227" s="730"/>
      <c r="GC227" s="730"/>
      <c r="GD227" s="730"/>
      <c r="GE227" s="730"/>
      <c r="GF227" s="730"/>
      <c r="GG227" s="730"/>
      <c r="GH227" s="730"/>
      <c r="GI227" s="730"/>
      <c r="GJ227" s="730"/>
      <c r="GK227" s="730"/>
      <c r="GL227" s="730"/>
      <c r="GM227" s="727"/>
      <c r="GN227" s="727"/>
      <c r="GO227" s="727"/>
      <c r="GP227" s="727"/>
      <c r="GQ227" s="727"/>
      <c r="GR227" s="727"/>
      <c r="GS227" s="727"/>
      <c r="GT227" s="727"/>
      <c r="GU227" s="727"/>
      <c r="GV227" s="727"/>
      <c r="GW227" s="727"/>
      <c r="GX227" s="727"/>
      <c r="GY227" s="727"/>
      <c r="GZ227" s="727"/>
      <c r="HA227" s="727"/>
      <c r="HB227" s="727"/>
      <c r="HC227" s="728"/>
      <c r="HD227" s="728"/>
      <c r="HE227" s="728"/>
      <c r="HF227" s="728"/>
      <c r="HG227" s="728"/>
      <c r="HH227" s="728"/>
      <c r="HI227" s="728"/>
      <c r="HJ227" s="729"/>
      <c r="HK227" s="729"/>
      <c r="HL227" s="729"/>
      <c r="HM227" s="729"/>
      <c r="HN227" s="729"/>
      <c r="HO227" s="729"/>
      <c r="HP227" s="729"/>
      <c r="HQ227" s="729"/>
      <c r="HR227" s="729"/>
      <c r="HS227" s="729"/>
      <c r="HT227" s="729"/>
      <c r="HU227" s="729"/>
      <c r="HV227" s="729"/>
      <c r="HW227" s="729"/>
      <c r="HX227" s="729"/>
      <c r="HY227" s="729"/>
      <c r="HZ227" s="729"/>
      <c r="IA227" s="729"/>
      <c r="IB227" s="729"/>
      <c r="IC227" s="729"/>
      <c r="ID227" s="729"/>
      <c r="IE227" s="729"/>
      <c r="IF227" s="729"/>
      <c r="IG227" s="729"/>
      <c r="IH227" s="729"/>
      <c r="II227" s="729"/>
      <c r="IJ227" s="729"/>
      <c r="IK227" s="729"/>
      <c r="IL227" s="729"/>
      <c r="IM227" s="729"/>
      <c r="IN227" s="729"/>
      <c r="IO227" s="729"/>
      <c r="IP227" s="729"/>
      <c r="IQ227" s="729"/>
      <c r="IR227" s="730"/>
      <c r="IS227" s="730"/>
      <c r="IT227" s="730"/>
      <c r="IU227" s="730"/>
      <c r="IV227" s="730"/>
      <c r="IW227" s="730"/>
      <c r="IX227" s="730"/>
      <c r="IY227" s="730"/>
      <c r="IZ227" s="730"/>
      <c r="JA227" s="730"/>
      <c r="JB227" s="730"/>
      <c r="JC227" s="730"/>
      <c r="JD227" s="730"/>
      <c r="JE227" s="730"/>
      <c r="JF227" s="730"/>
      <c r="JG227" s="730"/>
      <c r="JH227" s="730"/>
      <c r="JI227" s="730"/>
      <c r="JJ227" s="730"/>
      <c r="JK227" s="730"/>
      <c r="JL227" s="730"/>
      <c r="JM227" s="730"/>
      <c r="JN227" s="730"/>
      <c r="JO227" s="730"/>
      <c r="JP227" s="730"/>
      <c r="JQ227" s="730"/>
      <c r="JR227" s="730"/>
      <c r="JS227" s="730"/>
      <c r="JT227" s="730"/>
      <c r="JU227" s="730"/>
      <c r="JV227" s="730"/>
      <c r="JW227" s="730"/>
      <c r="JX227" s="730"/>
      <c r="JY227" s="730"/>
      <c r="JZ227" s="730"/>
      <c r="KA227" s="730"/>
      <c r="KB227" s="730"/>
      <c r="KC227" s="730"/>
      <c r="KD227" s="730"/>
      <c r="KE227" s="730"/>
      <c r="KF227" s="730"/>
      <c r="KG227" s="730"/>
      <c r="KH227" s="730"/>
      <c r="KI227" s="730"/>
      <c r="KJ227" s="730"/>
      <c r="KK227" s="730"/>
      <c r="KL227" s="730"/>
      <c r="KM227" s="730"/>
      <c r="KN227" s="727"/>
      <c r="KO227" s="727"/>
      <c r="KP227" s="727"/>
      <c r="KQ227" s="727"/>
      <c r="KR227" s="727"/>
      <c r="KS227" s="727"/>
      <c r="KT227" s="727"/>
      <c r="KU227" s="727"/>
      <c r="KV227" s="727"/>
      <c r="KW227" s="727"/>
      <c r="KX227" s="727"/>
      <c r="KY227" s="727"/>
      <c r="KZ227" s="727"/>
      <c r="LA227" s="727"/>
      <c r="LB227" s="727"/>
      <c r="LC227" s="727"/>
      <c r="LD227" s="728"/>
      <c r="LE227" s="728"/>
      <c r="LF227" s="728"/>
      <c r="LG227" s="728"/>
      <c r="LH227" s="728"/>
      <c r="LI227" s="728"/>
      <c r="LJ227" s="728"/>
      <c r="LK227" s="729"/>
      <c r="LL227" s="729"/>
      <c r="LM227" s="729"/>
      <c r="LN227" s="729"/>
      <c r="LO227" s="729"/>
      <c r="LP227" s="729"/>
      <c r="LQ227" s="729"/>
      <c r="LR227" s="729"/>
      <c r="LS227" s="729"/>
      <c r="LT227" s="729"/>
      <c r="LU227" s="729"/>
      <c r="LV227" s="729"/>
      <c r="LW227" s="729"/>
      <c r="LX227" s="729"/>
      <c r="LY227" s="729"/>
      <c r="LZ227" s="729"/>
      <c r="MA227" s="729"/>
      <c r="MB227" s="729"/>
      <c r="MC227" s="729"/>
      <c r="MD227" s="729"/>
      <c r="ME227" s="729"/>
      <c r="MF227" s="729"/>
      <c r="MG227" s="729"/>
      <c r="MH227" s="729"/>
      <c r="MI227" s="729"/>
      <c r="MJ227" s="729"/>
      <c r="MK227" s="729"/>
      <c r="ML227" s="729"/>
      <c r="MM227" s="729"/>
      <c r="MN227" s="729"/>
      <c r="MO227" s="729"/>
      <c r="MP227" s="729"/>
      <c r="MQ227" s="729"/>
      <c r="MR227" s="729"/>
      <c r="MS227" s="730"/>
      <c r="MT227" s="730"/>
      <c r="MU227" s="730"/>
      <c r="MV227" s="730"/>
      <c r="MW227" s="730"/>
      <c r="MX227" s="730"/>
      <c r="MY227" s="730"/>
      <c r="MZ227" s="730"/>
      <c r="NA227" s="730"/>
      <c r="NB227" s="730"/>
      <c r="NC227" s="730"/>
      <c r="ND227" s="730"/>
      <c r="NE227" s="730"/>
      <c r="NF227" s="730"/>
      <c r="NG227" s="730"/>
      <c r="NH227" s="730"/>
      <c r="NI227" s="730"/>
      <c r="NJ227" s="730"/>
      <c r="NK227" s="730"/>
      <c r="NL227" s="730"/>
      <c r="NM227" s="730"/>
      <c r="NN227" s="730"/>
      <c r="NO227" s="730"/>
      <c r="NP227" s="730"/>
      <c r="NQ227" s="730"/>
      <c r="NR227" s="730"/>
      <c r="NS227" s="730"/>
      <c r="NT227" s="730"/>
      <c r="NU227" s="730"/>
      <c r="NV227" s="730"/>
      <c r="NW227" s="730"/>
      <c r="NX227" s="730"/>
      <c r="NY227" s="730"/>
      <c r="NZ227" s="730"/>
      <c r="OA227" s="730"/>
      <c r="OB227" s="730"/>
      <c r="OC227" s="730"/>
      <c r="OD227" s="730"/>
      <c r="OE227" s="730"/>
      <c r="OF227" s="730"/>
      <c r="OG227" s="730"/>
      <c r="OH227" s="730"/>
      <c r="OI227" s="730"/>
      <c r="OJ227" s="730"/>
      <c r="OK227" s="730"/>
      <c r="OL227" s="730"/>
      <c r="OM227" s="730"/>
      <c r="ON227" s="730"/>
      <c r="OO227" s="727"/>
      <c r="OP227" s="727"/>
      <c r="OQ227" s="727"/>
      <c r="OR227" s="727"/>
      <c r="OS227" s="727"/>
      <c r="OT227" s="727"/>
      <c r="OU227" s="727"/>
      <c r="OV227" s="727"/>
      <c r="OW227" s="727"/>
      <c r="OX227" s="727"/>
      <c r="OY227" s="727"/>
      <c r="OZ227" s="727"/>
      <c r="PA227" s="727"/>
      <c r="PB227" s="727"/>
      <c r="PC227" s="727"/>
      <c r="PD227" s="727"/>
      <c r="PE227" s="728"/>
      <c r="PF227" s="728"/>
      <c r="PG227" s="728"/>
      <c r="PH227" s="728"/>
      <c r="PI227" s="728"/>
      <c r="PJ227" s="728"/>
      <c r="PK227" s="728"/>
      <c r="PL227" s="729"/>
      <c r="PM227" s="729"/>
      <c r="PN227" s="729"/>
      <c r="PO227" s="729"/>
      <c r="PP227" s="729"/>
      <c r="PQ227" s="729"/>
      <c r="PR227" s="729"/>
      <c r="PS227" s="729"/>
      <c r="PT227" s="729"/>
      <c r="PU227" s="729"/>
      <c r="PV227" s="729"/>
      <c r="PW227" s="729"/>
      <c r="PX227" s="729"/>
      <c r="PY227" s="729"/>
      <c r="PZ227" s="729"/>
      <c r="QA227" s="729"/>
      <c r="QB227" s="729"/>
      <c r="QC227" s="729"/>
      <c r="QD227" s="729"/>
      <c r="QE227" s="729"/>
      <c r="QF227" s="729"/>
      <c r="QG227" s="729"/>
      <c r="QH227" s="729"/>
      <c r="QI227" s="729"/>
      <c r="QJ227" s="729"/>
      <c r="QK227" s="729"/>
      <c r="QL227" s="729"/>
      <c r="QM227" s="729"/>
      <c r="QN227" s="729"/>
      <c r="QO227" s="729"/>
      <c r="QP227" s="729"/>
      <c r="QQ227" s="729"/>
      <c r="QR227" s="729"/>
      <c r="QS227" s="729"/>
      <c r="QT227" s="730"/>
      <c r="QU227" s="730"/>
      <c r="QV227" s="730"/>
      <c r="QW227" s="730"/>
      <c r="QX227" s="730"/>
      <c r="QY227" s="730"/>
      <c r="QZ227" s="730"/>
      <c r="RA227" s="730"/>
      <c r="RB227" s="730"/>
      <c r="RC227" s="730"/>
      <c r="RD227" s="730"/>
      <c r="RE227" s="730"/>
      <c r="RF227" s="730"/>
      <c r="RG227" s="730"/>
      <c r="RH227" s="730"/>
      <c r="RI227" s="730"/>
      <c r="RJ227" s="730"/>
      <c r="RK227" s="730"/>
      <c r="RL227" s="730"/>
      <c r="RM227" s="730"/>
      <c r="RN227" s="730"/>
      <c r="RO227" s="730"/>
      <c r="RP227" s="730"/>
      <c r="RQ227" s="730"/>
      <c r="RR227" s="730"/>
      <c r="RS227" s="730"/>
      <c r="RT227" s="730"/>
      <c r="RU227" s="730"/>
      <c r="RV227" s="730"/>
      <c r="RW227" s="730"/>
      <c r="RX227" s="730"/>
      <c r="RY227" s="730"/>
      <c r="RZ227" s="730"/>
      <c r="SA227" s="730"/>
      <c r="SB227" s="730"/>
      <c r="SC227" s="730"/>
      <c r="SD227" s="730"/>
      <c r="SE227" s="730"/>
      <c r="SF227" s="730"/>
      <c r="SG227" s="730"/>
      <c r="SH227" s="730"/>
      <c r="SI227" s="730"/>
      <c r="SJ227" s="730"/>
      <c r="SK227" s="730"/>
      <c r="SL227" s="730"/>
      <c r="SM227" s="730"/>
      <c r="SN227" s="730"/>
      <c r="SO227" s="730"/>
      <c r="SP227" s="727"/>
      <c r="SQ227" s="727"/>
      <c r="SR227" s="727"/>
      <c r="SS227" s="727"/>
      <c r="ST227" s="727"/>
      <c r="SU227" s="727"/>
      <c r="SV227" s="727"/>
      <c r="SW227" s="727"/>
      <c r="SX227" s="727"/>
      <c r="SY227" s="727"/>
      <c r="SZ227" s="727"/>
      <c r="TA227" s="727"/>
      <c r="TB227" s="727"/>
      <c r="TC227" s="727"/>
      <c r="TD227" s="727"/>
      <c r="TE227" s="727"/>
      <c r="TF227" s="728"/>
      <c r="TG227" s="728"/>
      <c r="TH227" s="728"/>
      <c r="TI227" s="728"/>
      <c r="TJ227" s="728"/>
      <c r="TK227" s="728"/>
      <c r="TL227" s="728"/>
      <c r="TM227" s="729"/>
      <c r="TN227" s="729"/>
      <c r="TO227" s="729"/>
      <c r="TP227" s="729"/>
      <c r="TQ227" s="729"/>
      <c r="TR227" s="729"/>
      <c r="TS227" s="729"/>
      <c r="TT227" s="729"/>
      <c r="TU227" s="729"/>
      <c r="TV227" s="729"/>
      <c r="TW227" s="729"/>
      <c r="TX227" s="729"/>
      <c r="TY227" s="729"/>
      <c r="TZ227" s="729"/>
      <c r="UA227" s="729"/>
      <c r="UB227" s="729"/>
      <c r="UC227" s="729"/>
      <c r="UD227" s="729"/>
      <c r="UE227" s="729"/>
      <c r="UF227" s="729"/>
      <c r="UG227" s="729"/>
      <c r="UH227" s="729"/>
      <c r="UI227" s="729"/>
      <c r="UJ227" s="729"/>
      <c r="UK227" s="729"/>
      <c r="UL227" s="729"/>
      <c r="UM227" s="729"/>
      <c r="UN227" s="729"/>
      <c r="UO227" s="729"/>
      <c r="UP227" s="729"/>
      <c r="UQ227" s="729"/>
      <c r="UR227" s="729"/>
      <c r="US227" s="729"/>
      <c r="UT227" s="729"/>
      <c r="UU227" s="730"/>
      <c r="UV227" s="730"/>
      <c r="UW227" s="730"/>
      <c r="UX227" s="730"/>
      <c r="UY227" s="730"/>
      <c r="UZ227" s="730"/>
      <c r="VA227" s="730"/>
      <c r="VB227" s="730"/>
      <c r="VC227" s="730"/>
      <c r="VD227" s="730"/>
      <c r="VE227" s="730"/>
      <c r="VF227" s="730"/>
      <c r="VG227" s="730"/>
      <c r="VH227" s="730"/>
      <c r="VI227" s="730"/>
      <c r="VJ227" s="730"/>
      <c r="VK227" s="730"/>
      <c r="VL227" s="730"/>
      <c r="VM227" s="730"/>
      <c r="VN227" s="730"/>
      <c r="VO227" s="730"/>
      <c r="VP227" s="730"/>
      <c r="VQ227" s="730"/>
      <c r="VR227" s="730"/>
      <c r="VS227" s="730"/>
      <c r="VT227" s="730"/>
      <c r="VU227" s="730"/>
      <c r="VV227" s="730"/>
      <c r="VW227" s="730"/>
      <c r="VX227" s="730"/>
      <c r="VY227" s="730"/>
      <c r="VZ227" s="730"/>
      <c r="WA227" s="730"/>
      <c r="WB227" s="730"/>
      <c r="WC227" s="730"/>
      <c r="WD227" s="730"/>
      <c r="WE227" s="730"/>
      <c r="WF227" s="730"/>
      <c r="WG227" s="730"/>
      <c r="WH227" s="730"/>
      <c r="WI227" s="730"/>
      <c r="WJ227" s="730"/>
      <c r="WK227" s="730"/>
      <c r="WL227" s="730"/>
      <c r="WM227" s="730"/>
      <c r="WN227" s="730"/>
      <c r="WO227" s="730"/>
      <c r="WP227" s="730"/>
      <c r="WQ227" s="727"/>
      <c r="WR227" s="727"/>
      <c r="WS227" s="727"/>
      <c r="WT227" s="727"/>
      <c r="WU227" s="727"/>
      <c r="WV227" s="727"/>
      <c r="WW227" s="727"/>
      <c r="WX227" s="727"/>
      <c r="WY227" s="727"/>
      <c r="WZ227" s="727"/>
      <c r="XA227" s="727"/>
      <c r="XB227" s="727"/>
      <c r="XC227" s="727"/>
      <c r="XD227" s="727"/>
      <c r="XE227" s="727"/>
      <c r="XF227" s="727"/>
      <c r="XG227" s="728"/>
      <c r="XH227" s="728"/>
      <c r="XI227" s="728"/>
      <c r="XJ227" s="728"/>
      <c r="XK227" s="728"/>
      <c r="XL227" s="728"/>
      <c r="XM227" s="728"/>
      <c r="XN227" s="729"/>
      <c r="XO227" s="729"/>
      <c r="XP227" s="729"/>
      <c r="XQ227" s="729"/>
      <c r="XR227" s="729"/>
      <c r="XS227" s="729"/>
      <c r="XT227" s="729"/>
      <c r="XU227" s="729"/>
      <c r="XV227" s="729"/>
      <c r="XW227" s="729"/>
      <c r="XX227" s="729"/>
      <c r="XY227" s="729"/>
      <c r="XZ227" s="729"/>
      <c r="YA227" s="729"/>
      <c r="YB227" s="729"/>
      <c r="YC227" s="729"/>
      <c r="YD227" s="729"/>
      <c r="YE227" s="729"/>
      <c r="YF227" s="729"/>
      <c r="YG227" s="729"/>
      <c r="YH227" s="729"/>
      <c r="YI227" s="729"/>
      <c r="YJ227" s="729"/>
      <c r="YK227" s="729"/>
      <c r="YL227" s="729"/>
      <c r="YM227" s="729"/>
      <c r="YN227" s="729"/>
      <c r="YO227" s="729"/>
      <c r="YP227" s="729"/>
      <c r="YQ227" s="729"/>
      <c r="YR227" s="729"/>
      <c r="YS227" s="729"/>
      <c r="YT227" s="729"/>
      <c r="YU227" s="729"/>
      <c r="YV227" s="730"/>
      <c r="YW227" s="730"/>
      <c r="YX227" s="730"/>
      <c r="YY227" s="730"/>
      <c r="YZ227" s="730"/>
      <c r="ZA227" s="730"/>
      <c r="ZB227" s="730"/>
      <c r="ZC227" s="730"/>
      <c r="ZD227" s="730"/>
      <c r="ZE227" s="730"/>
      <c r="ZF227" s="730"/>
      <c r="ZG227" s="730"/>
      <c r="ZH227" s="730"/>
      <c r="ZI227" s="730"/>
      <c r="ZJ227" s="730"/>
      <c r="ZK227" s="730"/>
      <c r="ZL227" s="730"/>
      <c r="ZM227" s="730"/>
      <c r="ZN227" s="730"/>
      <c r="ZO227" s="730"/>
      <c r="ZP227" s="730"/>
      <c r="ZQ227" s="730"/>
      <c r="ZR227" s="730"/>
      <c r="ZS227" s="730"/>
      <c r="ZT227" s="730"/>
      <c r="ZU227" s="730"/>
      <c r="ZV227" s="730"/>
      <c r="ZW227" s="730"/>
      <c r="ZX227" s="730"/>
      <c r="ZY227" s="730"/>
      <c r="ZZ227" s="730"/>
      <c r="AAA227" s="730"/>
      <c r="AAB227" s="730"/>
      <c r="AAC227" s="730"/>
      <c r="AAD227" s="730"/>
      <c r="AAE227" s="730"/>
      <c r="AAF227" s="730"/>
      <c r="AAG227" s="730"/>
      <c r="AAH227" s="730"/>
      <c r="AAI227" s="730"/>
      <c r="AAJ227" s="730"/>
      <c r="AAK227" s="730"/>
      <c r="AAL227" s="730"/>
      <c r="AAM227" s="730"/>
      <c r="AAN227" s="730"/>
      <c r="AAO227" s="730"/>
      <c r="AAP227" s="730"/>
      <c r="AAQ227" s="730"/>
      <c r="AAR227" s="727"/>
      <c r="AAS227" s="727"/>
      <c r="AAT227" s="727"/>
      <c r="AAU227" s="727"/>
      <c r="AAV227" s="727"/>
      <c r="AAW227" s="727"/>
      <c r="AAX227" s="727"/>
      <c r="AAY227" s="727"/>
      <c r="AAZ227" s="727"/>
      <c r="ABA227" s="727"/>
      <c r="ABB227" s="727"/>
      <c r="ABC227" s="727"/>
      <c r="ABD227" s="727"/>
      <c r="ABE227" s="727"/>
      <c r="ABF227" s="727"/>
      <c r="ABG227" s="727"/>
      <c r="ABH227" s="728"/>
      <c r="ABI227" s="728"/>
      <c r="ABJ227" s="728"/>
      <c r="ABK227" s="728"/>
      <c r="ABL227" s="728"/>
      <c r="ABM227" s="728"/>
      <c r="ABN227" s="728"/>
      <c r="ABO227" s="729"/>
      <c r="ABP227" s="729"/>
      <c r="ABQ227" s="729"/>
      <c r="ABR227" s="729"/>
      <c r="ABS227" s="729"/>
      <c r="ABT227" s="729"/>
      <c r="ABU227" s="729"/>
      <c r="ABV227" s="729"/>
      <c r="ABW227" s="729"/>
      <c r="ABX227" s="729"/>
      <c r="ABY227" s="729"/>
      <c r="ABZ227" s="729"/>
      <c r="ACA227" s="729"/>
      <c r="ACB227" s="729"/>
      <c r="ACC227" s="729"/>
      <c r="ACD227" s="729"/>
      <c r="ACE227" s="729"/>
      <c r="ACF227" s="729"/>
      <c r="ACG227" s="729"/>
      <c r="ACH227" s="729"/>
      <c r="ACI227" s="729"/>
      <c r="ACJ227" s="729"/>
      <c r="ACK227" s="729"/>
      <c r="ACL227" s="729"/>
      <c r="ACM227" s="729"/>
      <c r="ACN227" s="729"/>
      <c r="ACO227" s="729"/>
      <c r="ACP227" s="729"/>
      <c r="ACQ227" s="729"/>
      <c r="ACR227" s="729"/>
      <c r="ACS227" s="729"/>
      <c r="ACT227" s="729"/>
      <c r="ACU227" s="729"/>
      <c r="ACV227" s="729"/>
      <c r="ACW227" s="730"/>
      <c r="ACX227" s="730"/>
      <c r="ACY227" s="730"/>
      <c r="ACZ227" s="730"/>
      <c r="ADA227" s="730"/>
      <c r="ADB227" s="730"/>
      <c r="ADC227" s="730"/>
      <c r="ADD227" s="730"/>
      <c r="ADE227" s="730"/>
      <c r="ADF227" s="730"/>
      <c r="ADG227" s="730"/>
      <c r="ADH227" s="730"/>
      <c r="ADI227" s="730"/>
      <c r="ADJ227" s="730"/>
      <c r="ADK227" s="730"/>
      <c r="ADL227" s="730"/>
      <c r="ADM227" s="730"/>
      <c r="ADN227" s="730"/>
      <c r="ADO227" s="730"/>
      <c r="ADP227" s="730"/>
      <c r="ADQ227" s="730"/>
      <c r="ADR227" s="730"/>
      <c r="ADS227" s="730"/>
      <c r="ADT227" s="730"/>
      <c r="ADU227" s="730"/>
      <c r="ADV227" s="730"/>
      <c r="ADW227" s="730"/>
      <c r="ADX227" s="730"/>
      <c r="ADY227" s="730"/>
      <c r="ADZ227" s="730"/>
      <c r="AEA227" s="730"/>
      <c r="AEB227" s="730"/>
      <c r="AEC227" s="730"/>
      <c r="AED227" s="730"/>
      <c r="AEE227" s="730"/>
      <c r="AEF227" s="730"/>
      <c r="AEG227" s="730"/>
      <c r="AEH227" s="730"/>
      <c r="AEI227" s="730"/>
      <c r="AEJ227" s="730"/>
      <c r="AEK227" s="730"/>
      <c r="AEL227" s="730"/>
      <c r="AEM227" s="730"/>
      <c r="AEN227" s="730"/>
      <c r="AEO227" s="730"/>
      <c r="AEP227" s="730"/>
      <c r="AEQ227" s="730"/>
      <c r="AER227" s="730"/>
      <c r="AES227" s="727"/>
      <c r="AET227" s="727"/>
      <c r="AEU227" s="727"/>
      <c r="AEV227" s="727"/>
      <c r="AEW227" s="727"/>
      <c r="AEX227" s="727"/>
      <c r="AEY227" s="727"/>
      <c r="AEZ227" s="727"/>
      <c r="AFA227" s="727"/>
      <c r="AFB227" s="727"/>
      <c r="AFC227" s="727"/>
      <c r="AFD227" s="727"/>
      <c r="AFE227" s="727"/>
      <c r="AFF227" s="727"/>
      <c r="AFG227" s="727"/>
      <c r="AFH227" s="727"/>
      <c r="AFI227" s="728"/>
      <c r="AFJ227" s="728"/>
      <c r="AFK227" s="728"/>
      <c r="AFL227" s="728"/>
      <c r="AFM227" s="728"/>
      <c r="AFN227" s="728"/>
      <c r="AFO227" s="728"/>
      <c r="AFP227" s="729"/>
      <c r="AFQ227" s="729"/>
      <c r="AFR227" s="729"/>
      <c r="AFS227" s="729"/>
      <c r="AFT227" s="729"/>
      <c r="AFU227" s="729"/>
      <c r="AFV227" s="729"/>
      <c r="AFW227" s="729"/>
      <c r="AFX227" s="729"/>
      <c r="AFY227" s="729"/>
      <c r="AFZ227" s="729"/>
      <c r="AGA227" s="729"/>
      <c r="AGB227" s="729"/>
      <c r="AGC227" s="729"/>
      <c r="AGD227" s="729"/>
      <c r="AGE227" s="729"/>
      <c r="AGF227" s="729"/>
      <c r="AGG227" s="729"/>
      <c r="AGH227" s="729"/>
      <c r="AGI227" s="729"/>
      <c r="AGJ227" s="729"/>
      <c r="AGK227" s="729"/>
      <c r="AGL227" s="729"/>
      <c r="AGM227" s="729"/>
      <c r="AGN227" s="729"/>
      <c r="AGO227" s="729"/>
      <c r="AGP227" s="729"/>
      <c r="AGQ227" s="729"/>
      <c r="AGR227" s="729"/>
      <c r="AGS227" s="729"/>
      <c r="AGT227" s="729"/>
      <c r="AGU227" s="729"/>
      <c r="AGV227" s="729"/>
      <c r="AGW227" s="729"/>
      <c r="AGX227" s="730"/>
      <c r="AGY227" s="730"/>
      <c r="AGZ227" s="730"/>
      <c r="AHA227" s="730"/>
      <c r="AHB227" s="730"/>
      <c r="AHC227" s="730"/>
      <c r="AHD227" s="730"/>
      <c r="AHE227" s="730"/>
      <c r="AHF227" s="730"/>
      <c r="AHG227" s="730"/>
      <c r="AHH227" s="730"/>
      <c r="AHI227" s="730"/>
      <c r="AHJ227" s="730"/>
      <c r="AHK227" s="730"/>
      <c r="AHL227" s="730"/>
      <c r="AHM227" s="730"/>
      <c r="AHN227" s="730"/>
      <c r="AHO227" s="730"/>
      <c r="AHP227" s="730"/>
      <c r="AHQ227" s="730"/>
      <c r="AHR227" s="730"/>
      <c r="AHS227" s="730"/>
      <c r="AHT227" s="730"/>
      <c r="AHU227" s="730"/>
      <c r="AHV227" s="730"/>
      <c r="AHW227" s="730"/>
      <c r="AHX227" s="730"/>
      <c r="AHY227" s="730"/>
      <c r="AHZ227" s="730"/>
      <c r="AIA227" s="730"/>
      <c r="AIB227" s="730"/>
      <c r="AIC227" s="730"/>
      <c r="AID227" s="730"/>
      <c r="AIE227" s="730"/>
      <c r="AIF227" s="730"/>
      <c r="AIG227" s="730"/>
      <c r="AIH227" s="730"/>
      <c r="AII227" s="730"/>
      <c r="AIJ227" s="730"/>
      <c r="AIK227" s="730"/>
      <c r="AIL227" s="730"/>
      <c r="AIM227" s="730"/>
      <c r="AIN227" s="730"/>
      <c r="AIO227" s="730"/>
      <c r="AIP227" s="730"/>
      <c r="AIQ227" s="730"/>
      <c r="AIR227" s="730"/>
      <c r="AIS227" s="730"/>
      <c r="AIT227" s="727"/>
      <c r="AIU227" s="727"/>
      <c r="AIV227" s="727"/>
      <c r="AIW227" s="727"/>
      <c r="AIX227" s="727"/>
      <c r="AIY227" s="727"/>
      <c r="AIZ227" s="727"/>
      <c r="AJA227" s="727"/>
      <c r="AJB227" s="727"/>
      <c r="AJC227" s="727"/>
      <c r="AJD227" s="727"/>
      <c r="AJE227" s="727"/>
      <c r="AJF227" s="727"/>
      <c r="AJG227" s="727"/>
      <c r="AJH227" s="727"/>
      <c r="AJI227" s="727"/>
      <c r="AJJ227" s="728"/>
      <c r="AJK227" s="728"/>
      <c r="AJL227" s="728"/>
      <c r="AJM227" s="728"/>
      <c r="AJN227" s="728"/>
      <c r="AJO227" s="728"/>
      <c r="AJP227" s="728"/>
      <c r="AJQ227" s="729"/>
      <c r="AJR227" s="729"/>
      <c r="AJS227" s="729"/>
      <c r="AJT227" s="729"/>
      <c r="AJU227" s="729"/>
      <c r="AJV227" s="729"/>
      <c r="AJW227" s="729"/>
      <c r="AJX227" s="729"/>
      <c r="AJY227" s="729"/>
      <c r="AJZ227" s="729"/>
      <c r="AKA227" s="729"/>
      <c r="AKB227" s="729"/>
      <c r="AKC227" s="729"/>
      <c r="AKD227" s="729"/>
      <c r="AKE227" s="729"/>
      <c r="AKF227" s="729"/>
      <c r="AKG227" s="729"/>
      <c r="AKH227" s="729"/>
      <c r="AKI227" s="729"/>
      <c r="AKJ227" s="729"/>
      <c r="AKK227" s="729"/>
      <c r="AKL227" s="729"/>
      <c r="AKM227" s="729"/>
      <c r="AKN227" s="729"/>
      <c r="AKO227" s="729"/>
      <c r="AKP227" s="729"/>
      <c r="AKQ227" s="729"/>
      <c r="AKR227" s="729"/>
      <c r="AKS227" s="729"/>
      <c r="AKT227" s="729"/>
      <c r="AKU227" s="729"/>
      <c r="AKV227" s="729"/>
      <c r="AKW227" s="729"/>
      <c r="AKX227" s="729"/>
      <c r="AKY227" s="730"/>
      <c r="AKZ227" s="730"/>
      <c r="ALA227" s="730"/>
      <c r="ALB227" s="730"/>
      <c r="ALC227" s="730"/>
      <c r="ALD227" s="730"/>
      <c r="ALE227" s="730"/>
      <c r="ALF227" s="730"/>
      <c r="ALG227" s="730"/>
      <c r="ALH227" s="730"/>
      <c r="ALI227" s="730"/>
      <c r="ALJ227" s="730"/>
      <c r="ALK227" s="730"/>
      <c r="ALL227" s="730"/>
      <c r="ALM227" s="730"/>
      <c r="ALN227" s="730"/>
      <c r="ALO227" s="730"/>
      <c r="ALP227" s="730"/>
      <c r="ALQ227" s="730"/>
      <c r="ALR227" s="730"/>
      <c r="ALS227" s="730"/>
      <c r="ALT227" s="730"/>
      <c r="ALU227" s="730"/>
      <c r="ALV227" s="730"/>
      <c r="ALW227" s="730"/>
      <c r="ALX227" s="730"/>
      <c r="ALY227" s="730"/>
      <c r="ALZ227" s="730"/>
      <c r="AMA227" s="730"/>
      <c r="AMB227" s="730"/>
      <c r="AMC227" s="730"/>
      <c r="AMD227" s="730"/>
      <c r="AME227" s="730"/>
      <c r="AMF227" s="730"/>
      <c r="AMG227" s="730"/>
      <c r="AMH227" s="730"/>
      <c r="AMI227" s="730"/>
      <c r="AMJ227" s="730"/>
      <c r="AMK227" s="730"/>
      <c r="AML227" s="730"/>
      <c r="AMM227" s="730"/>
      <c r="AMN227" s="730"/>
      <c r="AMO227" s="730"/>
      <c r="AMP227" s="730"/>
      <c r="AMQ227" s="730"/>
      <c r="AMR227" s="730"/>
      <c r="AMS227" s="730"/>
      <c r="AMT227" s="730"/>
      <c r="AMU227" s="727"/>
      <c r="AMV227" s="727"/>
      <c r="AMW227" s="727"/>
      <c r="AMX227" s="727"/>
      <c r="AMY227" s="727"/>
      <c r="AMZ227" s="727"/>
      <c r="ANA227" s="727"/>
      <c r="ANB227" s="727"/>
      <c r="ANC227" s="727"/>
      <c r="AND227" s="727"/>
      <c r="ANE227" s="727"/>
      <c r="ANF227" s="727"/>
      <c r="ANG227" s="727"/>
      <c r="ANH227" s="727"/>
      <c r="ANI227" s="727"/>
      <c r="ANJ227" s="727"/>
      <c r="ANK227" s="728"/>
      <c r="ANL227" s="728"/>
      <c r="ANM227" s="728"/>
      <c r="ANN227" s="728"/>
      <c r="ANO227" s="728"/>
      <c r="ANP227" s="728"/>
      <c r="ANQ227" s="728"/>
      <c r="ANR227" s="729"/>
      <c r="ANS227" s="729"/>
      <c r="ANT227" s="729"/>
      <c r="ANU227" s="729"/>
      <c r="ANV227" s="729"/>
      <c r="ANW227" s="729"/>
      <c r="ANX227" s="729"/>
      <c r="ANY227" s="729"/>
      <c r="ANZ227" s="729"/>
      <c r="AOA227" s="729"/>
      <c r="AOB227" s="729"/>
      <c r="AOC227" s="729"/>
      <c r="AOD227" s="729"/>
      <c r="AOE227" s="729"/>
      <c r="AOF227" s="729"/>
      <c r="AOG227" s="729"/>
      <c r="AOH227" s="729"/>
      <c r="AOI227" s="729"/>
      <c r="AOJ227" s="729"/>
      <c r="AOK227" s="729"/>
      <c r="AOL227" s="729"/>
      <c r="AOM227" s="729"/>
      <c r="AON227" s="729"/>
      <c r="AOO227" s="729"/>
      <c r="AOP227" s="729"/>
      <c r="AOQ227" s="729"/>
      <c r="AOR227" s="729"/>
      <c r="AOS227" s="729"/>
      <c r="AOT227" s="729"/>
      <c r="AOU227" s="729"/>
      <c r="AOV227" s="729"/>
      <c r="AOW227" s="729"/>
      <c r="AOX227" s="729"/>
      <c r="AOY227" s="729"/>
      <c r="AOZ227" s="730"/>
      <c r="APA227" s="730"/>
      <c r="APB227" s="730"/>
      <c r="APC227" s="730"/>
      <c r="APD227" s="730"/>
      <c r="APE227" s="730"/>
      <c r="APF227" s="730"/>
      <c r="APG227" s="730"/>
      <c r="APH227" s="730"/>
      <c r="API227" s="730"/>
      <c r="APJ227" s="730"/>
      <c r="APK227" s="730"/>
      <c r="APL227" s="730"/>
      <c r="APM227" s="730"/>
      <c r="APN227" s="730"/>
      <c r="APO227" s="730"/>
      <c r="APP227" s="730"/>
      <c r="APQ227" s="730"/>
      <c r="APR227" s="730"/>
      <c r="APS227" s="730"/>
      <c r="APT227" s="730"/>
      <c r="APU227" s="730"/>
      <c r="APV227" s="730"/>
      <c r="APW227" s="730"/>
      <c r="APX227" s="730"/>
      <c r="APY227" s="730"/>
      <c r="APZ227" s="730"/>
      <c r="AQA227" s="730"/>
      <c r="AQB227" s="730"/>
      <c r="AQC227" s="730"/>
      <c r="AQD227" s="730"/>
      <c r="AQE227" s="730"/>
      <c r="AQF227" s="730"/>
      <c r="AQG227" s="730"/>
      <c r="AQH227" s="730"/>
      <c r="AQI227" s="730"/>
      <c r="AQJ227" s="730"/>
      <c r="AQK227" s="730"/>
      <c r="AQL227" s="730"/>
      <c r="AQM227" s="730"/>
      <c r="AQN227" s="730"/>
      <c r="AQO227" s="730"/>
      <c r="AQP227" s="730"/>
      <c r="AQQ227" s="730"/>
      <c r="AQR227" s="730"/>
      <c r="AQS227" s="730"/>
      <c r="AQT227" s="730"/>
      <c r="AQU227" s="730"/>
      <c r="AQV227" s="727"/>
      <c r="AQW227" s="727"/>
      <c r="AQX227" s="727"/>
      <c r="AQY227" s="727"/>
      <c r="AQZ227" s="727"/>
      <c r="ARA227" s="727"/>
      <c r="ARB227" s="727"/>
      <c r="ARC227" s="727"/>
      <c r="ARD227" s="727"/>
      <c r="ARE227" s="727"/>
      <c r="ARF227" s="727"/>
      <c r="ARG227" s="727"/>
      <c r="ARH227" s="727"/>
      <c r="ARI227" s="727"/>
      <c r="ARJ227" s="727"/>
      <c r="ARK227" s="727"/>
      <c r="ARL227" s="728"/>
      <c r="ARM227" s="728"/>
      <c r="ARN227" s="728"/>
      <c r="ARO227" s="728"/>
      <c r="ARP227" s="728"/>
      <c r="ARQ227" s="728"/>
      <c r="ARR227" s="728"/>
      <c r="ARS227" s="729"/>
      <c r="ART227" s="729"/>
      <c r="ARU227" s="729"/>
      <c r="ARV227" s="729"/>
      <c r="ARW227" s="729"/>
      <c r="ARX227" s="729"/>
      <c r="ARY227" s="729"/>
      <c r="ARZ227" s="729"/>
      <c r="ASA227" s="729"/>
      <c r="ASB227" s="729"/>
      <c r="ASC227" s="729"/>
      <c r="ASD227" s="729"/>
      <c r="ASE227" s="729"/>
      <c r="ASF227" s="729"/>
      <c r="ASG227" s="729"/>
      <c r="ASH227" s="729"/>
      <c r="ASI227" s="729"/>
      <c r="ASJ227" s="729"/>
      <c r="ASK227" s="729"/>
      <c r="ASL227" s="729"/>
      <c r="ASM227" s="729"/>
      <c r="ASN227" s="729"/>
      <c r="ASO227" s="729"/>
      <c r="ASP227" s="729"/>
      <c r="ASQ227" s="729"/>
      <c r="ASR227" s="729"/>
      <c r="ASS227" s="729"/>
      <c r="AST227" s="729"/>
      <c r="ASU227" s="729"/>
      <c r="ASV227" s="729"/>
      <c r="ASW227" s="729"/>
      <c r="ASX227" s="729"/>
      <c r="ASY227" s="729"/>
      <c r="ASZ227" s="729"/>
      <c r="ATA227" s="730"/>
      <c r="ATB227" s="730"/>
      <c r="ATC227" s="730"/>
      <c r="ATD227" s="730"/>
      <c r="ATE227" s="730"/>
      <c r="ATF227" s="730"/>
      <c r="ATG227" s="730"/>
      <c r="ATH227" s="730"/>
      <c r="ATI227" s="730"/>
      <c r="ATJ227" s="730"/>
      <c r="ATK227" s="730"/>
      <c r="ATL227" s="730"/>
      <c r="ATM227" s="730"/>
      <c r="ATN227" s="730"/>
      <c r="ATO227" s="730"/>
      <c r="ATP227" s="730"/>
      <c r="ATQ227" s="730"/>
      <c r="ATR227" s="730"/>
      <c r="ATS227" s="730"/>
      <c r="ATT227" s="730"/>
      <c r="ATU227" s="730"/>
      <c r="ATV227" s="730"/>
      <c r="ATW227" s="730"/>
      <c r="ATX227" s="730"/>
      <c r="ATY227" s="730"/>
      <c r="ATZ227" s="730"/>
      <c r="AUA227" s="730"/>
      <c r="AUB227" s="730"/>
      <c r="AUC227" s="730"/>
      <c r="AUD227" s="730"/>
      <c r="AUE227" s="730"/>
      <c r="AUF227" s="730"/>
      <c r="AUG227" s="730"/>
      <c r="AUH227" s="730"/>
      <c r="AUI227" s="730"/>
      <c r="AUJ227" s="730"/>
      <c r="AUK227" s="730"/>
      <c r="AUL227" s="730"/>
      <c r="AUM227" s="730"/>
      <c r="AUN227" s="730"/>
      <c r="AUO227" s="730"/>
      <c r="AUP227" s="730"/>
      <c r="AUQ227" s="730"/>
      <c r="AUR227" s="730"/>
      <c r="AUS227" s="730"/>
      <c r="AUT227" s="730"/>
      <c r="AUU227" s="730"/>
      <c r="AUV227" s="730"/>
      <c r="AUW227" s="727"/>
      <c r="AUX227" s="727"/>
      <c r="AUY227" s="727"/>
      <c r="AUZ227" s="727"/>
      <c r="AVA227" s="727"/>
      <c r="AVB227" s="727"/>
      <c r="AVC227" s="727"/>
      <c r="AVD227" s="727"/>
      <c r="AVE227" s="727"/>
      <c r="AVF227" s="727"/>
      <c r="AVG227" s="727"/>
      <c r="AVH227" s="727"/>
      <c r="AVI227" s="727"/>
      <c r="AVJ227" s="727"/>
      <c r="AVK227" s="727"/>
      <c r="AVL227" s="727"/>
      <c r="AVM227" s="728"/>
      <c r="AVN227" s="728"/>
      <c r="AVO227" s="728"/>
      <c r="AVP227" s="728"/>
      <c r="AVQ227" s="728"/>
      <c r="AVR227" s="728"/>
      <c r="AVS227" s="728"/>
      <c r="AVT227" s="729"/>
      <c r="AVU227" s="729"/>
      <c r="AVV227" s="729"/>
      <c r="AVW227" s="729"/>
      <c r="AVX227" s="729"/>
      <c r="AVY227" s="729"/>
      <c r="AVZ227" s="729"/>
      <c r="AWA227" s="729"/>
      <c r="AWB227" s="729"/>
      <c r="AWC227" s="729"/>
      <c r="AWD227" s="729"/>
      <c r="AWE227" s="729"/>
      <c r="AWF227" s="729"/>
      <c r="AWG227" s="729"/>
      <c r="AWH227" s="729"/>
      <c r="AWI227" s="729"/>
      <c r="AWJ227" s="729"/>
      <c r="AWK227" s="729"/>
      <c r="AWL227" s="729"/>
      <c r="AWM227" s="729"/>
      <c r="AWN227" s="729"/>
      <c r="AWO227" s="729"/>
      <c r="AWP227" s="729"/>
      <c r="AWQ227" s="729"/>
      <c r="AWR227" s="729"/>
      <c r="AWS227" s="729"/>
      <c r="AWT227" s="729"/>
      <c r="AWU227" s="729"/>
      <c r="AWV227" s="729"/>
      <c r="AWW227" s="729"/>
      <c r="AWX227" s="729"/>
      <c r="AWY227" s="729"/>
      <c r="AWZ227" s="729"/>
      <c r="AXA227" s="729"/>
      <c r="AXB227" s="730"/>
      <c r="AXC227" s="730"/>
      <c r="AXD227" s="730"/>
      <c r="AXE227" s="730"/>
      <c r="AXF227" s="730"/>
      <c r="AXG227" s="730"/>
      <c r="AXH227" s="730"/>
      <c r="AXI227" s="730"/>
      <c r="AXJ227" s="730"/>
      <c r="AXK227" s="730"/>
      <c r="AXL227" s="730"/>
      <c r="AXM227" s="730"/>
      <c r="AXN227" s="730"/>
      <c r="AXO227" s="730"/>
      <c r="AXP227" s="730"/>
      <c r="AXQ227" s="730"/>
      <c r="AXR227" s="730"/>
      <c r="AXS227" s="730"/>
      <c r="AXT227" s="730"/>
      <c r="AXU227" s="730"/>
      <c r="AXV227" s="730"/>
      <c r="AXW227" s="730"/>
      <c r="AXX227" s="730"/>
      <c r="AXY227" s="730"/>
      <c r="AXZ227" s="730"/>
      <c r="AYA227" s="730"/>
      <c r="AYB227" s="730"/>
      <c r="AYC227" s="730"/>
      <c r="AYD227" s="730"/>
      <c r="AYE227" s="730"/>
      <c r="AYF227" s="730"/>
      <c r="AYG227" s="730"/>
      <c r="AYH227" s="730"/>
      <c r="AYI227" s="730"/>
      <c r="AYJ227" s="730"/>
      <c r="AYK227" s="730"/>
      <c r="AYL227" s="730"/>
      <c r="AYM227" s="730"/>
      <c r="AYN227" s="730"/>
      <c r="AYO227" s="730"/>
      <c r="AYP227" s="730"/>
      <c r="AYQ227" s="730"/>
      <c r="AYR227" s="730"/>
      <c r="AYS227" s="730"/>
      <c r="AYT227" s="730"/>
      <c r="AYU227" s="730"/>
      <c r="AYV227" s="730"/>
      <c r="AYW227" s="730"/>
      <c r="AYX227" s="727"/>
      <c r="AYY227" s="727"/>
      <c r="AYZ227" s="727"/>
      <c r="AZA227" s="727"/>
      <c r="AZB227" s="727"/>
      <c r="AZC227" s="727"/>
      <c r="AZD227" s="727"/>
      <c r="AZE227" s="727"/>
      <c r="AZF227" s="727"/>
      <c r="AZG227" s="727"/>
      <c r="AZH227" s="727"/>
      <c r="AZI227" s="727"/>
      <c r="AZJ227" s="727"/>
      <c r="AZK227" s="727"/>
      <c r="AZL227" s="727"/>
      <c r="AZM227" s="727"/>
      <c r="AZN227" s="728"/>
      <c r="AZO227" s="728"/>
      <c r="AZP227" s="728"/>
      <c r="AZQ227" s="728"/>
      <c r="AZR227" s="728"/>
      <c r="AZS227" s="728"/>
      <c r="AZT227" s="728"/>
      <c r="AZU227" s="729"/>
      <c r="AZV227" s="729"/>
      <c r="AZW227" s="729"/>
      <c r="AZX227" s="729"/>
      <c r="AZY227" s="729"/>
      <c r="AZZ227" s="729"/>
      <c r="BAA227" s="729"/>
      <c r="BAB227" s="729"/>
      <c r="BAC227" s="729"/>
      <c r="BAD227" s="729"/>
      <c r="BAE227" s="729"/>
      <c r="BAF227" s="729"/>
      <c r="BAG227" s="729"/>
      <c r="BAH227" s="729"/>
      <c r="BAI227" s="729"/>
      <c r="BAJ227" s="729"/>
      <c r="BAK227" s="729"/>
      <c r="BAL227" s="729"/>
      <c r="BAM227" s="729"/>
      <c r="BAN227" s="729"/>
      <c r="BAO227" s="729"/>
      <c r="BAP227" s="729"/>
      <c r="BAQ227" s="729"/>
      <c r="BAR227" s="729"/>
      <c r="BAS227" s="729"/>
      <c r="BAT227" s="729"/>
      <c r="BAU227" s="729"/>
      <c r="BAV227" s="729"/>
      <c r="BAW227" s="729"/>
      <c r="BAX227" s="729"/>
      <c r="BAY227" s="729"/>
      <c r="BAZ227" s="729"/>
      <c r="BBA227" s="729"/>
      <c r="BBB227" s="729"/>
      <c r="BBC227" s="730"/>
      <c r="BBD227" s="730"/>
      <c r="BBE227" s="730"/>
      <c r="BBF227" s="730"/>
      <c r="BBG227" s="730"/>
      <c r="BBH227" s="730"/>
      <c r="BBI227" s="730"/>
      <c r="BBJ227" s="730"/>
      <c r="BBK227" s="730"/>
      <c r="BBL227" s="730"/>
      <c r="BBM227" s="730"/>
      <c r="BBN227" s="730"/>
      <c r="BBO227" s="730"/>
      <c r="BBP227" s="730"/>
      <c r="BBQ227" s="730"/>
      <c r="BBR227" s="730"/>
      <c r="BBS227" s="730"/>
      <c r="BBT227" s="730"/>
      <c r="BBU227" s="730"/>
      <c r="BBV227" s="730"/>
      <c r="BBW227" s="730"/>
      <c r="BBX227" s="730"/>
      <c r="BBY227" s="730"/>
      <c r="BBZ227" s="730"/>
      <c r="BCA227" s="730"/>
      <c r="BCB227" s="730"/>
      <c r="BCC227" s="730"/>
      <c r="BCD227" s="730"/>
      <c r="BCE227" s="730"/>
      <c r="BCF227" s="730"/>
      <c r="BCG227" s="730"/>
      <c r="BCH227" s="730"/>
      <c r="BCI227" s="730"/>
      <c r="BCJ227" s="730"/>
      <c r="BCK227" s="730"/>
      <c r="BCL227" s="730"/>
      <c r="BCM227" s="730"/>
      <c r="BCN227" s="730"/>
      <c r="BCO227" s="730"/>
      <c r="BCP227" s="730"/>
      <c r="BCQ227" s="730"/>
      <c r="BCR227" s="730"/>
      <c r="BCS227" s="730"/>
      <c r="BCT227" s="730"/>
      <c r="BCU227" s="730"/>
      <c r="BCV227" s="730"/>
      <c r="BCW227" s="730"/>
      <c r="BCX227" s="730"/>
      <c r="BCY227" s="727"/>
      <c r="BCZ227" s="727"/>
      <c r="BDA227" s="727"/>
      <c r="BDB227" s="727"/>
      <c r="BDC227" s="727"/>
      <c r="BDD227" s="727"/>
      <c r="BDE227" s="727"/>
      <c r="BDF227" s="727"/>
      <c r="BDG227" s="727"/>
      <c r="BDH227" s="727"/>
      <c r="BDI227" s="727"/>
      <c r="BDJ227" s="727"/>
      <c r="BDK227" s="727"/>
      <c r="BDL227" s="727"/>
      <c r="BDM227" s="727"/>
      <c r="BDN227" s="727"/>
      <c r="BDO227" s="728"/>
      <c r="BDP227" s="728"/>
      <c r="BDQ227" s="728"/>
      <c r="BDR227" s="728"/>
      <c r="BDS227" s="728"/>
      <c r="BDT227" s="728"/>
      <c r="BDU227" s="728"/>
      <c r="BDV227" s="729"/>
      <c r="BDW227" s="729"/>
      <c r="BDX227" s="729"/>
      <c r="BDY227" s="729"/>
      <c r="BDZ227" s="729"/>
      <c r="BEA227" s="729"/>
      <c r="BEB227" s="729"/>
      <c r="BEC227" s="729"/>
      <c r="BED227" s="729"/>
      <c r="BEE227" s="729"/>
      <c r="BEF227" s="729"/>
      <c r="BEG227" s="729"/>
      <c r="BEH227" s="729"/>
      <c r="BEI227" s="729"/>
      <c r="BEJ227" s="729"/>
      <c r="BEK227" s="729"/>
      <c r="BEL227" s="729"/>
      <c r="BEM227" s="729"/>
      <c r="BEN227" s="729"/>
      <c r="BEO227" s="729"/>
      <c r="BEP227" s="729"/>
      <c r="BEQ227" s="729"/>
      <c r="BER227" s="729"/>
      <c r="BES227" s="729"/>
      <c r="BET227" s="729"/>
      <c r="BEU227" s="729"/>
      <c r="BEV227" s="729"/>
      <c r="BEW227" s="729"/>
      <c r="BEX227" s="729"/>
      <c r="BEY227" s="729"/>
      <c r="BEZ227" s="729"/>
      <c r="BFA227" s="729"/>
      <c r="BFB227" s="729"/>
      <c r="BFC227" s="729"/>
      <c r="BFD227" s="730"/>
      <c r="BFE227" s="730"/>
      <c r="BFF227" s="730"/>
      <c r="BFG227" s="730"/>
      <c r="BFH227" s="730"/>
      <c r="BFI227" s="730"/>
      <c r="BFJ227" s="730"/>
      <c r="BFK227" s="730"/>
      <c r="BFL227" s="730"/>
      <c r="BFM227" s="730"/>
      <c r="BFN227" s="730"/>
      <c r="BFO227" s="730"/>
      <c r="BFP227" s="730"/>
      <c r="BFQ227" s="730"/>
      <c r="BFR227" s="730"/>
      <c r="BFS227" s="730"/>
      <c r="BFT227" s="730"/>
      <c r="BFU227" s="730"/>
      <c r="BFV227" s="730"/>
      <c r="BFW227" s="730"/>
      <c r="BFX227" s="730"/>
      <c r="BFY227" s="730"/>
      <c r="BFZ227" s="730"/>
      <c r="BGA227" s="730"/>
      <c r="BGB227" s="730"/>
      <c r="BGC227" s="730"/>
      <c r="BGD227" s="730"/>
      <c r="BGE227" s="730"/>
      <c r="BGF227" s="730"/>
      <c r="BGG227" s="730"/>
      <c r="BGH227" s="730"/>
      <c r="BGI227" s="730"/>
      <c r="BGJ227" s="730"/>
      <c r="BGK227" s="730"/>
      <c r="BGL227" s="730"/>
      <c r="BGM227" s="730"/>
      <c r="BGN227" s="730"/>
      <c r="BGO227" s="730"/>
      <c r="BGP227" s="730"/>
      <c r="BGQ227" s="730"/>
      <c r="BGR227" s="730"/>
      <c r="BGS227" s="730"/>
      <c r="BGT227" s="730"/>
      <c r="BGU227" s="730"/>
      <c r="BGV227" s="730"/>
      <c r="BGW227" s="730"/>
      <c r="BGX227" s="730"/>
      <c r="BGY227" s="730"/>
      <c r="BGZ227" s="727"/>
      <c r="BHA227" s="727"/>
      <c r="BHB227" s="727"/>
      <c r="BHC227" s="727"/>
      <c r="BHD227" s="727"/>
      <c r="BHE227" s="727"/>
      <c r="BHF227" s="727"/>
      <c r="BHG227" s="727"/>
      <c r="BHH227" s="727"/>
      <c r="BHI227" s="727"/>
      <c r="BHJ227" s="727"/>
      <c r="BHK227" s="727"/>
      <c r="BHL227" s="727"/>
      <c r="BHM227" s="727"/>
      <c r="BHN227" s="727"/>
      <c r="BHO227" s="727"/>
      <c r="BHP227" s="728"/>
      <c r="BHQ227" s="728"/>
      <c r="BHR227" s="728"/>
      <c r="BHS227" s="728"/>
      <c r="BHT227" s="728"/>
      <c r="BHU227" s="728"/>
      <c r="BHV227" s="728"/>
      <c r="BHW227" s="729"/>
      <c r="BHX227" s="729"/>
      <c r="BHY227" s="729"/>
      <c r="BHZ227" s="729"/>
      <c r="BIA227" s="729"/>
      <c r="BIB227" s="729"/>
      <c r="BIC227" s="729"/>
      <c r="BID227" s="729"/>
      <c r="BIE227" s="729"/>
      <c r="BIF227" s="729"/>
      <c r="BIG227" s="729"/>
      <c r="BIH227" s="729"/>
      <c r="BII227" s="729"/>
      <c r="BIJ227" s="729"/>
      <c r="BIK227" s="729"/>
      <c r="BIL227" s="729"/>
      <c r="BIM227" s="729"/>
      <c r="BIN227" s="729"/>
      <c r="BIO227" s="729"/>
      <c r="BIP227" s="729"/>
      <c r="BIQ227" s="729"/>
      <c r="BIR227" s="729"/>
      <c r="BIS227" s="729"/>
      <c r="BIT227" s="729"/>
      <c r="BIU227" s="729"/>
      <c r="BIV227" s="729"/>
      <c r="BIW227" s="729"/>
      <c r="BIX227" s="729"/>
      <c r="BIY227" s="729"/>
      <c r="BIZ227" s="729"/>
      <c r="BJA227" s="729"/>
      <c r="BJB227" s="729"/>
      <c r="BJC227" s="729"/>
      <c r="BJD227" s="729"/>
      <c r="BJE227" s="730"/>
      <c r="BJF227" s="730"/>
      <c r="BJG227" s="730"/>
      <c r="BJH227" s="730"/>
      <c r="BJI227" s="730"/>
      <c r="BJJ227" s="730"/>
      <c r="BJK227" s="730"/>
      <c r="BJL227" s="730"/>
      <c r="BJM227" s="730"/>
      <c r="BJN227" s="730"/>
      <c r="BJO227" s="730"/>
      <c r="BJP227" s="730"/>
      <c r="BJQ227" s="730"/>
      <c r="BJR227" s="730"/>
      <c r="BJS227" s="730"/>
      <c r="BJT227" s="730"/>
      <c r="BJU227" s="730"/>
      <c r="BJV227" s="730"/>
      <c r="BJW227" s="730"/>
      <c r="BJX227" s="730"/>
      <c r="BJY227" s="730"/>
      <c r="BJZ227" s="730"/>
      <c r="BKA227" s="730"/>
      <c r="BKB227" s="730"/>
      <c r="BKC227" s="730"/>
      <c r="BKD227" s="730"/>
      <c r="BKE227" s="730"/>
      <c r="BKF227" s="730"/>
      <c r="BKG227" s="730"/>
      <c r="BKH227" s="730"/>
      <c r="BKI227" s="730"/>
      <c r="BKJ227" s="730"/>
      <c r="BKK227" s="730"/>
      <c r="BKL227" s="730"/>
      <c r="BKM227" s="730"/>
      <c r="BKN227" s="730"/>
      <c r="BKO227" s="730"/>
      <c r="BKP227" s="730"/>
      <c r="BKQ227" s="730"/>
      <c r="BKR227" s="730"/>
      <c r="BKS227" s="730"/>
      <c r="BKT227" s="730"/>
      <c r="BKU227" s="730"/>
      <c r="BKV227" s="730"/>
      <c r="BKW227" s="730"/>
      <c r="BKX227" s="730"/>
      <c r="BKY227" s="730"/>
      <c r="BKZ227" s="730"/>
      <c r="BLA227" s="727"/>
      <c r="BLB227" s="727"/>
      <c r="BLC227" s="727"/>
      <c r="BLD227" s="727"/>
      <c r="BLE227" s="727"/>
      <c r="BLF227" s="727"/>
      <c r="BLG227" s="727"/>
      <c r="BLH227" s="727"/>
      <c r="BLI227" s="727"/>
      <c r="BLJ227" s="727"/>
      <c r="BLK227" s="727"/>
      <c r="BLL227" s="727"/>
      <c r="BLM227" s="727"/>
      <c r="BLN227" s="727"/>
      <c r="BLO227" s="727"/>
      <c r="BLP227" s="727"/>
      <c r="BLQ227" s="728"/>
      <c r="BLR227" s="728"/>
      <c r="BLS227" s="728"/>
      <c r="BLT227" s="728"/>
      <c r="BLU227" s="728"/>
      <c r="BLV227" s="728"/>
      <c r="BLW227" s="728"/>
      <c r="BLX227" s="729"/>
      <c r="BLY227" s="729"/>
      <c r="BLZ227" s="729"/>
      <c r="BMA227" s="729"/>
      <c r="BMB227" s="729"/>
      <c r="BMC227" s="729"/>
      <c r="BMD227" s="729"/>
      <c r="BME227" s="729"/>
      <c r="BMF227" s="729"/>
      <c r="BMG227" s="729"/>
      <c r="BMH227" s="729"/>
      <c r="BMI227" s="729"/>
      <c r="BMJ227" s="729"/>
      <c r="BMK227" s="729"/>
      <c r="BML227" s="729"/>
      <c r="BMM227" s="729"/>
      <c r="BMN227" s="729"/>
      <c r="BMO227" s="729"/>
      <c r="BMP227" s="729"/>
      <c r="BMQ227" s="729"/>
      <c r="BMR227" s="729"/>
      <c r="BMS227" s="729"/>
      <c r="BMT227" s="729"/>
      <c r="BMU227" s="729"/>
      <c r="BMV227" s="729"/>
      <c r="BMW227" s="729"/>
      <c r="BMX227" s="729"/>
      <c r="BMY227" s="729"/>
      <c r="BMZ227" s="729"/>
      <c r="BNA227" s="729"/>
      <c r="BNB227" s="729"/>
      <c r="BNC227" s="729"/>
      <c r="BND227" s="729"/>
      <c r="BNE227" s="729"/>
      <c r="BNF227" s="730"/>
      <c r="BNG227" s="730"/>
      <c r="BNH227" s="730"/>
      <c r="BNI227" s="730"/>
      <c r="BNJ227" s="730"/>
      <c r="BNK227" s="730"/>
      <c r="BNL227" s="730"/>
      <c r="BNM227" s="730"/>
      <c r="BNN227" s="730"/>
      <c r="BNO227" s="730"/>
      <c r="BNP227" s="730"/>
      <c r="BNQ227" s="730"/>
      <c r="BNR227" s="730"/>
      <c r="BNS227" s="730"/>
      <c r="BNT227" s="730"/>
      <c r="BNU227" s="730"/>
      <c r="BNV227" s="730"/>
      <c r="BNW227" s="730"/>
      <c r="BNX227" s="730"/>
      <c r="BNY227" s="730"/>
      <c r="BNZ227" s="730"/>
      <c r="BOA227" s="730"/>
      <c r="BOB227" s="730"/>
      <c r="BOC227" s="730"/>
      <c r="BOD227" s="730"/>
      <c r="BOE227" s="730"/>
      <c r="BOF227" s="730"/>
      <c r="BOG227" s="730"/>
      <c r="BOH227" s="730"/>
      <c r="BOI227" s="730"/>
      <c r="BOJ227" s="730"/>
      <c r="BOK227" s="730"/>
      <c r="BOL227" s="730"/>
      <c r="BOM227" s="730"/>
      <c r="BON227" s="730"/>
      <c r="BOO227" s="730"/>
      <c r="BOP227" s="730"/>
      <c r="BOQ227" s="730"/>
      <c r="BOR227" s="730"/>
      <c r="BOS227" s="730"/>
      <c r="BOT227" s="730"/>
      <c r="BOU227" s="730"/>
      <c r="BOV227" s="730"/>
      <c r="BOW227" s="730"/>
      <c r="BOX227" s="730"/>
      <c r="BOY227" s="730"/>
      <c r="BOZ227" s="730"/>
      <c r="BPA227" s="730"/>
      <c r="BPB227" s="727"/>
      <c r="BPC227" s="727"/>
      <c r="BPD227" s="727"/>
      <c r="BPE227" s="727"/>
      <c r="BPF227" s="727"/>
      <c r="BPG227" s="727"/>
      <c r="BPH227" s="727"/>
      <c r="BPI227" s="727"/>
      <c r="BPJ227" s="727"/>
      <c r="BPK227" s="727"/>
      <c r="BPL227" s="727"/>
      <c r="BPM227" s="727"/>
      <c r="BPN227" s="727"/>
      <c r="BPO227" s="727"/>
      <c r="BPP227" s="727"/>
      <c r="BPQ227" s="727"/>
      <c r="BPR227" s="728"/>
      <c r="BPS227" s="728"/>
      <c r="BPT227" s="728"/>
      <c r="BPU227" s="728"/>
      <c r="BPV227" s="728"/>
      <c r="BPW227" s="728"/>
      <c r="BPX227" s="728"/>
      <c r="BPY227" s="729"/>
      <c r="BPZ227" s="729"/>
      <c r="BQA227" s="729"/>
      <c r="BQB227" s="729"/>
      <c r="BQC227" s="729"/>
      <c r="BQD227" s="729"/>
      <c r="BQE227" s="729"/>
      <c r="BQF227" s="729"/>
      <c r="BQG227" s="729"/>
      <c r="BQH227" s="729"/>
      <c r="BQI227" s="729"/>
      <c r="BQJ227" s="729"/>
      <c r="BQK227" s="729"/>
      <c r="BQL227" s="729"/>
      <c r="BQM227" s="729"/>
      <c r="BQN227" s="729"/>
      <c r="BQO227" s="729"/>
      <c r="BQP227" s="729"/>
      <c r="BQQ227" s="729"/>
      <c r="BQR227" s="729"/>
      <c r="BQS227" s="729"/>
      <c r="BQT227" s="729"/>
      <c r="BQU227" s="729"/>
      <c r="BQV227" s="729"/>
      <c r="BQW227" s="729"/>
      <c r="BQX227" s="729"/>
      <c r="BQY227" s="729"/>
      <c r="BQZ227" s="729"/>
      <c r="BRA227" s="729"/>
      <c r="BRB227" s="729"/>
      <c r="BRC227" s="729"/>
      <c r="BRD227" s="729"/>
      <c r="BRE227" s="729"/>
      <c r="BRF227" s="729"/>
      <c r="BRG227" s="730"/>
      <c r="BRH227" s="730"/>
      <c r="BRI227" s="730"/>
      <c r="BRJ227" s="730"/>
      <c r="BRK227" s="730"/>
      <c r="BRL227" s="730"/>
      <c r="BRM227" s="730"/>
      <c r="BRN227" s="730"/>
      <c r="BRO227" s="730"/>
      <c r="BRP227" s="730"/>
      <c r="BRQ227" s="730"/>
      <c r="BRR227" s="730"/>
      <c r="BRS227" s="730"/>
      <c r="BRT227" s="730"/>
      <c r="BRU227" s="730"/>
      <c r="BRV227" s="730"/>
      <c r="BRW227" s="730"/>
      <c r="BRX227" s="730"/>
      <c r="BRY227" s="730"/>
      <c r="BRZ227" s="730"/>
      <c r="BSA227" s="730"/>
      <c r="BSB227" s="730"/>
      <c r="BSC227" s="730"/>
      <c r="BSD227" s="730"/>
      <c r="BSE227" s="730"/>
      <c r="BSF227" s="730"/>
      <c r="BSG227" s="730"/>
      <c r="BSH227" s="730"/>
      <c r="BSI227" s="730"/>
      <c r="BSJ227" s="730"/>
      <c r="BSK227" s="730"/>
      <c r="BSL227" s="730"/>
      <c r="BSM227" s="730"/>
      <c r="BSN227" s="730"/>
      <c r="BSO227" s="730"/>
      <c r="BSP227" s="730"/>
      <c r="BSQ227" s="730"/>
      <c r="BSR227" s="730"/>
      <c r="BSS227" s="730"/>
      <c r="BST227" s="730"/>
      <c r="BSU227" s="730"/>
      <c r="BSV227" s="730"/>
      <c r="BSW227" s="730"/>
      <c r="BSX227" s="730"/>
      <c r="BSY227" s="730"/>
      <c r="BSZ227" s="730"/>
      <c r="BTA227" s="730"/>
      <c r="BTB227" s="730"/>
      <c r="BTC227" s="727"/>
      <c r="BTD227" s="727"/>
      <c r="BTE227" s="727"/>
      <c r="BTF227" s="727"/>
      <c r="BTG227" s="727"/>
      <c r="BTH227" s="727"/>
      <c r="BTI227" s="727"/>
      <c r="BTJ227" s="727"/>
      <c r="BTK227" s="727"/>
      <c r="BTL227" s="727"/>
      <c r="BTM227" s="727"/>
      <c r="BTN227" s="727"/>
      <c r="BTO227" s="727"/>
      <c r="BTP227" s="727"/>
      <c r="BTQ227" s="727"/>
      <c r="BTR227" s="727"/>
      <c r="BTS227" s="728"/>
      <c r="BTT227" s="728"/>
      <c r="BTU227" s="728"/>
      <c r="BTV227" s="728"/>
      <c r="BTW227" s="728"/>
      <c r="BTX227" s="728"/>
      <c r="BTY227" s="728"/>
      <c r="BTZ227" s="729"/>
      <c r="BUA227" s="729"/>
      <c r="BUB227" s="729"/>
      <c r="BUC227" s="729"/>
      <c r="BUD227" s="729"/>
      <c r="BUE227" s="729"/>
      <c r="BUF227" s="729"/>
      <c r="BUG227" s="729"/>
      <c r="BUH227" s="729"/>
      <c r="BUI227" s="729"/>
      <c r="BUJ227" s="729"/>
      <c r="BUK227" s="729"/>
      <c r="BUL227" s="729"/>
      <c r="BUM227" s="729"/>
      <c r="BUN227" s="729"/>
      <c r="BUO227" s="729"/>
      <c r="BUP227" s="729"/>
      <c r="BUQ227" s="729"/>
      <c r="BUR227" s="729"/>
      <c r="BUS227" s="729"/>
      <c r="BUT227" s="729"/>
      <c r="BUU227" s="729"/>
      <c r="BUV227" s="729"/>
      <c r="BUW227" s="729"/>
      <c r="BUX227" s="729"/>
      <c r="BUY227" s="729"/>
      <c r="BUZ227" s="729"/>
      <c r="BVA227" s="729"/>
      <c r="BVB227" s="729"/>
      <c r="BVC227" s="729"/>
      <c r="BVD227" s="729"/>
      <c r="BVE227" s="729"/>
      <c r="BVF227" s="729"/>
      <c r="BVG227" s="729"/>
      <c r="BVH227" s="730"/>
      <c r="BVI227" s="730"/>
      <c r="BVJ227" s="730"/>
      <c r="BVK227" s="730"/>
      <c r="BVL227" s="730"/>
      <c r="BVM227" s="730"/>
      <c r="BVN227" s="730"/>
      <c r="BVO227" s="730"/>
      <c r="BVP227" s="730"/>
      <c r="BVQ227" s="730"/>
      <c r="BVR227" s="730"/>
      <c r="BVS227" s="730"/>
      <c r="BVT227" s="730"/>
      <c r="BVU227" s="730"/>
      <c r="BVV227" s="730"/>
      <c r="BVW227" s="730"/>
      <c r="BVX227" s="730"/>
      <c r="BVY227" s="730"/>
      <c r="BVZ227" s="730"/>
      <c r="BWA227" s="730"/>
      <c r="BWB227" s="730"/>
      <c r="BWC227" s="730"/>
      <c r="BWD227" s="730"/>
      <c r="BWE227" s="730"/>
      <c r="BWF227" s="730"/>
      <c r="BWG227" s="730"/>
      <c r="BWH227" s="730"/>
      <c r="BWI227" s="730"/>
      <c r="BWJ227" s="730"/>
      <c r="BWK227" s="730"/>
      <c r="BWL227" s="730"/>
      <c r="BWM227" s="730"/>
      <c r="BWN227" s="730"/>
      <c r="BWO227" s="730"/>
      <c r="BWP227" s="730"/>
      <c r="BWQ227" s="730"/>
      <c r="BWR227" s="730"/>
      <c r="BWS227" s="730"/>
      <c r="BWT227" s="730"/>
      <c r="BWU227" s="730"/>
      <c r="BWV227" s="730"/>
      <c r="BWW227" s="730"/>
      <c r="BWX227" s="730"/>
      <c r="BWY227" s="730"/>
      <c r="BWZ227" s="730"/>
      <c r="BXA227" s="730"/>
      <c r="BXB227" s="730"/>
      <c r="BXC227" s="730"/>
      <c r="BXD227" s="727"/>
      <c r="BXE227" s="727"/>
      <c r="BXF227" s="727"/>
      <c r="BXG227" s="727"/>
      <c r="BXH227" s="727"/>
      <c r="BXI227" s="727"/>
      <c r="BXJ227" s="727"/>
      <c r="BXK227" s="727"/>
      <c r="BXL227" s="727"/>
      <c r="BXM227" s="727"/>
      <c r="BXN227" s="727"/>
      <c r="BXO227" s="727"/>
      <c r="BXP227" s="727"/>
      <c r="BXQ227" s="727"/>
      <c r="BXR227" s="727"/>
      <c r="BXS227" s="727"/>
      <c r="BXT227" s="728"/>
      <c r="BXU227" s="728"/>
      <c r="BXV227" s="728"/>
      <c r="BXW227" s="728"/>
      <c r="BXX227" s="728"/>
      <c r="BXY227" s="728"/>
      <c r="BXZ227" s="728"/>
      <c r="BYA227" s="729"/>
      <c r="BYB227" s="729"/>
      <c r="BYC227" s="729"/>
      <c r="BYD227" s="729"/>
      <c r="BYE227" s="729"/>
      <c r="BYF227" s="729"/>
      <c r="BYG227" s="729"/>
      <c r="BYH227" s="729"/>
      <c r="BYI227" s="729"/>
      <c r="BYJ227" s="729"/>
      <c r="BYK227" s="729"/>
      <c r="BYL227" s="729"/>
      <c r="BYM227" s="729"/>
      <c r="BYN227" s="729"/>
      <c r="BYO227" s="729"/>
      <c r="BYP227" s="729"/>
      <c r="BYQ227" s="729"/>
      <c r="BYR227" s="729"/>
      <c r="BYS227" s="729"/>
      <c r="BYT227" s="729"/>
      <c r="BYU227" s="729"/>
      <c r="BYV227" s="729"/>
      <c r="BYW227" s="729"/>
      <c r="BYX227" s="729"/>
      <c r="BYY227" s="729"/>
      <c r="BYZ227" s="729"/>
      <c r="BZA227" s="729"/>
      <c r="BZB227" s="729"/>
      <c r="BZC227" s="729"/>
      <c r="BZD227" s="729"/>
      <c r="BZE227" s="729"/>
      <c r="BZF227" s="729"/>
      <c r="BZG227" s="729"/>
      <c r="BZH227" s="729"/>
      <c r="BZI227" s="730"/>
      <c r="BZJ227" s="730"/>
      <c r="BZK227" s="730"/>
      <c r="BZL227" s="730"/>
      <c r="BZM227" s="730"/>
      <c r="BZN227" s="730"/>
      <c r="BZO227" s="730"/>
      <c r="BZP227" s="730"/>
      <c r="BZQ227" s="730"/>
      <c r="BZR227" s="730"/>
      <c r="BZS227" s="730"/>
      <c r="BZT227" s="730"/>
      <c r="BZU227" s="730"/>
      <c r="BZV227" s="730"/>
      <c r="BZW227" s="730"/>
      <c r="BZX227" s="730"/>
      <c r="BZY227" s="730"/>
      <c r="BZZ227" s="730"/>
      <c r="CAA227" s="730"/>
      <c r="CAB227" s="730"/>
      <c r="CAC227" s="730"/>
      <c r="CAD227" s="730"/>
      <c r="CAE227" s="730"/>
      <c r="CAF227" s="730"/>
      <c r="CAG227" s="730"/>
      <c r="CAH227" s="730"/>
      <c r="CAI227" s="730"/>
      <c r="CAJ227" s="730"/>
      <c r="CAK227" s="730"/>
      <c r="CAL227" s="730"/>
      <c r="CAM227" s="730"/>
      <c r="CAN227" s="730"/>
      <c r="CAO227" s="730"/>
      <c r="CAP227" s="730"/>
      <c r="CAQ227" s="730"/>
      <c r="CAR227" s="730"/>
      <c r="CAS227" s="730"/>
      <c r="CAT227" s="730"/>
      <c r="CAU227" s="730"/>
      <c r="CAV227" s="730"/>
      <c r="CAW227" s="730"/>
      <c r="CAX227" s="730"/>
      <c r="CAY227" s="730"/>
      <c r="CAZ227" s="730"/>
      <c r="CBA227" s="730"/>
      <c r="CBB227" s="730"/>
      <c r="CBC227" s="730"/>
      <c r="CBD227" s="730"/>
      <c r="CBE227" s="727"/>
      <c r="CBF227" s="727"/>
      <c r="CBG227" s="727"/>
      <c r="CBH227" s="727"/>
      <c r="CBI227" s="727"/>
      <c r="CBJ227" s="727"/>
      <c r="CBK227" s="727"/>
      <c r="CBL227" s="727"/>
      <c r="CBM227" s="727"/>
      <c r="CBN227" s="727"/>
      <c r="CBO227" s="727"/>
      <c r="CBP227" s="727"/>
      <c r="CBQ227" s="727"/>
      <c r="CBR227" s="727"/>
      <c r="CBS227" s="727"/>
      <c r="CBT227" s="727"/>
      <c r="CBU227" s="728"/>
      <c r="CBV227" s="728"/>
      <c r="CBW227" s="728"/>
      <c r="CBX227" s="728"/>
      <c r="CBY227" s="728"/>
      <c r="CBZ227" s="728"/>
      <c r="CCA227" s="728"/>
      <c r="CCB227" s="729"/>
      <c r="CCC227" s="729"/>
      <c r="CCD227" s="729"/>
      <c r="CCE227" s="729"/>
      <c r="CCF227" s="729"/>
      <c r="CCG227" s="729"/>
      <c r="CCH227" s="729"/>
      <c r="CCI227" s="729"/>
      <c r="CCJ227" s="729"/>
      <c r="CCK227" s="729"/>
      <c r="CCL227" s="729"/>
      <c r="CCM227" s="729"/>
      <c r="CCN227" s="729"/>
      <c r="CCO227" s="729"/>
      <c r="CCP227" s="729"/>
      <c r="CCQ227" s="729"/>
      <c r="CCR227" s="729"/>
      <c r="CCS227" s="729"/>
      <c r="CCT227" s="729"/>
      <c r="CCU227" s="729"/>
      <c r="CCV227" s="729"/>
      <c r="CCW227" s="729"/>
      <c r="CCX227" s="729"/>
      <c r="CCY227" s="729"/>
      <c r="CCZ227" s="729"/>
      <c r="CDA227" s="729"/>
      <c r="CDB227" s="729"/>
      <c r="CDC227" s="729"/>
      <c r="CDD227" s="729"/>
      <c r="CDE227" s="729"/>
      <c r="CDF227" s="729"/>
      <c r="CDG227" s="729"/>
      <c r="CDH227" s="729"/>
      <c r="CDI227" s="729"/>
      <c r="CDJ227" s="730"/>
      <c r="CDK227" s="730"/>
      <c r="CDL227" s="730"/>
      <c r="CDM227" s="730"/>
      <c r="CDN227" s="730"/>
      <c r="CDO227" s="730"/>
      <c r="CDP227" s="730"/>
      <c r="CDQ227" s="730"/>
      <c r="CDR227" s="730"/>
      <c r="CDS227" s="730"/>
      <c r="CDT227" s="730"/>
      <c r="CDU227" s="730"/>
      <c r="CDV227" s="730"/>
      <c r="CDW227" s="730"/>
      <c r="CDX227" s="730"/>
      <c r="CDY227" s="730"/>
      <c r="CDZ227" s="730"/>
      <c r="CEA227" s="730"/>
      <c r="CEB227" s="730"/>
      <c r="CEC227" s="730"/>
      <c r="CED227" s="730"/>
      <c r="CEE227" s="730"/>
      <c r="CEF227" s="730"/>
      <c r="CEG227" s="730"/>
      <c r="CEH227" s="730"/>
      <c r="CEI227" s="730"/>
      <c r="CEJ227" s="730"/>
      <c r="CEK227" s="730"/>
      <c r="CEL227" s="730"/>
      <c r="CEM227" s="730"/>
      <c r="CEN227" s="730"/>
      <c r="CEO227" s="730"/>
      <c r="CEP227" s="730"/>
      <c r="CEQ227" s="730"/>
      <c r="CER227" s="730"/>
      <c r="CES227" s="730"/>
      <c r="CET227" s="730"/>
      <c r="CEU227" s="730"/>
      <c r="CEV227" s="730"/>
      <c r="CEW227" s="730"/>
      <c r="CEX227" s="730"/>
      <c r="CEY227" s="730"/>
      <c r="CEZ227" s="730"/>
      <c r="CFA227" s="730"/>
      <c r="CFB227" s="730"/>
      <c r="CFC227" s="730"/>
      <c r="CFD227" s="730"/>
      <c r="CFE227" s="730"/>
      <c r="CFF227" s="727"/>
      <c r="CFG227" s="727"/>
      <c r="CFH227" s="727"/>
      <c r="CFI227" s="727"/>
      <c r="CFJ227" s="727"/>
      <c r="CFK227" s="727"/>
      <c r="CFL227" s="727"/>
      <c r="CFM227" s="727"/>
      <c r="CFN227" s="727"/>
      <c r="CFO227" s="727"/>
      <c r="CFP227" s="727"/>
      <c r="CFQ227" s="727"/>
      <c r="CFR227" s="727"/>
      <c r="CFS227" s="727"/>
      <c r="CFT227" s="727"/>
      <c r="CFU227" s="727"/>
      <c r="CFV227" s="728"/>
      <c r="CFW227" s="728"/>
      <c r="CFX227" s="728"/>
      <c r="CFY227" s="728"/>
      <c r="CFZ227" s="728"/>
      <c r="CGA227" s="728"/>
      <c r="CGB227" s="728"/>
      <c r="CGC227" s="729"/>
      <c r="CGD227" s="729"/>
      <c r="CGE227" s="729"/>
      <c r="CGF227" s="729"/>
      <c r="CGG227" s="729"/>
      <c r="CGH227" s="729"/>
      <c r="CGI227" s="729"/>
      <c r="CGJ227" s="729"/>
      <c r="CGK227" s="729"/>
      <c r="CGL227" s="729"/>
      <c r="CGM227" s="729"/>
      <c r="CGN227" s="729"/>
      <c r="CGO227" s="729"/>
      <c r="CGP227" s="729"/>
      <c r="CGQ227" s="729"/>
      <c r="CGR227" s="729"/>
      <c r="CGS227" s="729"/>
      <c r="CGT227" s="729"/>
      <c r="CGU227" s="729"/>
      <c r="CGV227" s="729"/>
      <c r="CGW227" s="729"/>
      <c r="CGX227" s="729"/>
      <c r="CGY227" s="729"/>
      <c r="CGZ227" s="729"/>
      <c r="CHA227" s="729"/>
      <c r="CHB227" s="729"/>
      <c r="CHC227" s="729"/>
      <c r="CHD227" s="729"/>
      <c r="CHE227" s="729"/>
      <c r="CHF227" s="729"/>
      <c r="CHG227" s="729"/>
      <c r="CHH227" s="729"/>
      <c r="CHI227" s="729"/>
      <c r="CHJ227" s="729"/>
      <c r="CHK227" s="730"/>
      <c r="CHL227" s="730"/>
      <c r="CHM227" s="730"/>
      <c r="CHN227" s="730"/>
      <c r="CHO227" s="730"/>
      <c r="CHP227" s="730"/>
      <c r="CHQ227" s="730"/>
      <c r="CHR227" s="730"/>
      <c r="CHS227" s="730"/>
      <c r="CHT227" s="730"/>
      <c r="CHU227" s="730"/>
      <c r="CHV227" s="730"/>
      <c r="CHW227" s="730"/>
      <c r="CHX227" s="730"/>
      <c r="CHY227" s="730"/>
      <c r="CHZ227" s="730"/>
      <c r="CIA227" s="730"/>
      <c r="CIB227" s="730"/>
      <c r="CIC227" s="730"/>
      <c r="CID227" s="730"/>
      <c r="CIE227" s="730"/>
      <c r="CIF227" s="730"/>
      <c r="CIG227" s="730"/>
      <c r="CIH227" s="730"/>
      <c r="CII227" s="730"/>
      <c r="CIJ227" s="730"/>
      <c r="CIK227" s="730"/>
      <c r="CIL227" s="730"/>
      <c r="CIM227" s="730"/>
      <c r="CIN227" s="730"/>
      <c r="CIO227" s="730"/>
      <c r="CIP227" s="730"/>
      <c r="CIQ227" s="730"/>
      <c r="CIR227" s="730"/>
      <c r="CIS227" s="730"/>
      <c r="CIT227" s="730"/>
      <c r="CIU227" s="730"/>
      <c r="CIV227" s="730"/>
      <c r="CIW227" s="730"/>
      <c r="CIX227" s="730"/>
      <c r="CIY227" s="730"/>
      <c r="CIZ227" s="730"/>
      <c r="CJA227" s="730"/>
      <c r="CJB227" s="730"/>
      <c r="CJC227" s="730"/>
      <c r="CJD227" s="730"/>
      <c r="CJE227" s="730"/>
      <c r="CJF227" s="730"/>
      <c r="CJG227" s="727"/>
      <c r="CJH227" s="727"/>
      <c r="CJI227" s="727"/>
      <c r="CJJ227" s="727"/>
      <c r="CJK227" s="727"/>
      <c r="CJL227" s="727"/>
      <c r="CJM227" s="727"/>
      <c r="CJN227" s="727"/>
      <c r="CJO227" s="727"/>
      <c r="CJP227" s="727"/>
      <c r="CJQ227" s="727"/>
      <c r="CJR227" s="727"/>
      <c r="CJS227" s="727"/>
      <c r="CJT227" s="727"/>
      <c r="CJU227" s="727"/>
      <c r="CJV227" s="727"/>
      <c r="CJW227" s="728"/>
      <c r="CJX227" s="728"/>
      <c r="CJY227" s="728"/>
      <c r="CJZ227" s="728"/>
      <c r="CKA227" s="728"/>
      <c r="CKB227" s="728"/>
      <c r="CKC227" s="728"/>
      <c r="CKD227" s="729"/>
      <c r="CKE227" s="729"/>
      <c r="CKF227" s="729"/>
      <c r="CKG227" s="729"/>
      <c r="CKH227" s="729"/>
      <c r="CKI227" s="729"/>
      <c r="CKJ227" s="729"/>
      <c r="CKK227" s="729"/>
      <c r="CKL227" s="729"/>
      <c r="CKM227" s="729"/>
      <c r="CKN227" s="729"/>
      <c r="CKO227" s="729"/>
      <c r="CKP227" s="729"/>
      <c r="CKQ227" s="729"/>
      <c r="CKR227" s="729"/>
      <c r="CKS227" s="729"/>
      <c r="CKT227" s="729"/>
      <c r="CKU227" s="729"/>
      <c r="CKV227" s="729"/>
      <c r="CKW227" s="729"/>
      <c r="CKX227" s="729"/>
      <c r="CKY227" s="729"/>
      <c r="CKZ227" s="729"/>
      <c r="CLA227" s="729"/>
      <c r="CLB227" s="729"/>
      <c r="CLC227" s="729"/>
      <c r="CLD227" s="729"/>
      <c r="CLE227" s="729"/>
      <c r="CLF227" s="729"/>
      <c r="CLG227" s="729"/>
      <c r="CLH227" s="729"/>
      <c r="CLI227" s="729"/>
      <c r="CLJ227" s="729"/>
      <c r="CLK227" s="729"/>
      <c r="CLL227" s="730"/>
      <c r="CLM227" s="730"/>
      <c r="CLN227" s="730"/>
      <c r="CLO227" s="730"/>
      <c r="CLP227" s="730"/>
      <c r="CLQ227" s="730"/>
      <c r="CLR227" s="730"/>
      <c r="CLS227" s="730"/>
      <c r="CLT227" s="730"/>
      <c r="CLU227" s="730"/>
      <c r="CLV227" s="730"/>
      <c r="CLW227" s="730"/>
      <c r="CLX227" s="730"/>
      <c r="CLY227" s="730"/>
      <c r="CLZ227" s="730"/>
      <c r="CMA227" s="730"/>
      <c r="CMB227" s="730"/>
      <c r="CMC227" s="730"/>
      <c r="CMD227" s="730"/>
      <c r="CME227" s="730"/>
      <c r="CMF227" s="730"/>
      <c r="CMG227" s="730"/>
      <c r="CMH227" s="730"/>
      <c r="CMI227" s="730"/>
      <c r="CMJ227" s="730"/>
      <c r="CMK227" s="730"/>
      <c r="CML227" s="730"/>
      <c r="CMM227" s="730"/>
      <c r="CMN227" s="730"/>
      <c r="CMO227" s="730"/>
      <c r="CMP227" s="730"/>
      <c r="CMQ227" s="730"/>
      <c r="CMR227" s="730"/>
      <c r="CMS227" s="730"/>
      <c r="CMT227" s="730"/>
      <c r="CMU227" s="730"/>
      <c r="CMV227" s="730"/>
      <c r="CMW227" s="730"/>
      <c r="CMX227" s="730"/>
      <c r="CMY227" s="730"/>
      <c r="CMZ227" s="730"/>
      <c r="CNA227" s="730"/>
      <c r="CNB227" s="730"/>
      <c r="CNC227" s="730"/>
      <c r="CND227" s="730"/>
      <c r="CNE227" s="730"/>
      <c r="CNF227" s="730"/>
      <c r="CNG227" s="730"/>
      <c r="CNH227" s="727"/>
      <c r="CNI227" s="727"/>
      <c r="CNJ227" s="727"/>
      <c r="CNK227" s="727"/>
      <c r="CNL227" s="727"/>
      <c r="CNM227" s="727"/>
      <c r="CNN227" s="727"/>
      <c r="CNO227" s="727"/>
      <c r="CNP227" s="727"/>
      <c r="CNQ227" s="727"/>
      <c r="CNR227" s="727"/>
      <c r="CNS227" s="727"/>
      <c r="CNT227" s="727"/>
      <c r="CNU227" s="727"/>
      <c r="CNV227" s="727"/>
      <c r="CNW227" s="727"/>
      <c r="CNX227" s="728"/>
      <c r="CNY227" s="728"/>
      <c r="CNZ227" s="728"/>
      <c r="COA227" s="728"/>
      <c r="COB227" s="728"/>
      <c r="COC227" s="728"/>
      <c r="COD227" s="728"/>
      <c r="COE227" s="729"/>
      <c r="COF227" s="729"/>
      <c r="COG227" s="729"/>
      <c r="COH227" s="729"/>
      <c r="COI227" s="729"/>
      <c r="COJ227" s="729"/>
      <c r="COK227" s="729"/>
      <c r="COL227" s="729"/>
      <c r="COM227" s="729"/>
      <c r="CON227" s="729"/>
      <c r="COO227" s="729"/>
      <c r="COP227" s="729"/>
      <c r="COQ227" s="729"/>
      <c r="COR227" s="729"/>
      <c r="COS227" s="729"/>
      <c r="COT227" s="729"/>
      <c r="COU227" s="729"/>
      <c r="COV227" s="729"/>
      <c r="COW227" s="729"/>
      <c r="COX227" s="729"/>
      <c r="COY227" s="729"/>
      <c r="COZ227" s="729"/>
      <c r="CPA227" s="729"/>
      <c r="CPB227" s="729"/>
      <c r="CPC227" s="729"/>
      <c r="CPD227" s="729"/>
      <c r="CPE227" s="729"/>
      <c r="CPF227" s="729"/>
      <c r="CPG227" s="729"/>
      <c r="CPH227" s="729"/>
      <c r="CPI227" s="729"/>
      <c r="CPJ227" s="729"/>
      <c r="CPK227" s="729"/>
      <c r="CPL227" s="729"/>
      <c r="CPM227" s="730"/>
      <c r="CPN227" s="730"/>
      <c r="CPO227" s="730"/>
      <c r="CPP227" s="730"/>
      <c r="CPQ227" s="730"/>
      <c r="CPR227" s="730"/>
      <c r="CPS227" s="730"/>
      <c r="CPT227" s="730"/>
      <c r="CPU227" s="730"/>
      <c r="CPV227" s="730"/>
      <c r="CPW227" s="730"/>
      <c r="CPX227" s="730"/>
      <c r="CPY227" s="730"/>
      <c r="CPZ227" s="730"/>
      <c r="CQA227" s="730"/>
      <c r="CQB227" s="730"/>
      <c r="CQC227" s="730"/>
      <c r="CQD227" s="730"/>
      <c r="CQE227" s="730"/>
      <c r="CQF227" s="730"/>
      <c r="CQG227" s="730"/>
      <c r="CQH227" s="730"/>
      <c r="CQI227" s="730"/>
      <c r="CQJ227" s="730"/>
      <c r="CQK227" s="730"/>
      <c r="CQL227" s="730"/>
      <c r="CQM227" s="730"/>
      <c r="CQN227" s="730"/>
      <c r="CQO227" s="730"/>
      <c r="CQP227" s="730"/>
      <c r="CQQ227" s="730"/>
      <c r="CQR227" s="730"/>
      <c r="CQS227" s="730"/>
      <c r="CQT227" s="730"/>
      <c r="CQU227" s="730"/>
      <c r="CQV227" s="730"/>
      <c r="CQW227" s="730"/>
      <c r="CQX227" s="730"/>
      <c r="CQY227" s="730"/>
      <c r="CQZ227" s="730"/>
      <c r="CRA227" s="730"/>
      <c r="CRB227" s="730"/>
      <c r="CRC227" s="730"/>
      <c r="CRD227" s="730"/>
      <c r="CRE227" s="730"/>
      <c r="CRF227" s="730"/>
      <c r="CRG227" s="730"/>
      <c r="CRH227" s="730"/>
      <c r="CRI227" s="727"/>
      <c r="CRJ227" s="727"/>
      <c r="CRK227" s="727"/>
      <c r="CRL227" s="727"/>
      <c r="CRM227" s="727"/>
      <c r="CRN227" s="727"/>
      <c r="CRO227" s="727"/>
      <c r="CRP227" s="727"/>
      <c r="CRQ227" s="727"/>
      <c r="CRR227" s="727"/>
      <c r="CRS227" s="727"/>
      <c r="CRT227" s="727"/>
      <c r="CRU227" s="727"/>
      <c r="CRV227" s="727"/>
      <c r="CRW227" s="727"/>
      <c r="CRX227" s="727"/>
      <c r="CRY227" s="728"/>
      <c r="CRZ227" s="728"/>
      <c r="CSA227" s="728"/>
      <c r="CSB227" s="728"/>
      <c r="CSC227" s="728"/>
      <c r="CSD227" s="728"/>
      <c r="CSE227" s="728"/>
      <c r="CSF227" s="729"/>
      <c r="CSG227" s="729"/>
      <c r="CSH227" s="729"/>
      <c r="CSI227" s="729"/>
      <c r="CSJ227" s="729"/>
      <c r="CSK227" s="729"/>
      <c r="CSL227" s="729"/>
      <c r="CSM227" s="729"/>
      <c r="CSN227" s="729"/>
      <c r="CSO227" s="729"/>
      <c r="CSP227" s="729"/>
      <c r="CSQ227" s="729"/>
      <c r="CSR227" s="729"/>
      <c r="CSS227" s="729"/>
      <c r="CST227" s="729"/>
      <c r="CSU227" s="729"/>
      <c r="CSV227" s="729"/>
      <c r="CSW227" s="729"/>
      <c r="CSX227" s="729"/>
      <c r="CSY227" s="729"/>
      <c r="CSZ227" s="729"/>
      <c r="CTA227" s="729"/>
      <c r="CTB227" s="729"/>
      <c r="CTC227" s="729"/>
      <c r="CTD227" s="729"/>
      <c r="CTE227" s="729"/>
      <c r="CTF227" s="729"/>
      <c r="CTG227" s="729"/>
      <c r="CTH227" s="729"/>
      <c r="CTI227" s="729"/>
      <c r="CTJ227" s="729"/>
      <c r="CTK227" s="729"/>
      <c r="CTL227" s="729"/>
      <c r="CTM227" s="729"/>
      <c r="CTN227" s="730"/>
      <c r="CTO227" s="730"/>
      <c r="CTP227" s="730"/>
      <c r="CTQ227" s="730"/>
      <c r="CTR227" s="730"/>
      <c r="CTS227" s="730"/>
      <c r="CTT227" s="730"/>
      <c r="CTU227" s="730"/>
      <c r="CTV227" s="730"/>
      <c r="CTW227" s="730"/>
      <c r="CTX227" s="730"/>
      <c r="CTY227" s="730"/>
      <c r="CTZ227" s="730"/>
      <c r="CUA227" s="730"/>
      <c r="CUB227" s="730"/>
      <c r="CUC227" s="730"/>
      <c r="CUD227" s="730"/>
      <c r="CUE227" s="730"/>
      <c r="CUF227" s="730"/>
      <c r="CUG227" s="730"/>
      <c r="CUH227" s="730"/>
      <c r="CUI227" s="730"/>
      <c r="CUJ227" s="730"/>
      <c r="CUK227" s="730"/>
      <c r="CUL227" s="730"/>
      <c r="CUM227" s="730"/>
      <c r="CUN227" s="730"/>
      <c r="CUO227" s="730"/>
      <c r="CUP227" s="730"/>
      <c r="CUQ227" s="730"/>
      <c r="CUR227" s="730"/>
      <c r="CUS227" s="730"/>
      <c r="CUT227" s="730"/>
      <c r="CUU227" s="730"/>
      <c r="CUV227" s="730"/>
      <c r="CUW227" s="730"/>
      <c r="CUX227" s="730"/>
      <c r="CUY227" s="730"/>
      <c r="CUZ227" s="730"/>
      <c r="CVA227" s="730"/>
      <c r="CVB227" s="730"/>
      <c r="CVC227" s="730"/>
      <c r="CVD227" s="730"/>
      <c r="CVE227" s="730"/>
      <c r="CVF227" s="730"/>
      <c r="CVG227" s="730"/>
      <c r="CVH227" s="730"/>
      <c r="CVI227" s="730"/>
      <c r="CVJ227" s="727"/>
      <c r="CVK227" s="727"/>
      <c r="CVL227" s="727"/>
      <c r="CVM227" s="727"/>
      <c r="CVN227" s="727"/>
      <c r="CVO227" s="727"/>
      <c r="CVP227" s="727"/>
      <c r="CVQ227" s="727"/>
      <c r="CVR227" s="727"/>
      <c r="CVS227" s="727"/>
      <c r="CVT227" s="727"/>
      <c r="CVU227" s="727"/>
      <c r="CVV227" s="727"/>
      <c r="CVW227" s="727"/>
      <c r="CVX227" s="727"/>
      <c r="CVY227" s="727"/>
      <c r="CVZ227" s="728"/>
      <c r="CWA227" s="728"/>
      <c r="CWB227" s="728"/>
      <c r="CWC227" s="728"/>
      <c r="CWD227" s="728"/>
      <c r="CWE227" s="728"/>
      <c r="CWF227" s="728"/>
      <c r="CWG227" s="729"/>
      <c r="CWH227" s="729"/>
      <c r="CWI227" s="729"/>
      <c r="CWJ227" s="729"/>
      <c r="CWK227" s="729"/>
      <c r="CWL227" s="729"/>
      <c r="CWM227" s="729"/>
      <c r="CWN227" s="729"/>
      <c r="CWO227" s="729"/>
      <c r="CWP227" s="729"/>
      <c r="CWQ227" s="729"/>
      <c r="CWR227" s="729"/>
      <c r="CWS227" s="729"/>
      <c r="CWT227" s="729"/>
      <c r="CWU227" s="729"/>
      <c r="CWV227" s="729"/>
      <c r="CWW227" s="729"/>
      <c r="CWX227" s="729"/>
      <c r="CWY227" s="729"/>
      <c r="CWZ227" s="729"/>
      <c r="CXA227" s="729"/>
      <c r="CXB227" s="729"/>
      <c r="CXC227" s="729"/>
      <c r="CXD227" s="729"/>
      <c r="CXE227" s="729"/>
      <c r="CXF227" s="729"/>
      <c r="CXG227" s="729"/>
      <c r="CXH227" s="729"/>
      <c r="CXI227" s="729"/>
      <c r="CXJ227" s="729"/>
      <c r="CXK227" s="729"/>
      <c r="CXL227" s="729"/>
      <c r="CXM227" s="729"/>
      <c r="CXN227" s="729"/>
      <c r="CXO227" s="730"/>
      <c r="CXP227" s="730"/>
      <c r="CXQ227" s="730"/>
      <c r="CXR227" s="730"/>
      <c r="CXS227" s="730"/>
      <c r="CXT227" s="730"/>
      <c r="CXU227" s="730"/>
      <c r="CXV227" s="730"/>
      <c r="CXW227" s="730"/>
      <c r="CXX227" s="730"/>
      <c r="CXY227" s="730"/>
      <c r="CXZ227" s="730"/>
      <c r="CYA227" s="730"/>
      <c r="CYB227" s="730"/>
      <c r="CYC227" s="730"/>
      <c r="CYD227" s="730"/>
      <c r="CYE227" s="730"/>
      <c r="CYF227" s="730"/>
      <c r="CYG227" s="730"/>
      <c r="CYH227" s="730"/>
      <c r="CYI227" s="730"/>
      <c r="CYJ227" s="730"/>
      <c r="CYK227" s="730"/>
      <c r="CYL227" s="730"/>
      <c r="CYM227" s="730"/>
      <c r="CYN227" s="730"/>
      <c r="CYO227" s="730"/>
      <c r="CYP227" s="730"/>
      <c r="CYQ227" s="730"/>
      <c r="CYR227" s="730"/>
      <c r="CYS227" s="730"/>
      <c r="CYT227" s="730"/>
      <c r="CYU227" s="730"/>
      <c r="CYV227" s="730"/>
      <c r="CYW227" s="730"/>
      <c r="CYX227" s="730"/>
      <c r="CYY227" s="730"/>
      <c r="CYZ227" s="730"/>
      <c r="CZA227" s="730"/>
      <c r="CZB227" s="730"/>
      <c r="CZC227" s="730"/>
      <c r="CZD227" s="730"/>
      <c r="CZE227" s="730"/>
      <c r="CZF227" s="730"/>
      <c r="CZG227" s="730"/>
      <c r="CZH227" s="730"/>
      <c r="CZI227" s="730"/>
      <c r="CZJ227" s="730"/>
      <c r="CZK227" s="727"/>
      <c r="CZL227" s="727"/>
      <c r="CZM227" s="727"/>
      <c r="CZN227" s="727"/>
      <c r="CZO227" s="727"/>
      <c r="CZP227" s="727"/>
      <c r="CZQ227" s="727"/>
      <c r="CZR227" s="727"/>
      <c r="CZS227" s="727"/>
      <c r="CZT227" s="727"/>
      <c r="CZU227" s="727"/>
      <c r="CZV227" s="727"/>
      <c r="CZW227" s="727"/>
      <c r="CZX227" s="727"/>
      <c r="CZY227" s="727"/>
      <c r="CZZ227" s="727"/>
      <c r="DAA227" s="728"/>
      <c r="DAB227" s="728"/>
      <c r="DAC227" s="728"/>
      <c r="DAD227" s="728"/>
      <c r="DAE227" s="728"/>
      <c r="DAF227" s="728"/>
      <c r="DAG227" s="728"/>
      <c r="DAH227" s="729"/>
      <c r="DAI227" s="729"/>
      <c r="DAJ227" s="729"/>
      <c r="DAK227" s="729"/>
      <c r="DAL227" s="729"/>
      <c r="DAM227" s="729"/>
      <c r="DAN227" s="729"/>
      <c r="DAO227" s="729"/>
      <c r="DAP227" s="729"/>
      <c r="DAQ227" s="729"/>
      <c r="DAR227" s="729"/>
      <c r="DAS227" s="729"/>
      <c r="DAT227" s="729"/>
      <c r="DAU227" s="729"/>
      <c r="DAV227" s="729"/>
      <c r="DAW227" s="729"/>
      <c r="DAX227" s="729"/>
      <c r="DAY227" s="729"/>
      <c r="DAZ227" s="729"/>
      <c r="DBA227" s="729"/>
      <c r="DBB227" s="729"/>
      <c r="DBC227" s="729"/>
      <c r="DBD227" s="729"/>
      <c r="DBE227" s="729"/>
      <c r="DBF227" s="729"/>
      <c r="DBG227" s="729"/>
      <c r="DBH227" s="729"/>
      <c r="DBI227" s="729"/>
      <c r="DBJ227" s="729"/>
      <c r="DBK227" s="729"/>
      <c r="DBL227" s="729"/>
      <c r="DBM227" s="729"/>
      <c r="DBN227" s="729"/>
      <c r="DBO227" s="729"/>
      <c r="DBP227" s="730"/>
      <c r="DBQ227" s="730"/>
      <c r="DBR227" s="730"/>
      <c r="DBS227" s="730"/>
      <c r="DBT227" s="730"/>
      <c r="DBU227" s="730"/>
      <c r="DBV227" s="730"/>
      <c r="DBW227" s="730"/>
      <c r="DBX227" s="730"/>
      <c r="DBY227" s="730"/>
      <c r="DBZ227" s="730"/>
      <c r="DCA227" s="730"/>
      <c r="DCB227" s="730"/>
      <c r="DCC227" s="730"/>
      <c r="DCD227" s="730"/>
      <c r="DCE227" s="730"/>
      <c r="DCF227" s="730"/>
      <c r="DCG227" s="730"/>
      <c r="DCH227" s="730"/>
      <c r="DCI227" s="730"/>
      <c r="DCJ227" s="730"/>
      <c r="DCK227" s="730"/>
      <c r="DCL227" s="730"/>
      <c r="DCM227" s="730"/>
      <c r="DCN227" s="730"/>
      <c r="DCO227" s="730"/>
      <c r="DCP227" s="730"/>
      <c r="DCQ227" s="730"/>
      <c r="DCR227" s="730"/>
      <c r="DCS227" s="730"/>
      <c r="DCT227" s="730"/>
      <c r="DCU227" s="730"/>
      <c r="DCV227" s="730"/>
      <c r="DCW227" s="730"/>
      <c r="DCX227" s="730"/>
      <c r="DCY227" s="730"/>
      <c r="DCZ227" s="730"/>
      <c r="DDA227" s="730"/>
      <c r="DDB227" s="730"/>
      <c r="DDC227" s="730"/>
      <c r="DDD227" s="730"/>
      <c r="DDE227" s="730"/>
      <c r="DDF227" s="730"/>
      <c r="DDG227" s="730"/>
      <c r="DDH227" s="730"/>
      <c r="DDI227" s="730"/>
      <c r="DDJ227" s="730"/>
      <c r="DDK227" s="730"/>
      <c r="DDL227" s="727"/>
      <c r="DDM227" s="727"/>
      <c r="DDN227" s="727"/>
      <c r="DDO227" s="727"/>
      <c r="DDP227" s="727"/>
      <c r="DDQ227" s="727"/>
      <c r="DDR227" s="727"/>
      <c r="DDS227" s="727"/>
      <c r="DDT227" s="727"/>
      <c r="DDU227" s="727"/>
      <c r="DDV227" s="727"/>
      <c r="DDW227" s="727"/>
      <c r="DDX227" s="727"/>
      <c r="DDY227" s="727"/>
      <c r="DDZ227" s="727"/>
      <c r="DEA227" s="727"/>
      <c r="DEB227" s="728"/>
      <c r="DEC227" s="728"/>
      <c r="DED227" s="728"/>
      <c r="DEE227" s="728"/>
      <c r="DEF227" s="728"/>
      <c r="DEG227" s="728"/>
      <c r="DEH227" s="728"/>
      <c r="DEI227" s="729"/>
      <c r="DEJ227" s="729"/>
      <c r="DEK227" s="729"/>
      <c r="DEL227" s="729"/>
      <c r="DEM227" s="729"/>
      <c r="DEN227" s="729"/>
      <c r="DEO227" s="729"/>
      <c r="DEP227" s="729"/>
      <c r="DEQ227" s="729"/>
      <c r="DER227" s="729"/>
      <c r="DES227" s="729"/>
      <c r="DET227" s="729"/>
      <c r="DEU227" s="729"/>
      <c r="DEV227" s="729"/>
      <c r="DEW227" s="729"/>
      <c r="DEX227" s="729"/>
      <c r="DEY227" s="729"/>
      <c r="DEZ227" s="729"/>
      <c r="DFA227" s="729"/>
      <c r="DFB227" s="729"/>
      <c r="DFC227" s="729"/>
      <c r="DFD227" s="729"/>
      <c r="DFE227" s="729"/>
      <c r="DFF227" s="729"/>
      <c r="DFG227" s="729"/>
      <c r="DFH227" s="729"/>
      <c r="DFI227" s="729"/>
      <c r="DFJ227" s="729"/>
      <c r="DFK227" s="729"/>
      <c r="DFL227" s="729"/>
      <c r="DFM227" s="729"/>
      <c r="DFN227" s="729"/>
      <c r="DFO227" s="729"/>
      <c r="DFP227" s="729"/>
      <c r="DFQ227" s="730"/>
      <c r="DFR227" s="730"/>
      <c r="DFS227" s="730"/>
      <c r="DFT227" s="730"/>
      <c r="DFU227" s="730"/>
      <c r="DFV227" s="730"/>
      <c r="DFW227" s="730"/>
      <c r="DFX227" s="730"/>
      <c r="DFY227" s="730"/>
      <c r="DFZ227" s="730"/>
      <c r="DGA227" s="730"/>
      <c r="DGB227" s="730"/>
      <c r="DGC227" s="730"/>
      <c r="DGD227" s="730"/>
      <c r="DGE227" s="730"/>
      <c r="DGF227" s="730"/>
      <c r="DGG227" s="730"/>
      <c r="DGH227" s="730"/>
      <c r="DGI227" s="730"/>
      <c r="DGJ227" s="730"/>
      <c r="DGK227" s="730"/>
      <c r="DGL227" s="730"/>
      <c r="DGM227" s="730"/>
      <c r="DGN227" s="730"/>
      <c r="DGO227" s="730"/>
      <c r="DGP227" s="730"/>
      <c r="DGQ227" s="730"/>
      <c r="DGR227" s="730"/>
      <c r="DGS227" s="730"/>
      <c r="DGT227" s="730"/>
      <c r="DGU227" s="730"/>
      <c r="DGV227" s="730"/>
      <c r="DGW227" s="730"/>
      <c r="DGX227" s="730"/>
      <c r="DGY227" s="730"/>
      <c r="DGZ227" s="730"/>
      <c r="DHA227" s="730"/>
      <c r="DHB227" s="730"/>
      <c r="DHC227" s="730"/>
      <c r="DHD227" s="730"/>
      <c r="DHE227" s="730"/>
      <c r="DHF227" s="730"/>
      <c r="DHG227" s="730"/>
      <c r="DHH227" s="730"/>
      <c r="DHI227" s="730"/>
      <c r="DHJ227" s="730"/>
      <c r="DHK227" s="730"/>
      <c r="DHL227" s="730"/>
      <c r="DHM227" s="727"/>
      <c r="DHN227" s="727"/>
      <c r="DHO227" s="727"/>
      <c r="DHP227" s="727"/>
      <c r="DHQ227" s="727"/>
      <c r="DHR227" s="727"/>
      <c r="DHS227" s="727"/>
      <c r="DHT227" s="727"/>
      <c r="DHU227" s="727"/>
      <c r="DHV227" s="727"/>
      <c r="DHW227" s="727"/>
      <c r="DHX227" s="727"/>
      <c r="DHY227" s="727"/>
      <c r="DHZ227" s="727"/>
      <c r="DIA227" s="727"/>
      <c r="DIB227" s="727"/>
      <c r="DIC227" s="728"/>
      <c r="DID227" s="728"/>
      <c r="DIE227" s="728"/>
      <c r="DIF227" s="728"/>
      <c r="DIG227" s="728"/>
      <c r="DIH227" s="728"/>
      <c r="DII227" s="728"/>
      <c r="DIJ227" s="729"/>
      <c r="DIK227" s="729"/>
      <c r="DIL227" s="729"/>
      <c r="DIM227" s="729"/>
      <c r="DIN227" s="729"/>
      <c r="DIO227" s="729"/>
      <c r="DIP227" s="729"/>
      <c r="DIQ227" s="729"/>
      <c r="DIR227" s="729"/>
      <c r="DIS227" s="729"/>
      <c r="DIT227" s="729"/>
      <c r="DIU227" s="729"/>
      <c r="DIV227" s="729"/>
      <c r="DIW227" s="729"/>
      <c r="DIX227" s="729"/>
      <c r="DIY227" s="729"/>
      <c r="DIZ227" s="729"/>
      <c r="DJA227" s="729"/>
      <c r="DJB227" s="729"/>
      <c r="DJC227" s="729"/>
      <c r="DJD227" s="729"/>
      <c r="DJE227" s="729"/>
      <c r="DJF227" s="729"/>
      <c r="DJG227" s="729"/>
      <c r="DJH227" s="729"/>
      <c r="DJI227" s="729"/>
      <c r="DJJ227" s="729"/>
      <c r="DJK227" s="729"/>
      <c r="DJL227" s="729"/>
      <c r="DJM227" s="729"/>
      <c r="DJN227" s="729"/>
      <c r="DJO227" s="729"/>
      <c r="DJP227" s="729"/>
      <c r="DJQ227" s="729"/>
      <c r="DJR227" s="730"/>
      <c r="DJS227" s="730"/>
      <c r="DJT227" s="730"/>
      <c r="DJU227" s="730"/>
      <c r="DJV227" s="730"/>
      <c r="DJW227" s="730"/>
      <c r="DJX227" s="730"/>
      <c r="DJY227" s="730"/>
      <c r="DJZ227" s="730"/>
      <c r="DKA227" s="730"/>
      <c r="DKB227" s="730"/>
      <c r="DKC227" s="730"/>
      <c r="DKD227" s="730"/>
      <c r="DKE227" s="730"/>
      <c r="DKF227" s="730"/>
      <c r="DKG227" s="730"/>
      <c r="DKH227" s="730"/>
      <c r="DKI227" s="730"/>
      <c r="DKJ227" s="730"/>
      <c r="DKK227" s="730"/>
      <c r="DKL227" s="730"/>
      <c r="DKM227" s="730"/>
      <c r="DKN227" s="730"/>
      <c r="DKO227" s="730"/>
      <c r="DKP227" s="730"/>
      <c r="DKQ227" s="730"/>
      <c r="DKR227" s="730"/>
      <c r="DKS227" s="730"/>
      <c r="DKT227" s="730"/>
      <c r="DKU227" s="730"/>
      <c r="DKV227" s="730"/>
      <c r="DKW227" s="730"/>
      <c r="DKX227" s="730"/>
      <c r="DKY227" s="730"/>
      <c r="DKZ227" s="730"/>
      <c r="DLA227" s="730"/>
      <c r="DLB227" s="730"/>
      <c r="DLC227" s="730"/>
      <c r="DLD227" s="730"/>
      <c r="DLE227" s="730"/>
      <c r="DLF227" s="730"/>
      <c r="DLG227" s="730"/>
      <c r="DLH227" s="730"/>
      <c r="DLI227" s="730"/>
      <c r="DLJ227" s="730"/>
      <c r="DLK227" s="730"/>
      <c r="DLL227" s="730"/>
      <c r="DLM227" s="730"/>
      <c r="DLN227" s="727"/>
      <c r="DLO227" s="727"/>
      <c r="DLP227" s="727"/>
      <c r="DLQ227" s="727"/>
      <c r="DLR227" s="727"/>
      <c r="DLS227" s="727"/>
      <c r="DLT227" s="727"/>
      <c r="DLU227" s="727"/>
      <c r="DLV227" s="727"/>
      <c r="DLW227" s="727"/>
      <c r="DLX227" s="727"/>
      <c r="DLY227" s="727"/>
      <c r="DLZ227" s="727"/>
      <c r="DMA227" s="727"/>
      <c r="DMB227" s="727"/>
      <c r="DMC227" s="727"/>
      <c r="DMD227" s="728"/>
      <c r="DME227" s="728"/>
      <c r="DMF227" s="728"/>
      <c r="DMG227" s="728"/>
      <c r="DMH227" s="728"/>
      <c r="DMI227" s="728"/>
      <c r="DMJ227" s="728"/>
      <c r="DMK227" s="729"/>
      <c r="DML227" s="729"/>
      <c r="DMM227" s="729"/>
      <c r="DMN227" s="729"/>
      <c r="DMO227" s="729"/>
      <c r="DMP227" s="729"/>
      <c r="DMQ227" s="729"/>
      <c r="DMR227" s="729"/>
      <c r="DMS227" s="729"/>
      <c r="DMT227" s="729"/>
      <c r="DMU227" s="729"/>
      <c r="DMV227" s="729"/>
      <c r="DMW227" s="729"/>
      <c r="DMX227" s="729"/>
      <c r="DMY227" s="729"/>
      <c r="DMZ227" s="729"/>
      <c r="DNA227" s="729"/>
      <c r="DNB227" s="729"/>
      <c r="DNC227" s="729"/>
      <c r="DND227" s="729"/>
      <c r="DNE227" s="729"/>
      <c r="DNF227" s="729"/>
      <c r="DNG227" s="729"/>
      <c r="DNH227" s="729"/>
      <c r="DNI227" s="729"/>
      <c r="DNJ227" s="729"/>
      <c r="DNK227" s="729"/>
      <c r="DNL227" s="729"/>
      <c r="DNM227" s="729"/>
      <c r="DNN227" s="729"/>
      <c r="DNO227" s="729"/>
      <c r="DNP227" s="729"/>
      <c r="DNQ227" s="729"/>
      <c r="DNR227" s="729"/>
      <c r="DNS227" s="730"/>
      <c r="DNT227" s="730"/>
      <c r="DNU227" s="730"/>
      <c r="DNV227" s="730"/>
      <c r="DNW227" s="730"/>
      <c r="DNX227" s="730"/>
      <c r="DNY227" s="730"/>
      <c r="DNZ227" s="730"/>
      <c r="DOA227" s="730"/>
      <c r="DOB227" s="730"/>
      <c r="DOC227" s="730"/>
      <c r="DOD227" s="730"/>
      <c r="DOE227" s="730"/>
      <c r="DOF227" s="730"/>
      <c r="DOG227" s="730"/>
      <c r="DOH227" s="730"/>
      <c r="DOI227" s="730"/>
      <c r="DOJ227" s="730"/>
      <c r="DOK227" s="730"/>
      <c r="DOL227" s="730"/>
      <c r="DOM227" s="730"/>
      <c r="DON227" s="730"/>
      <c r="DOO227" s="730"/>
      <c r="DOP227" s="730"/>
      <c r="DOQ227" s="730"/>
      <c r="DOR227" s="730"/>
      <c r="DOS227" s="730"/>
      <c r="DOT227" s="730"/>
      <c r="DOU227" s="730"/>
      <c r="DOV227" s="730"/>
      <c r="DOW227" s="730"/>
      <c r="DOX227" s="730"/>
      <c r="DOY227" s="730"/>
      <c r="DOZ227" s="730"/>
      <c r="DPA227" s="730"/>
      <c r="DPB227" s="730"/>
      <c r="DPC227" s="730"/>
      <c r="DPD227" s="730"/>
      <c r="DPE227" s="730"/>
      <c r="DPF227" s="730"/>
      <c r="DPG227" s="730"/>
      <c r="DPH227" s="730"/>
      <c r="DPI227" s="730"/>
      <c r="DPJ227" s="730"/>
      <c r="DPK227" s="730"/>
      <c r="DPL227" s="730"/>
      <c r="DPM227" s="730"/>
      <c r="DPN227" s="730"/>
      <c r="DPO227" s="727"/>
      <c r="DPP227" s="727"/>
      <c r="DPQ227" s="727"/>
      <c r="DPR227" s="727"/>
      <c r="DPS227" s="727"/>
      <c r="DPT227" s="727"/>
      <c r="DPU227" s="727"/>
      <c r="DPV227" s="727"/>
      <c r="DPW227" s="727"/>
      <c r="DPX227" s="727"/>
      <c r="DPY227" s="727"/>
      <c r="DPZ227" s="727"/>
      <c r="DQA227" s="727"/>
      <c r="DQB227" s="727"/>
      <c r="DQC227" s="727"/>
      <c r="DQD227" s="727"/>
      <c r="DQE227" s="728"/>
      <c r="DQF227" s="728"/>
      <c r="DQG227" s="728"/>
      <c r="DQH227" s="728"/>
      <c r="DQI227" s="728"/>
      <c r="DQJ227" s="728"/>
      <c r="DQK227" s="728"/>
      <c r="DQL227" s="729"/>
      <c r="DQM227" s="729"/>
      <c r="DQN227" s="729"/>
      <c r="DQO227" s="729"/>
      <c r="DQP227" s="729"/>
      <c r="DQQ227" s="729"/>
      <c r="DQR227" s="729"/>
      <c r="DQS227" s="729"/>
      <c r="DQT227" s="729"/>
      <c r="DQU227" s="729"/>
      <c r="DQV227" s="729"/>
      <c r="DQW227" s="729"/>
      <c r="DQX227" s="729"/>
      <c r="DQY227" s="729"/>
      <c r="DQZ227" s="729"/>
      <c r="DRA227" s="729"/>
      <c r="DRB227" s="729"/>
      <c r="DRC227" s="729"/>
      <c r="DRD227" s="729"/>
      <c r="DRE227" s="729"/>
      <c r="DRF227" s="729"/>
      <c r="DRG227" s="729"/>
      <c r="DRH227" s="729"/>
      <c r="DRI227" s="729"/>
      <c r="DRJ227" s="729"/>
      <c r="DRK227" s="729"/>
      <c r="DRL227" s="729"/>
      <c r="DRM227" s="729"/>
      <c r="DRN227" s="729"/>
      <c r="DRO227" s="729"/>
      <c r="DRP227" s="729"/>
      <c r="DRQ227" s="729"/>
      <c r="DRR227" s="729"/>
      <c r="DRS227" s="729"/>
      <c r="DRT227" s="730"/>
      <c r="DRU227" s="730"/>
      <c r="DRV227" s="730"/>
      <c r="DRW227" s="730"/>
      <c r="DRX227" s="730"/>
      <c r="DRY227" s="730"/>
      <c r="DRZ227" s="730"/>
      <c r="DSA227" s="730"/>
      <c r="DSB227" s="730"/>
      <c r="DSC227" s="730"/>
      <c r="DSD227" s="730"/>
      <c r="DSE227" s="730"/>
      <c r="DSF227" s="730"/>
      <c r="DSG227" s="730"/>
      <c r="DSH227" s="730"/>
      <c r="DSI227" s="730"/>
      <c r="DSJ227" s="730"/>
      <c r="DSK227" s="730"/>
      <c r="DSL227" s="730"/>
      <c r="DSM227" s="730"/>
      <c r="DSN227" s="730"/>
      <c r="DSO227" s="730"/>
      <c r="DSP227" s="730"/>
      <c r="DSQ227" s="730"/>
      <c r="DSR227" s="730"/>
      <c r="DSS227" s="730"/>
      <c r="DST227" s="730"/>
      <c r="DSU227" s="730"/>
      <c r="DSV227" s="730"/>
      <c r="DSW227" s="730"/>
      <c r="DSX227" s="730"/>
      <c r="DSY227" s="730"/>
      <c r="DSZ227" s="730"/>
      <c r="DTA227" s="730"/>
      <c r="DTB227" s="730"/>
      <c r="DTC227" s="730"/>
      <c r="DTD227" s="730"/>
      <c r="DTE227" s="730"/>
      <c r="DTF227" s="730"/>
      <c r="DTG227" s="730"/>
      <c r="DTH227" s="730"/>
      <c r="DTI227" s="730"/>
      <c r="DTJ227" s="730"/>
      <c r="DTK227" s="730"/>
      <c r="DTL227" s="730"/>
      <c r="DTM227" s="730"/>
      <c r="DTN227" s="730"/>
      <c r="DTO227" s="730"/>
      <c r="DTP227" s="727"/>
      <c r="DTQ227" s="727"/>
      <c r="DTR227" s="727"/>
      <c r="DTS227" s="727"/>
      <c r="DTT227" s="727"/>
      <c r="DTU227" s="727"/>
      <c r="DTV227" s="727"/>
      <c r="DTW227" s="727"/>
      <c r="DTX227" s="727"/>
      <c r="DTY227" s="727"/>
      <c r="DTZ227" s="727"/>
      <c r="DUA227" s="727"/>
      <c r="DUB227" s="727"/>
      <c r="DUC227" s="727"/>
      <c r="DUD227" s="727"/>
      <c r="DUE227" s="727"/>
      <c r="DUF227" s="728"/>
      <c r="DUG227" s="728"/>
      <c r="DUH227" s="728"/>
      <c r="DUI227" s="728"/>
      <c r="DUJ227" s="728"/>
      <c r="DUK227" s="728"/>
      <c r="DUL227" s="728"/>
      <c r="DUM227" s="729"/>
      <c r="DUN227" s="729"/>
      <c r="DUO227" s="729"/>
      <c r="DUP227" s="729"/>
      <c r="DUQ227" s="729"/>
      <c r="DUR227" s="729"/>
      <c r="DUS227" s="729"/>
      <c r="DUT227" s="729"/>
      <c r="DUU227" s="729"/>
      <c r="DUV227" s="729"/>
      <c r="DUW227" s="729"/>
      <c r="DUX227" s="729"/>
      <c r="DUY227" s="729"/>
      <c r="DUZ227" s="729"/>
      <c r="DVA227" s="729"/>
      <c r="DVB227" s="729"/>
      <c r="DVC227" s="729"/>
      <c r="DVD227" s="729"/>
      <c r="DVE227" s="729"/>
      <c r="DVF227" s="729"/>
      <c r="DVG227" s="729"/>
      <c r="DVH227" s="729"/>
      <c r="DVI227" s="729"/>
      <c r="DVJ227" s="729"/>
      <c r="DVK227" s="729"/>
      <c r="DVL227" s="729"/>
      <c r="DVM227" s="729"/>
      <c r="DVN227" s="729"/>
      <c r="DVO227" s="729"/>
      <c r="DVP227" s="729"/>
      <c r="DVQ227" s="729"/>
      <c r="DVR227" s="729"/>
      <c r="DVS227" s="729"/>
      <c r="DVT227" s="729"/>
      <c r="DVU227" s="730"/>
      <c r="DVV227" s="730"/>
      <c r="DVW227" s="730"/>
      <c r="DVX227" s="730"/>
      <c r="DVY227" s="730"/>
      <c r="DVZ227" s="730"/>
      <c r="DWA227" s="730"/>
      <c r="DWB227" s="730"/>
      <c r="DWC227" s="730"/>
      <c r="DWD227" s="730"/>
      <c r="DWE227" s="730"/>
      <c r="DWF227" s="730"/>
      <c r="DWG227" s="730"/>
      <c r="DWH227" s="730"/>
      <c r="DWI227" s="730"/>
      <c r="DWJ227" s="730"/>
      <c r="DWK227" s="730"/>
      <c r="DWL227" s="730"/>
      <c r="DWM227" s="730"/>
      <c r="DWN227" s="730"/>
      <c r="DWO227" s="730"/>
      <c r="DWP227" s="730"/>
      <c r="DWQ227" s="730"/>
      <c r="DWR227" s="730"/>
      <c r="DWS227" s="730"/>
      <c r="DWT227" s="730"/>
      <c r="DWU227" s="730"/>
      <c r="DWV227" s="730"/>
      <c r="DWW227" s="730"/>
      <c r="DWX227" s="730"/>
      <c r="DWY227" s="730"/>
      <c r="DWZ227" s="730"/>
      <c r="DXA227" s="730"/>
      <c r="DXB227" s="730"/>
      <c r="DXC227" s="730"/>
      <c r="DXD227" s="730"/>
      <c r="DXE227" s="730"/>
      <c r="DXF227" s="730"/>
      <c r="DXG227" s="730"/>
      <c r="DXH227" s="730"/>
      <c r="DXI227" s="730"/>
      <c r="DXJ227" s="730"/>
      <c r="DXK227" s="730"/>
      <c r="DXL227" s="730"/>
      <c r="DXM227" s="730"/>
      <c r="DXN227" s="730"/>
      <c r="DXO227" s="730"/>
      <c r="DXP227" s="730"/>
      <c r="DXQ227" s="727"/>
      <c r="DXR227" s="727"/>
      <c r="DXS227" s="727"/>
      <c r="DXT227" s="727"/>
      <c r="DXU227" s="727"/>
      <c r="DXV227" s="727"/>
      <c r="DXW227" s="727"/>
      <c r="DXX227" s="727"/>
      <c r="DXY227" s="727"/>
      <c r="DXZ227" s="727"/>
      <c r="DYA227" s="727"/>
      <c r="DYB227" s="727"/>
      <c r="DYC227" s="727"/>
      <c r="DYD227" s="727"/>
      <c r="DYE227" s="727"/>
      <c r="DYF227" s="727"/>
      <c r="DYG227" s="728"/>
      <c r="DYH227" s="728"/>
      <c r="DYI227" s="728"/>
      <c r="DYJ227" s="728"/>
      <c r="DYK227" s="728"/>
      <c r="DYL227" s="728"/>
      <c r="DYM227" s="728"/>
      <c r="DYN227" s="729"/>
      <c r="DYO227" s="729"/>
      <c r="DYP227" s="729"/>
      <c r="DYQ227" s="729"/>
      <c r="DYR227" s="729"/>
      <c r="DYS227" s="729"/>
      <c r="DYT227" s="729"/>
      <c r="DYU227" s="729"/>
      <c r="DYV227" s="729"/>
      <c r="DYW227" s="729"/>
      <c r="DYX227" s="729"/>
      <c r="DYY227" s="729"/>
      <c r="DYZ227" s="729"/>
      <c r="DZA227" s="729"/>
      <c r="DZB227" s="729"/>
      <c r="DZC227" s="729"/>
      <c r="DZD227" s="729"/>
      <c r="DZE227" s="729"/>
      <c r="DZF227" s="729"/>
      <c r="DZG227" s="729"/>
      <c r="DZH227" s="729"/>
      <c r="DZI227" s="729"/>
      <c r="DZJ227" s="729"/>
      <c r="DZK227" s="729"/>
      <c r="DZL227" s="729"/>
      <c r="DZM227" s="729"/>
      <c r="DZN227" s="729"/>
      <c r="DZO227" s="729"/>
      <c r="DZP227" s="729"/>
      <c r="DZQ227" s="729"/>
      <c r="DZR227" s="729"/>
      <c r="DZS227" s="729"/>
      <c r="DZT227" s="729"/>
      <c r="DZU227" s="729"/>
      <c r="DZV227" s="730"/>
      <c r="DZW227" s="730"/>
      <c r="DZX227" s="730"/>
      <c r="DZY227" s="730"/>
      <c r="DZZ227" s="730"/>
      <c r="EAA227" s="730"/>
      <c r="EAB227" s="730"/>
      <c r="EAC227" s="730"/>
      <c r="EAD227" s="730"/>
      <c r="EAE227" s="730"/>
      <c r="EAF227" s="730"/>
      <c r="EAG227" s="730"/>
      <c r="EAH227" s="730"/>
      <c r="EAI227" s="730"/>
      <c r="EAJ227" s="730"/>
      <c r="EAK227" s="730"/>
      <c r="EAL227" s="730"/>
      <c r="EAM227" s="730"/>
      <c r="EAN227" s="730"/>
      <c r="EAO227" s="730"/>
      <c r="EAP227" s="730"/>
      <c r="EAQ227" s="730"/>
      <c r="EAR227" s="730"/>
      <c r="EAS227" s="730"/>
      <c r="EAT227" s="730"/>
      <c r="EAU227" s="730"/>
      <c r="EAV227" s="730"/>
      <c r="EAW227" s="730"/>
      <c r="EAX227" s="730"/>
      <c r="EAY227" s="730"/>
      <c r="EAZ227" s="730"/>
      <c r="EBA227" s="730"/>
      <c r="EBB227" s="730"/>
      <c r="EBC227" s="730"/>
      <c r="EBD227" s="730"/>
      <c r="EBE227" s="730"/>
      <c r="EBF227" s="730"/>
      <c r="EBG227" s="730"/>
      <c r="EBH227" s="730"/>
      <c r="EBI227" s="730"/>
      <c r="EBJ227" s="730"/>
      <c r="EBK227" s="730"/>
      <c r="EBL227" s="730"/>
      <c r="EBM227" s="730"/>
      <c r="EBN227" s="730"/>
      <c r="EBO227" s="730"/>
      <c r="EBP227" s="730"/>
      <c r="EBQ227" s="730"/>
      <c r="EBR227" s="727"/>
      <c r="EBS227" s="727"/>
      <c r="EBT227" s="727"/>
      <c r="EBU227" s="727"/>
      <c r="EBV227" s="727"/>
      <c r="EBW227" s="727"/>
      <c r="EBX227" s="727"/>
      <c r="EBY227" s="727"/>
      <c r="EBZ227" s="727"/>
      <c r="ECA227" s="727"/>
      <c r="ECB227" s="727"/>
      <c r="ECC227" s="727"/>
      <c r="ECD227" s="727"/>
      <c r="ECE227" s="727"/>
      <c r="ECF227" s="727"/>
      <c r="ECG227" s="727"/>
      <c r="ECH227" s="728"/>
      <c r="ECI227" s="728"/>
      <c r="ECJ227" s="728"/>
      <c r="ECK227" s="728"/>
      <c r="ECL227" s="728"/>
      <c r="ECM227" s="728"/>
      <c r="ECN227" s="728"/>
      <c r="ECO227" s="729"/>
      <c r="ECP227" s="729"/>
      <c r="ECQ227" s="729"/>
      <c r="ECR227" s="729"/>
      <c r="ECS227" s="729"/>
      <c r="ECT227" s="729"/>
      <c r="ECU227" s="729"/>
      <c r="ECV227" s="729"/>
      <c r="ECW227" s="729"/>
      <c r="ECX227" s="729"/>
      <c r="ECY227" s="729"/>
      <c r="ECZ227" s="729"/>
      <c r="EDA227" s="729"/>
      <c r="EDB227" s="729"/>
      <c r="EDC227" s="729"/>
      <c r="EDD227" s="729"/>
      <c r="EDE227" s="729"/>
      <c r="EDF227" s="729"/>
      <c r="EDG227" s="729"/>
      <c r="EDH227" s="729"/>
      <c r="EDI227" s="729"/>
      <c r="EDJ227" s="729"/>
      <c r="EDK227" s="729"/>
      <c r="EDL227" s="729"/>
      <c r="EDM227" s="729"/>
      <c r="EDN227" s="729"/>
      <c r="EDO227" s="729"/>
      <c r="EDP227" s="729"/>
      <c r="EDQ227" s="729"/>
      <c r="EDR227" s="729"/>
      <c r="EDS227" s="729"/>
      <c r="EDT227" s="729"/>
      <c r="EDU227" s="729"/>
      <c r="EDV227" s="729"/>
      <c r="EDW227" s="730"/>
      <c r="EDX227" s="730"/>
      <c r="EDY227" s="730"/>
      <c r="EDZ227" s="730"/>
      <c r="EEA227" s="730"/>
      <c r="EEB227" s="730"/>
      <c r="EEC227" s="730"/>
      <c r="EED227" s="730"/>
      <c r="EEE227" s="730"/>
      <c r="EEF227" s="730"/>
      <c r="EEG227" s="730"/>
      <c r="EEH227" s="730"/>
      <c r="EEI227" s="730"/>
      <c r="EEJ227" s="730"/>
      <c r="EEK227" s="730"/>
      <c r="EEL227" s="730"/>
      <c r="EEM227" s="730"/>
      <c r="EEN227" s="730"/>
      <c r="EEO227" s="730"/>
      <c r="EEP227" s="730"/>
      <c r="EEQ227" s="730"/>
      <c r="EER227" s="730"/>
      <c r="EES227" s="730"/>
      <c r="EET227" s="730"/>
      <c r="EEU227" s="730"/>
      <c r="EEV227" s="730"/>
      <c r="EEW227" s="730"/>
      <c r="EEX227" s="730"/>
      <c r="EEY227" s="730"/>
      <c r="EEZ227" s="730"/>
      <c r="EFA227" s="730"/>
      <c r="EFB227" s="730"/>
      <c r="EFC227" s="730"/>
      <c r="EFD227" s="730"/>
      <c r="EFE227" s="730"/>
      <c r="EFF227" s="730"/>
      <c r="EFG227" s="730"/>
      <c r="EFH227" s="730"/>
      <c r="EFI227" s="730"/>
      <c r="EFJ227" s="730"/>
      <c r="EFK227" s="730"/>
      <c r="EFL227" s="730"/>
      <c r="EFM227" s="730"/>
      <c r="EFN227" s="730"/>
      <c r="EFO227" s="730"/>
      <c r="EFP227" s="730"/>
      <c r="EFQ227" s="730"/>
      <c r="EFR227" s="730"/>
      <c r="EFS227" s="727"/>
      <c r="EFT227" s="727"/>
      <c r="EFU227" s="727"/>
      <c r="EFV227" s="727"/>
      <c r="EFW227" s="727"/>
      <c r="EFX227" s="727"/>
      <c r="EFY227" s="727"/>
      <c r="EFZ227" s="727"/>
      <c r="EGA227" s="727"/>
      <c r="EGB227" s="727"/>
      <c r="EGC227" s="727"/>
      <c r="EGD227" s="727"/>
      <c r="EGE227" s="727"/>
      <c r="EGF227" s="727"/>
      <c r="EGG227" s="727"/>
      <c r="EGH227" s="727"/>
      <c r="EGI227" s="728"/>
      <c r="EGJ227" s="728"/>
      <c r="EGK227" s="728"/>
      <c r="EGL227" s="728"/>
      <c r="EGM227" s="728"/>
      <c r="EGN227" s="728"/>
      <c r="EGO227" s="728"/>
      <c r="EGP227" s="729"/>
      <c r="EGQ227" s="729"/>
      <c r="EGR227" s="729"/>
      <c r="EGS227" s="729"/>
      <c r="EGT227" s="729"/>
      <c r="EGU227" s="729"/>
      <c r="EGV227" s="729"/>
      <c r="EGW227" s="729"/>
      <c r="EGX227" s="729"/>
      <c r="EGY227" s="729"/>
      <c r="EGZ227" s="729"/>
      <c r="EHA227" s="729"/>
      <c r="EHB227" s="729"/>
      <c r="EHC227" s="729"/>
      <c r="EHD227" s="729"/>
      <c r="EHE227" s="729"/>
      <c r="EHF227" s="729"/>
      <c r="EHG227" s="729"/>
      <c r="EHH227" s="729"/>
      <c r="EHI227" s="729"/>
      <c r="EHJ227" s="729"/>
      <c r="EHK227" s="729"/>
      <c r="EHL227" s="729"/>
      <c r="EHM227" s="729"/>
      <c r="EHN227" s="729"/>
      <c r="EHO227" s="729"/>
      <c r="EHP227" s="729"/>
      <c r="EHQ227" s="729"/>
      <c r="EHR227" s="729"/>
      <c r="EHS227" s="729"/>
      <c r="EHT227" s="729"/>
      <c r="EHU227" s="729"/>
      <c r="EHV227" s="729"/>
      <c r="EHW227" s="729"/>
      <c r="EHX227" s="730"/>
      <c r="EHY227" s="730"/>
      <c r="EHZ227" s="730"/>
      <c r="EIA227" s="730"/>
      <c r="EIB227" s="730"/>
      <c r="EIC227" s="730"/>
      <c r="EID227" s="730"/>
      <c r="EIE227" s="730"/>
      <c r="EIF227" s="730"/>
      <c r="EIG227" s="730"/>
      <c r="EIH227" s="730"/>
      <c r="EII227" s="730"/>
      <c r="EIJ227" s="730"/>
      <c r="EIK227" s="730"/>
      <c r="EIL227" s="730"/>
      <c r="EIM227" s="730"/>
      <c r="EIN227" s="730"/>
      <c r="EIO227" s="730"/>
      <c r="EIP227" s="730"/>
      <c r="EIQ227" s="730"/>
      <c r="EIR227" s="730"/>
      <c r="EIS227" s="730"/>
      <c r="EIT227" s="730"/>
      <c r="EIU227" s="730"/>
      <c r="EIV227" s="730"/>
      <c r="EIW227" s="730"/>
      <c r="EIX227" s="730"/>
      <c r="EIY227" s="730"/>
      <c r="EIZ227" s="730"/>
      <c r="EJA227" s="730"/>
      <c r="EJB227" s="730"/>
      <c r="EJC227" s="730"/>
      <c r="EJD227" s="730"/>
      <c r="EJE227" s="730"/>
      <c r="EJF227" s="730"/>
      <c r="EJG227" s="730"/>
      <c r="EJH227" s="730"/>
      <c r="EJI227" s="730"/>
      <c r="EJJ227" s="730"/>
      <c r="EJK227" s="730"/>
      <c r="EJL227" s="730"/>
      <c r="EJM227" s="730"/>
      <c r="EJN227" s="730"/>
      <c r="EJO227" s="730"/>
      <c r="EJP227" s="730"/>
      <c r="EJQ227" s="730"/>
      <c r="EJR227" s="730"/>
      <c r="EJS227" s="730"/>
      <c r="EJT227" s="727"/>
      <c r="EJU227" s="727"/>
      <c r="EJV227" s="727"/>
      <c r="EJW227" s="727"/>
      <c r="EJX227" s="727"/>
      <c r="EJY227" s="727"/>
      <c r="EJZ227" s="727"/>
      <c r="EKA227" s="727"/>
      <c r="EKB227" s="727"/>
      <c r="EKC227" s="727"/>
      <c r="EKD227" s="727"/>
      <c r="EKE227" s="727"/>
      <c r="EKF227" s="727"/>
      <c r="EKG227" s="727"/>
      <c r="EKH227" s="727"/>
      <c r="EKI227" s="727"/>
      <c r="EKJ227" s="728"/>
      <c r="EKK227" s="728"/>
      <c r="EKL227" s="728"/>
      <c r="EKM227" s="728"/>
      <c r="EKN227" s="728"/>
      <c r="EKO227" s="728"/>
      <c r="EKP227" s="728"/>
      <c r="EKQ227" s="729"/>
      <c r="EKR227" s="729"/>
      <c r="EKS227" s="729"/>
      <c r="EKT227" s="729"/>
      <c r="EKU227" s="729"/>
      <c r="EKV227" s="729"/>
      <c r="EKW227" s="729"/>
      <c r="EKX227" s="729"/>
      <c r="EKY227" s="729"/>
      <c r="EKZ227" s="729"/>
      <c r="ELA227" s="729"/>
      <c r="ELB227" s="729"/>
      <c r="ELC227" s="729"/>
      <c r="ELD227" s="729"/>
      <c r="ELE227" s="729"/>
      <c r="ELF227" s="729"/>
      <c r="ELG227" s="729"/>
      <c r="ELH227" s="729"/>
      <c r="ELI227" s="729"/>
      <c r="ELJ227" s="729"/>
      <c r="ELK227" s="729"/>
      <c r="ELL227" s="729"/>
      <c r="ELM227" s="729"/>
      <c r="ELN227" s="729"/>
      <c r="ELO227" s="729"/>
      <c r="ELP227" s="729"/>
      <c r="ELQ227" s="729"/>
      <c r="ELR227" s="729"/>
      <c r="ELS227" s="729"/>
      <c r="ELT227" s="729"/>
      <c r="ELU227" s="729"/>
      <c r="ELV227" s="729"/>
      <c r="ELW227" s="729"/>
      <c r="ELX227" s="729"/>
      <c r="ELY227" s="730"/>
      <c r="ELZ227" s="730"/>
      <c r="EMA227" s="730"/>
      <c r="EMB227" s="730"/>
      <c r="EMC227" s="730"/>
      <c r="EMD227" s="730"/>
      <c r="EME227" s="730"/>
      <c r="EMF227" s="730"/>
      <c r="EMG227" s="730"/>
      <c r="EMH227" s="730"/>
      <c r="EMI227" s="730"/>
      <c r="EMJ227" s="730"/>
      <c r="EMK227" s="730"/>
      <c r="EML227" s="730"/>
      <c r="EMM227" s="730"/>
      <c r="EMN227" s="730"/>
      <c r="EMO227" s="730"/>
      <c r="EMP227" s="730"/>
      <c r="EMQ227" s="730"/>
      <c r="EMR227" s="730"/>
      <c r="EMS227" s="730"/>
      <c r="EMT227" s="730"/>
      <c r="EMU227" s="730"/>
      <c r="EMV227" s="730"/>
      <c r="EMW227" s="730"/>
      <c r="EMX227" s="730"/>
      <c r="EMY227" s="730"/>
      <c r="EMZ227" s="730"/>
      <c r="ENA227" s="730"/>
      <c r="ENB227" s="730"/>
      <c r="ENC227" s="730"/>
      <c r="END227" s="730"/>
      <c r="ENE227" s="730"/>
      <c r="ENF227" s="730"/>
      <c r="ENG227" s="730"/>
      <c r="ENH227" s="730"/>
      <c r="ENI227" s="730"/>
      <c r="ENJ227" s="730"/>
      <c r="ENK227" s="730"/>
      <c r="ENL227" s="730"/>
      <c r="ENM227" s="730"/>
      <c r="ENN227" s="730"/>
      <c r="ENO227" s="730"/>
      <c r="ENP227" s="730"/>
      <c r="ENQ227" s="730"/>
      <c r="ENR227" s="730"/>
      <c r="ENS227" s="730"/>
      <c r="ENT227" s="730"/>
      <c r="ENU227" s="727"/>
      <c r="ENV227" s="727"/>
      <c r="ENW227" s="727"/>
      <c r="ENX227" s="727"/>
      <c r="ENY227" s="727"/>
      <c r="ENZ227" s="727"/>
      <c r="EOA227" s="727"/>
      <c r="EOB227" s="727"/>
      <c r="EOC227" s="727"/>
      <c r="EOD227" s="727"/>
      <c r="EOE227" s="727"/>
      <c r="EOF227" s="727"/>
      <c r="EOG227" s="727"/>
      <c r="EOH227" s="727"/>
      <c r="EOI227" s="727"/>
      <c r="EOJ227" s="727"/>
      <c r="EOK227" s="728"/>
      <c r="EOL227" s="728"/>
      <c r="EOM227" s="728"/>
      <c r="EON227" s="728"/>
      <c r="EOO227" s="728"/>
      <c r="EOP227" s="728"/>
      <c r="EOQ227" s="728"/>
      <c r="EOR227" s="729"/>
      <c r="EOS227" s="729"/>
      <c r="EOT227" s="729"/>
      <c r="EOU227" s="729"/>
      <c r="EOV227" s="729"/>
      <c r="EOW227" s="729"/>
      <c r="EOX227" s="729"/>
      <c r="EOY227" s="729"/>
      <c r="EOZ227" s="729"/>
      <c r="EPA227" s="729"/>
      <c r="EPB227" s="729"/>
      <c r="EPC227" s="729"/>
      <c r="EPD227" s="729"/>
      <c r="EPE227" s="729"/>
      <c r="EPF227" s="729"/>
      <c r="EPG227" s="729"/>
      <c r="EPH227" s="729"/>
      <c r="EPI227" s="729"/>
      <c r="EPJ227" s="729"/>
      <c r="EPK227" s="729"/>
      <c r="EPL227" s="729"/>
      <c r="EPM227" s="729"/>
      <c r="EPN227" s="729"/>
      <c r="EPO227" s="729"/>
      <c r="EPP227" s="729"/>
      <c r="EPQ227" s="729"/>
      <c r="EPR227" s="729"/>
      <c r="EPS227" s="729"/>
      <c r="EPT227" s="729"/>
      <c r="EPU227" s="729"/>
      <c r="EPV227" s="729"/>
      <c r="EPW227" s="729"/>
      <c r="EPX227" s="729"/>
      <c r="EPY227" s="729"/>
      <c r="EPZ227" s="730"/>
      <c r="EQA227" s="730"/>
      <c r="EQB227" s="730"/>
      <c r="EQC227" s="730"/>
      <c r="EQD227" s="730"/>
      <c r="EQE227" s="730"/>
      <c r="EQF227" s="730"/>
      <c r="EQG227" s="730"/>
      <c r="EQH227" s="730"/>
      <c r="EQI227" s="730"/>
      <c r="EQJ227" s="730"/>
      <c r="EQK227" s="730"/>
      <c r="EQL227" s="730"/>
      <c r="EQM227" s="730"/>
      <c r="EQN227" s="730"/>
      <c r="EQO227" s="730"/>
      <c r="EQP227" s="730"/>
      <c r="EQQ227" s="730"/>
      <c r="EQR227" s="730"/>
      <c r="EQS227" s="730"/>
      <c r="EQT227" s="730"/>
      <c r="EQU227" s="730"/>
      <c r="EQV227" s="730"/>
      <c r="EQW227" s="730"/>
      <c r="EQX227" s="730"/>
      <c r="EQY227" s="730"/>
      <c r="EQZ227" s="730"/>
      <c r="ERA227" s="730"/>
      <c r="ERB227" s="730"/>
      <c r="ERC227" s="730"/>
      <c r="ERD227" s="730"/>
      <c r="ERE227" s="730"/>
      <c r="ERF227" s="730"/>
      <c r="ERG227" s="730"/>
      <c r="ERH227" s="730"/>
      <c r="ERI227" s="730"/>
      <c r="ERJ227" s="730"/>
      <c r="ERK227" s="730"/>
      <c r="ERL227" s="730"/>
      <c r="ERM227" s="730"/>
      <c r="ERN227" s="730"/>
      <c r="ERO227" s="730"/>
      <c r="ERP227" s="730"/>
      <c r="ERQ227" s="730"/>
      <c r="ERR227" s="730"/>
      <c r="ERS227" s="730"/>
      <c r="ERT227" s="730"/>
      <c r="ERU227" s="730"/>
      <c r="ERV227" s="727"/>
      <c r="ERW227" s="727"/>
      <c r="ERX227" s="727"/>
      <c r="ERY227" s="727"/>
      <c r="ERZ227" s="727"/>
      <c r="ESA227" s="727"/>
      <c r="ESB227" s="727"/>
      <c r="ESC227" s="727"/>
      <c r="ESD227" s="727"/>
      <c r="ESE227" s="727"/>
      <c r="ESF227" s="727"/>
      <c r="ESG227" s="727"/>
      <c r="ESH227" s="727"/>
      <c r="ESI227" s="727"/>
      <c r="ESJ227" s="727"/>
      <c r="ESK227" s="727"/>
      <c r="ESL227" s="728"/>
      <c r="ESM227" s="728"/>
      <c r="ESN227" s="728"/>
      <c r="ESO227" s="728"/>
      <c r="ESP227" s="728"/>
      <c r="ESQ227" s="728"/>
      <c r="ESR227" s="728"/>
      <c r="ESS227" s="729"/>
      <c r="EST227" s="729"/>
      <c r="ESU227" s="729"/>
      <c r="ESV227" s="729"/>
      <c r="ESW227" s="729"/>
      <c r="ESX227" s="729"/>
      <c r="ESY227" s="729"/>
      <c r="ESZ227" s="729"/>
      <c r="ETA227" s="729"/>
      <c r="ETB227" s="729"/>
      <c r="ETC227" s="729"/>
      <c r="ETD227" s="729"/>
      <c r="ETE227" s="729"/>
      <c r="ETF227" s="729"/>
      <c r="ETG227" s="729"/>
      <c r="ETH227" s="729"/>
      <c r="ETI227" s="729"/>
      <c r="ETJ227" s="729"/>
      <c r="ETK227" s="729"/>
      <c r="ETL227" s="729"/>
      <c r="ETM227" s="729"/>
      <c r="ETN227" s="729"/>
      <c r="ETO227" s="729"/>
      <c r="ETP227" s="729"/>
      <c r="ETQ227" s="729"/>
      <c r="ETR227" s="729"/>
      <c r="ETS227" s="729"/>
      <c r="ETT227" s="729"/>
      <c r="ETU227" s="729"/>
      <c r="ETV227" s="729"/>
      <c r="ETW227" s="729"/>
      <c r="ETX227" s="729"/>
      <c r="ETY227" s="729"/>
      <c r="ETZ227" s="729"/>
      <c r="EUA227" s="730"/>
      <c r="EUB227" s="730"/>
      <c r="EUC227" s="730"/>
      <c r="EUD227" s="730"/>
      <c r="EUE227" s="730"/>
      <c r="EUF227" s="730"/>
      <c r="EUG227" s="730"/>
      <c r="EUH227" s="730"/>
      <c r="EUI227" s="730"/>
      <c r="EUJ227" s="730"/>
      <c r="EUK227" s="730"/>
      <c r="EUL227" s="730"/>
      <c r="EUM227" s="730"/>
      <c r="EUN227" s="730"/>
      <c r="EUO227" s="730"/>
      <c r="EUP227" s="730"/>
      <c r="EUQ227" s="730"/>
      <c r="EUR227" s="730"/>
      <c r="EUS227" s="730"/>
      <c r="EUT227" s="730"/>
      <c r="EUU227" s="730"/>
      <c r="EUV227" s="730"/>
      <c r="EUW227" s="730"/>
      <c r="EUX227" s="730"/>
      <c r="EUY227" s="730"/>
      <c r="EUZ227" s="730"/>
      <c r="EVA227" s="730"/>
      <c r="EVB227" s="730"/>
      <c r="EVC227" s="730"/>
      <c r="EVD227" s="730"/>
      <c r="EVE227" s="730"/>
      <c r="EVF227" s="730"/>
      <c r="EVG227" s="730"/>
      <c r="EVH227" s="730"/>
      <c r="EVI227" s="730"/>
      <c r="EVJ227" s="730"/>
      <c r="EVK227" s="730"/>
      <c r="EVL227" s="730"/>
      <c r="EVM227" s="730"/>
      <c r="EVN227" s="730"/>
      <c r="EVO227" s="730"/>
      <c r="EVP227" s="730"/>
      <c r="EVQ227" s="730"/>
      <c r="EVR227" s="730"/>
      <c r="EVS227" s="730"/>
      <c r="EVT227" s="730"/>
      <c r="EVU227" s="730"/>
      <c r="EVV227" s="730"/>
      <c r="EVW227" s="727"/>
      <c r="EVX227" s="727"/>
      <c r="EVY227" s="727"/>
      <c r="EVZ227" s="727"/>
      <c r="EWA227" s="727"/>
      <c r="EWB227" s="727"/>
      <c r="EWC227" s="727"/>
      <c r="EWD227" s="727"/>
      <c r="EWE227" s="727"/>
      <c r="EWF227" s="727"/>
      <c r="EWG227" s="727"/>
      <c r="EWH227" s="727"/>
      <c r="EWI227" s="727"/>
      <c r="EWJ227" s="727"/>
      <c r="EWK227" s="727"/>
      <c r="EWL227" s="727"/>
      <c r="EWM227" s="728"/>
      <c r="EWN227" s="728"/>
      <c r="EWO227" s="728"/>
      <c r="EWP227" s="728"/>
      <c r="EWQ227" s="728"/>
      <c r="EWR227" s="728"/>
      <c r="EWS227" s="728"/>
      <c r="EWT227" s="729"/>
      <c r="EWU227" s="729"/>
      <c r="EWV227" s="729"/>
      <c r="EWW227" s="729"/>
      <c r="EWX227" s="729"/>
      <c r="EWY227" s="729"/>
      <c r="EWZ227" s="729"/>
      <c r="EXA227" s="729"/>
      <c r="EXB227" s="729"/>
      <c r="EXC227" s="729"/>
      <c r="EXD227" s="729"/>
      <c r="EXE227" s="729"/>
      <c r="EXF227" s="729"/>
      <c r="EXG227" s="729"/>
      <c r="EXH227" s="729"/>
      <c r="EXI227" s="729"/>
      <c r="EXJ227" s="729"/>
      <c r="EXK227" s="729"/>
      <c r="EXL227" s="729"/>
      <c r="EXM227" s="729"/>
      <c r="EXN227" s="729"/>
      <c r="EXO227" s="729"/>
      <c r="EXP227" s="729"/>
      <c r="EXQ227" s="729"/>
      <c r="EXR227" s="729"/>
      <c r="EXS227" s="729"/>
      <c r="EXT227" s="729"/>
      <c r="EXU227" s="729"/>
      <c r="EXV227" s="729"/>
      <c r="EXW227" s="729"/>
      <c r="EXX227" s="729"/>
      <c r="EXY227" s="729"/>
      <c r="EXZ227" s="729"/>
      <c r="EYA227" s="729"/>
      <c r="EYB227" s="730"/>
      <c r="EYC227" s="730"/>
      <c r="EYD227" s="730"/>
      <c r="EYE227" s="730"/>
      <c r="EYF227" s="730"/>
      <c r="EYG227" s="730"/>
      <c r="EYH227" s="730"/>
      <c r="EYI227" s="730"/>
      <c r="EYJ227" s="730"/>
      <c r="EYK227" s="730"/>
      <c r="EYL227" s="730"/>
      <c r="EYM227" s="730"/>
      <c r="EYN227" s="730"/>
      <c r="EYO227" s="730"/>
      <c r="EYP227" s="730"/>
      <c r="EYQ227" s="730"/>
      <c r="EYR227" s="730"/>
      <c r="EYS227" s="730"/>
      <c r="EYT227" s="730"/>
      <c r="EYU227" s="730"/>
      <c r="EYV227" s="730"/>
      <c r="EYW227" s="730"/>
      <c r="EYX227" s="730"/>
      <c r="EYY227" s="730"/>
      <c r="EYZ227" s="730"/>
      <c r="EZA227" s="730"/>
      <c r="EZB227" s="730"/>
      <c r="EZC227" s="730"/>
      <c r="EZD227" s="730"/>
      <c r="EZE227" s="730"/>
      <c r="EZF227" s="730"/>
      <c r="EZG227" s="730"/>
      <c r="EZH227" s="730"/>
      <c r="EZI227" s="730"/>
      <c r="EZJ227" s="730"/>
      <c r="EZK227" s="730"/>
      <c r="EZL227" s="730"/>
      <c r="EZM227" s="730"/>
      <c r="EZN227" s="730"/>
      <c r="EZO227" s="730"/>
      <c r="EZP227" s="730"/>
      <c r="EZQ227" s="730"/>
      <c r="EZR227" s="730"/>
      <c r="EZS227" s="730"/>
      <c r="EZT227" s="730"/>
      <c r="EZU227" s="730"/>
      <c r="EZV227" s="730"/>
      <c r="EZW227" s="730"/>
      <c r="EZX227" s="727"/>
      <c r="EZY227" s="727"/>
      <c r="EZZ227" s="727"/>
      <c r="FAA227" s="727"/>
      <c r="FAB227" s="727"/>
      <c r="FAC227" s="727"/>
      <c r="FAD227" s="727"/>
      <c r="FAE227" s="727"/>
      <c r="FAF227" s="727"/>
      <c r="FAG227" s="727"/>
      <c r="FAH227" s="727"/>
      <c r="FAI227" s="727"/>
      <c r="FAJ227" s="727"/>
      <c r="FAK227" s="727"/>
      <c r="FAL227" s="727"/>
      <c r="FAM227" s="727"/>
      <c r="FAN227" s="728"/>
      <c r="FAO227" s="728"/>
      <c r="FAP227" s="728"/>
      <c r="FAQ227" s="728"/>
      <c r="FAR227" s="728"/>
      <c r="FAS227" s="728"/>
      <c r="FAT227" s="728"/>
      <c r="FAU227" s="729"/>
      <c r="FAV227" s="729"/>
      <c r="FAW227" s="729"/>
      <c r="FAX227" s="729"/>
      <c r="FAY227" s="729"/>
      <c r="FAZ227" s="729"/>
      <c r="FBA227" s="729"/>
      <c r="FBB227" s="729"/>
      <c r="FBC227" s="729"/>
      <c r="FBD227" s="729"/>
      <c r="FBE227" s="729"/>
      <c r="FBF227" s="729"/>
      <c r="FBG227" s="729"/>
      <c r="FBH227" s="729"/>
      <c r="FBI227" s="729"/>
      <c r="FBJ227" s="729"/>
      <c r="FBK227" s="729"/>
      <c r="FBL227" s="729"/>
      <c r="FBM227" s="729"/>
      <c r="FBN227" s="729"/>
      <c r="FBO227" s="729"/>
      <c r="FBP227" s="729"/>
      <c r="FBQ227" s="729"/>
      <c r="FBR227" s="729"/>
      <c r="FBS227" s="729"/>
      <c r="FBT227" s="729"/>
      <c r="FBU227" s="729"/>
      <c r="FBV227" s="729"/>
      <c r="FBW227" s="729"/>
      <c r="FBX227" s="729"/>
      <c r="FBY227" s="729"/>
      <c r="FBZ227" s="729"/>
      <c r="FCA227" s="729"/>
      <c r="FCB227" s="729"/>
      <c r="FCC227" s="730"/>
      <c r="FCD227" s="730"/>
      <c r="FCE227" s="730"/>
      <c r="FCF227" s="730"/>
      <c r="FCG227" s="730"/>
      <c r="FCH227" s="730"/>
      <c r="FCI227" s="730"/>
      <c r="FCJ227" s="730"/>
      <c r="FCK227" s="730"/>
      <c r="FCL227" s="730"/>
      <c r="FCM227" s="730"/>
      <c r="FCN227" s="730"/>
      <c r="FCO227" s="730"/>
      <c r="FCP227" s="730"/>
      <c r="FCQ227" s="730"/>
      <c r="FCR227" s="730"/>
      <c r="FCS227" s="730"/>
      <c r="FCT227" s="730"/>
      <c r="FCU227" s="730"/>
      <c r="FCV227" s="730"/>
      <c r="FCW227" s="730"/>
      <c r="FCX227" s="730"/>
      <c r="FCY227" s="730"/>
      <c r="FCZ227" s="730"/>
      <c r="FDA227" s="730"/>
      <c r="FDB227" s="730"/>
      <c r="FDC227" s="730"/>
      <c r="FDD227" s="730"/>
      <c r="FDE227" s="730"/>
      <c r="FDF227" s="730"/>
      <c r="FDG227" s="730"/>
      <c r="FDH227" s="730"/>
      <c r="FDI227" s="730"/>
      <c r="FDJ227" s="730"/>
      <c r="FDK227" s="730"/>
      <c r="FDL227" s="730"/>
      <c r="FDM227" s="730"/>
      <c r="FDN227" s="730"/>
      <c r="FDO227" s="730"/>
      <c r="FDP227" s="730"/>
      <c r="FDQ227" s="730"/>
      <c r="FDR227" s="730"/>
      <c r="FDS227" s="730"/>
      <c r="FDT227" s="730"/>
      <c r="FDU227" s="730"/>
      <c r="FDV227" s="730"/>
      <c r="FDW227" s="730"/>
      <c r="FDX227" s="730"/>
      <c r="FDY227" s="727"/>
      <c r="FDZ227" s="727"/>
      <c r="FEA227" s="727"/>
      <c r="FEB227" s="727"/>
      <c r="FEC227" s="727"/>
      <c r="FED227" s="727"/>
      <c r="FEE227" s="727"/>
      <c r="FEF227" s="727"/>
      <c r="FEG227" s="727"/>
      <c r="FEH227" s="727"/>
      <c r="FEI227" s="727"/>
      <c r="FEJ227" s="727"/>
      <c r="FEK227" s="727"/>
      <c r="FEL227" s="727"/>
      <c r="FEM227" s="727"/>
      <c r="FEN227" s="727"/>
      <c r="FEO227" s="728"/>
      <c r="FEP227" s="728"/>
      <c r="FEQ227" s="728"/>
      <c r="FER227" s="728"/>
      <c r="FES227" s="728"/>
      <c r="FET227" s="728"/>
      <c r="FEU227" s="728"/>
      <c r="FEV227" s="729"/>
      <c r="FEW227" s="729"/>
      <c r="FEX227" s="729"/>
      <c r="FEY227" s="729"/>
      <c r="FEZ227" s="729"/>
      <c r="FFA227" s="729"/>
      <c r="FFB227" s="729"/>
      <c r="FFC227" s="729"/>
      <c r="FFD227" s="729"/>
      <c r="FFE227" s="729"/>
      <c r="FFF227" s="729"/>
      <c r="FFG227" s="729"/>
      <c r="FFH227" s="729"/>
      <c r="FFI227" s="729"/>
      <c r="FFJ227" s="729"/>
      <c r="FFK227" s="729"/>
      <c r="FFL227" s="729"/>
      <c r="FFM227" s="729"/>
      <c r="FFN227" s="729"/>
      <c r="FFO227" s="729"/>
      <c r="FFP227" s="729"/>
      <c r="FFQ227" s="729"/>
      <c r="FFR227" s="729"/>
      <c r="FFS227" s="729"/>
      <c r="FFT227" s="729"/>
      <c r="FFU227" s="729"/>
      <c r="FFV227" s="729"/>
      <c r="FFW227" s="729"/>
      <c r="FFX227" s="729"/>
      <c r="FFY227" s="729"/>
      <c r="FFZ227" s="729"/>
      <c r="FGA227" s="729"/>
      <c r="FGB227" s="729"/>
      <c r="FGC227" s="729"/>
      <c r="FGD227" s="730"/>
      <c r="FGE227" s="730"/>
      <c r="FGF227" s="730"/>
      <c r="FGG227" s="730"/>
      <c r="FGH227" s="730"/>
      <c r="FGI227" s="730"/>
      <c r="FGJ227" s="730"/>
      <c r="FGK227" s="730"/>
      <c r="FGL227" s="730"/>
      <c r="FGM227" s="730"/>
      <c r="FGN227" s="730"/>
      <c r="FGO227" s="730"/>
      <c r="FGP227" s="730"/>
      <c r="FGQ227" s="730"/>
      <c r="FGR227" s="730"/>
      <c r="FGS227" s="730"/>
      <c r="FGT227" s="730"/>
      <c r="FGU227" s="730"/>
      <c r="FGV227" s="730"/>
      <c r="FGW227" s="730"/>
      <c r="FGX227" s="730"/>
      <c r="FGY227" s="730"/>
      <c r="FGZ227" s="730"/>
      <c r="FHA227" s="730"/>
      <c r="FHB227" s="730"/>
      <c r="FHC227" s="730"/>
      <c r="FHD227" s="730"/>
      <c r="FHE227" s="730"/>
      <c r="FHF227" s="730"/>
      <c r="FHG227" s="730"/>
      <c r="FHH227" s="730"/>
      <c r="FHI227" s="730"/>
      <c r="FHJ227" s="730"/>
      <c r="FHK227" s="730"/>
      <c r="FHL227" s="730"/>
      <c r="FHM227" s="730"/>
      <c r="FHN227" s="730"/>
      <c r="FHO227" s="730"/>
      <c r="FHP227" s="730"/>
      <c r="FHQ227" s="730"/>
      <c r="FHR227" s="730"/>
      <c r="FHS227" s="730"/>
      <c r="FHT227" s="730"/>
      <c r="FHU227" s="730"/>
      <c r="FHV227" s="730"/>
      <c r="FHW227" s="730"/>
      <c r="FHX227" s="730"/>
      <c r="FHY227" s="730"/>
      <c r="FHZ227" s="727"/>
      <c r="FIA227" s="727"/>
      <c r="FIB227" s="727"/>
      <c r="FIC227" s="727"/>
      <c r="FID227" s="727"/>
      <c r="FIE227" s="727"/>
      <c r="FIF227" s="727"/>
      <c r="FIG227" s="727"/>
      <c r="FIH227" s="727"/>
      <c r="FII227" s="727"/>
      <c r="FIJ227" s="727"/>
      <c r="FIK227" s="727"/>
      <c r="FIL227" s="727"/>
      <c r="FIM227" s="727"/>
      <c r="FIN227" s="727"/>
      <c r="FIO227" s="727"/>
      <c r="FIP227" s="728"/>
      <c r="FIQ227" s="728"/>
      <c r="FIR227" s="728"/>
      <c r="FIS227" s="728"/>
      <c r="FIT227" s="728"/>
      <c r="FIU227" s="728"/>
      <c r="FIV227" s="728"/>
      <c r="FIW227" s="729"/>
      <c r="FIX227" s="729"/>
      <c r="FIY227" s="729"/>
      <c r="FIZ227" s="729"/>
      <c r="FJA227" s="729"/>
      <c r="FJB227" s="729"/>
      <c r="FJC227" s="729"/>
      <c r="FJD227" s="729"/>
      <c r="FJE227" s="729"/>
      <c r="FJF227" s="729"/>
      <c r="FJG227" s="729"/>
      <c r="FJH227" s="729"/>
      <c r="FJI227" s="729"/>
      <c r="FJJ227" s="729"/>
      <c r="FJK227" s="729"/>
      <c r="FJL227" s="729"/>
      <c r="FJM227" s="729"/>
      <c r="FJN227" s="729"/>
      <c r="FJO227" s="729"/>
      <c r="FJP227" s="729"/>
      <c r="FJQ227" s="729"/>
      <c r="FJR227" s="729"/>
      <c r="FJS227" s="729"/>
      <c r="FJT227" s="729"/>
      <c r="FJU227" s="729"/>
      <c r="FJV227" s="729"/>
      <c r="FJW227" s="729"/>
      <c r="FJX227" s="729"/>
      <c r="FJY227" s="729"/>
      <c r="FJZ227" s="729"/>
      <c r="FKA227" s="729"/>
      <c r="FKB227" s="729"/>
      <c r="FKC227" s="729"/>
      <c r="FKD227" s="729"/>
      <c r="FKE227" s="730"/>
      <c r="FKF227" s="730"/>
      <c r="FKG227" s="730"/>
      <c r="FKH227" s="730"/>
      <c r="FKI227" s="730"/>
      <c r="FKJ227" s="730"/>
      <c r="FKK227" s="730"/>
      <c r="FKL227" s="730"/>
      <c r="FKM227" s="730"/>
      <c r="FKN227" s="730"/>
      <c r="FKO227" s="730"/>
      <c r="FKP227" s="730"/>
      <c r="FKQ227" s="730"/>
      <c r="FKR227" s="730"/>
      <c r="FKS227" s="730"/>
      <c r="FKT227" s="730"/>
      <c r="FKU227" s="730"/>
      <c r="FKV227" s="730"/>
      <c r="FKW227" s="730"/>
      <c r="FKX227" s="730"/>
      <c r="FKY227" s="730"/>
      <c r="FKZ227" s="730"/>
      <c r="FLA227" s="730"/>
      <c r="FLB227" s="730"/>
      <c r="FLC227" s="730"/>
      <c r="FLD227" s="730"/>
      <c r="FLE227" s="730"/>
      <c r="FLF227" s="730"/>
      <c r="FLG227" s="730"/>
      <c r="FLH227" s="730"/>
      <c r="FLI227" s="730"/>
      <c r="FLJ227" s="730"/>
      <c r="FLK227" s="730"/>
      <c r="FLL227" s="730"/>
      <c r="FLM227" s="730"/>
      <c r="FLN227" s="730"/>
      <c r="FLO227" s="730"/>
      <c r="FLP227" s="730"/>
      <c r="FLQ227" s="730"/>
      <c r="FLR227" s="730"/>
      <c r="FLS227" s="730"/>
      <c r="FLT227" s="730"/>
      <c r="FLU227" s="730"/>
      <c r="FLV227" s="730"/>
      <c r="FLW227" s="730"/>
      <c r="FLX227" s="730"/>
      <c r="FLY227" s="730"/>
      <c r="FLZ227" s="730"/>
      <c r="FMA227" s="727"/>
      <c r="FMB227" s="727"/>
      <c r="FMC227" s="727"/>
      <c r="FMD227" s="727"/>
      <c r="FME227" s="727"/>
      <c r="FMF227" s="727"/>
      <c r="FMG227" s="727"/>
      <c r="FMH227" s="727"/>
      <c r="FMI227" s="727"/>
      <c r="FMJ227" s="727"/>
      <c r="FMK227" s="727"/>
      <c r="FML227" s="727"/>
      <c r="FMM227" s="727"/>
      <c r="FMN227" s="727"/>
      <c r="FMO227" s="727"/>
      <c r="FMP227" s="727"/>
      <c r="FMQ227" s="728"/>
      <c r="FMR227" s="728"/>
      <c r="FMS227" s="728"/>
      <c r="FMT227" s="728"/>
      <c r="FMU227" s="728"/>
      <c r="FMV227" s="728"/>
      <c r="FMW227" s="728"/>
      <c r="FMX227" s="729"/>
      <c r="FMY227" s="729"/>
      <c r="FMZ227" s="729"/>
      <c r="FNA227" s="729"/>
      <c r="FNB227" s="729"/>
      <c r="FNC227" s="729"/>
      <c r="FND227" s="729"/>
      <c r="FNE227" s="729"/>
      <c r="FNF227" s="729"/>
      <c r="FNG227" s="729"/>
      <c r="FNH227" s="729"/>
      <c r="FNI227" s="729"/>
      <c r="FNJ227" s="729"/>
      <c r="FNK227" s="729"/>
      <c r="FNL227" s="729"/>
      <c r="FNM227" s="729"/>
      <c r="FNN227" s="729"/>
      <c r="FNO227" s="729"/>
      <c r="FNP227" s="729"/>
      <c r="FNQ227" s="729"/>
      <c r="FNR227" s="729"/>
      <c r="FNS227" s="729"/>
      <c r="FNT227" s="729"/>
      <c r="FNU227" s="729"/>
      <c r="FNV227" s="729"/>
      <c r="FNW227" s="729"/>
      <c r="FNX227" s="729"/>
      <c r="FNY227" s="729"/>
      <c r="FNZ227" s="729"/>
      <c r="FOA227" s="729"/>
      <c r="FOB227" s="729"/>
      <c r="FOC227" s="729"/>
      <c r="FOD227" s="729"/>
      <c r="FOE227" s="729"/>
      <c r="FOF227" s="730"/>
      <c r="FOG227" s="730"/>
      <c r="FOH227" s="730"/>
      <c r="FOI227" s="730"/>
      <c r="FOJ227" s="730"/>
      <c r="FOK227" s="730"/>
      <c r="FOL227" s="730"/>
      <c r="FOM227" s="730"/>
      <c r="FON227" s="730"/>
      <c r="FOO227" s="730"/>
      <c r="FOP227" s="730"/>
      <c r="FOQ227" s="730"/>
      <c r="FOR227" s="730"/>
      <c r="FOS227" s="730"/>
      <c r="FOT227" s="730"/>
      <c r="FOU227" s="730"/>
      <c r="FOV227" s="730"/>
      <c r="FOW227" s="730"/>
      <c r="FOX227" s="730"/>
      <c r="FOY227" s="730"/>
      <c r="FOZ227" s="730"/>
      <c r="FPA227" s="730"/>
      <c r="FPB227" s="730"/>
      <c r="FPC227" s="730"/>
      <c r="FPD227" s="730"/>
      <c r="FPE227" s="730"/>
      <c r="FPF227" s="730"/>
      <c r="FPG227" s="730"/>
      <c r="FPH227" s="730"/>
      <c r="FPI227" s="730"/>
      <c r="FPJ227" s="730"/>
      <c r="FPK227" s="730"/>
      <c r="FPL227" s="730"/>
      <c r="FPM227" s="730"/>
      <c r="FPN227" s="730"/>
      <c r="FPO227" s="730"/>
      <c r="FPP227" s="730"/>
      <c r="FPQ227" s="730"/>
      <c r="FPR227" s="730"/>
      <c r="FPS227" s="730"/>
      <c r="FPT227" s="730"/>
      <c r="FPU227" s="730"/>
      <c r="FPV227" s="730"/>
      <c r="FPW227" s="730"/>
      <c r="FPX227" s="730"/>
      <c r="FPY227" s="730"/>
      <c r="FPZ227" s="730"/>
      <c r="FQA227" s="730"/>
      <c r="FQB227" s="727"/>
      <c r="FQC227" s="727"/>
      <c r="FQD227" s="727"/>
      <c r="FQE227" s="727"/>
      <c r="FQF227" s="727"/>
      <c r="FQG227" s="727"/>
      <c r="FQH227" s="727"/>
      <c r="FQI227" s="727"/>
      <c r="FQJ227" s="727"/>
      <c r="FQK227" s="727"/>
      <c r="FQL227" s="727"/>
      <c r="FQM227" s="727"/>
      <c r="FQN227" s="727"/>
      <c r="FQO227" s="727"/>
      <c r="FQP227" s="727"/>
      <c r="FQQ227" s="727"/>
      <c r="FQR227" s="728"/>
      <c r="FQS227" s="728"/>
      <c r="FQT227" s="728"/>
      <c r="FQU227" s="728"/>
      <c r="FQV227" s="728"/>
      <c r="FQW227" s="728"/>
      <c r="FQX227" s="728"/>
      <c r="FQY227" s="729"/>
      <c r="FQZ227" s="729"/>
      <c r="FRA227" s="729"/>
      <c r="FRB227" s="729"/>
      <c r="FRC227" s="729"/>
      <c r="FRD227" s="729"/>
      <c r="FRE227" s="729"/>
      <c r="FRF227" s="729"/>
      <c r="FRG227" s="729"/>
      <c r="FRH227" s="729"/>
      <c r="FRI227" s="729"/>
      <c r="FRJ227" s="729"/>
      <c r="FRK227" s="729"/>
      <c r="FRL227" s="729"/>
      <c r="FRM227" s="729"/>
      <c r="FRN227" s="729"/>
      <c r="FRO227" s="729"/>
      <c r="FRP227" s="729"/>
      <c r="FRQ227" s="729"/>
      <c r="FRR227" s="729"/>
      <c r="FRS227" s="729"/>
      <c r="FRT227" s="729"/>
      <c r="FRU227" s="729"/>
      <c r="FRV227" s="729"/>
      <c r="FRW227" s="729"/>
      <c r="FRX227" s="729"/>
      <c r="FRY227" s="729"/>
      <c r="FRZ227" s="729"/>
      <c r="FSA227" s="729"/>
      <c r="FSB227" s="729"/>
      <c r="FSC227" s="729"/>
      <c r="FSD227" s="729"/>
      <c r="FSE227" s="729"/>
      <c r="FSF227" s="729"/>
      <c r="FSG227" s="730"/>
      <c r="FSH227" s="730"/>
      <c r="FSI227" s="730"/>
      <c r="FSJ227" s="730"/>
      <c r="FSK227" s="730"/>
      <c r="FSL227" s="730"/>
      <c r="FSM227" s="730"/>
      <c r="FSN227" s="730"/>
      <c r="FSO227" s="730"/>
      <c r="FSP227" s="730"/>
      <c r="FSQ227" s="730"/>
      <c r="FSR227" s="730"/>
      <c r="FSS227" s="730"/>
      <c r="FST227" s="730"/>
      <c r="FSU227" s="730"/>
      <c r="FSV227" s="730"/>
      <c r="FSW227" s="730"/>
      <c r="FSX227" s="730"/>
      <c r="FSY227" s="730"/>
      <c r="FSZ227" s="730"/>
      <c r="FTA227" s="730"/>
      <c r="FTB227" s="730"/>
      <c r="FTC227" s="730"/>
      <c r="FTD227" s="730"/>
      <c r="FTE227" s="730"/>
      <c r="FTF227" s="730"/>
      <c r="FTG227" s="730"/>
      <c r="FTH227" s="730"/>
      <c r="FTI227" s="730"/>
      <c r="FTJ227" s="730"/>
      <c r="FTK227" s="730"/>
      <c r="FTL227" s="730"/>
      <c r="FTM227" s="730"/>
      <c r="FTN227" s="730"/>
      <c r="FTO227" s="730"/>
      <c r="FTP227" s="730"/>
      <c r="FTQ227" s="730"/>
      <c r="FTR227" s="730"/>
      <c r="FTS227" s="730"/>
      <c r="FTT227" s="730"/>
      <c r="FTU227" s="730"/>
      <c r="FTV227" s="730"/>
      <c r="FTW227" s="730"/>
      <c r="FTX227" s="730"/>
      <c r="FTY227" s="730"/>
      <c r="FTZ227" s="730"/>
      <c r="FUA227" s="730"/>
      <c r="FUB227" s="730"/>
      <c r="FUC227" s="727"/>
      <c r="FUD227" s="727"/>
      <c r="FUE227" s="727"/>
      <c r="FUF227" s="727"/>
      <c r="FUG227" s="727"/>
      <c r="FUH227" s="727"/>
      <c r="FUI227" s="727"/>
      <c r="FUJ227" s="727"/>
      <c r="FUK227" s="727"/>
      <c r="FUL227" s="727"/>
      <c r="FUM227" s="727"/>
      <c r="FUN227" s="727"/>
      <c r="FUO227" s="727"/>
      <c r="FUP227" s="727"/>
      <c r="FUQ227" s="727"/>
      <c r="FUR227" s="727"/>
      <c r="FUS227" s="728"/>
      <c r="FUT227" s="728"/>
      <c r="FUU227" s="728"/>
      <c r="FUV227" s="728"/>
      <c r="FUW227" s="728"/>
      <c r="FUX227" s="728"/>
      <c r="FUY227" s="728"/>
      <c r="FUZ227" s="729"/>
      <c r="FVA227" s="729"/>
      <c r="FVB227" s="729"/>
      <c r="FVC227" s="729"/>
      <c r="FVD227" s="729"/>
      <c r="FVE227" s="729"/>
      <c r="FVF227" s="729"/>
      <c r="FVG227" s="729"/>
      <c r="FVH227" s="729"/>
      <c r="FVI227" s="729"/>
      <c r="FVJ227" s="729"/>
      <c r="FVK227" s="729"/>
      <c r="FVL227" s="729"/>
      <c r="FVM227" s="729"/>
      <c r="FVN227" s="729"/>
      <c r="FVO227" s="729"/>
      <c r="FVP227" s="729"/>
      <c r="FVQ227" s="729"/>
      <c r="FVR227" s="729"/>
      <c r="FVS227" s="729"/>
      <c r="FVT227" s="729"/>
      <c r="FVU227" s="729"/>
      <c r="FVV227" s="729"/>
      <c r="FVW227" s="729"/>
      <c r="FVX227" s="729"/>
      <c r="FVY227" s="729"/>
      <c r="FVZ227" s="729"/>
      <c r="FWA227" s="729"/>
      <c r="FWB227" s="729"/>
      <c r="FWC227" s="729"/>
      <c r="FWD227" s="729"/>
      <c r="FWE227" s="729"/>
      <c r="FWF227" s="729"/>
      <c r="FWG227" s="729"/>
      <c r="FWH227" s="730"/>
      <c r="FWI227" s="730"/>
      <c r="FWJ227" s="730"/>
      <c r="FWK227" s="730"/>
      <c r="FWL227" s="730"/>
      <c r="FWM227" s="730"/>
      <c r="FWN227" s="730"/>
      <c r="FWO227" s="730"/>
      <c r="FWP227" s="730"/>
      <c r="FWQ227" s="730"/>
      <c r="FWR227" s="730"/>
      <c r="FWS227" s="730"/>
      <c r="FWT227" s="730"/>
      <c r="FWU227" s="730"/>
      <c r="FWV227" s="730"/>
      <c r="FWW227" s="730"/>
      <c r="FWX227" s="730"/>
      <c r="FWY227" s="730"/>
      <c r="FWZ227" s="730"/>
      <c r="FXA227" s="730"/>
      <c r="FXB227" s="730"/>
      <c r="FXC227" s="730"/>
      <c r="FXD227" s="730"/>
      <c r="FXE227" s="730"/>
      <c r="FXF227" s="730"/>
      <c r="FXG227" s="730"/>
      <c r="FXH227" s="730"/>
      <c r="FXI227" s="730"/>
      <c r="FXJ227" s="730"/>
      <c r="FXK227" s="730"/>
      <c r="FXL227" s="730"/>
      <c r="FXM227" s="730"/>
      <c r="FXN227" s="730"/>
      <c r="FXO227" s="730"/>
      <c r="FXP227" s="730"/>
      <c r="FXQ227" s="730"/>
      <c r="FXR227" s="730"/>
      <c r="FXS227" s="730"/>
      <c r="FXT227" s="730"/>
      <c r="FXU227" s="730"/>
      <c r="FXV227" s="730"/>
      <c r="FXW227" s="730"/>
      <c r="FXX227" s="730"/>
      <c r="FXY227" s="730"/>
      <c r="FXZ227" s="730"/>
      <c r="FYA227" s="730"/>
      <c r="FYB227" s="730"/>
      <c r="FYC227" s="730"/>
      <c r="FYD227" s="727"/>
      <c r="FYE227" s="727"/>
      <c r="FYF227" s="727"/>
      <c r="FYG227" s="727"/>
      <c r="FYH227" s="727"/>
      <c r="FYI227" s="727"/>
      <c r="FYJ227" s="727"/>
      <c r="FYK227" s="727"/>
      <c r="FYL227" s="727"/>
      <c r="FYM227" s="727"/>
      <c r="FYN227" s="727"/>
      <c r="FYO227" s="727"/>
      <c r="FYP227" s="727"/>
      <c r="FYQ227" s="727"/>
      <c r="FYR227" s="727"/>
      <c r="FYS227" s="727"/>
      <c r="FYT227" s="728"/>
      <c r="FYU227" s="728"/>
      <c r="FYV227" s="728"/>
      <c r="FYW227" s="728"/>
      <c r="FYX227" s="728"/>
      <c r="FYY227" s="728"/>
      <c r="FYZ227" s="728"/>
      <c r="FZA227" s="729"/>
      <c r="FZB227" s="729"/>
      <c r="FZC227" s="729"/>
      <c r="FZD227" s="729"/>
      <c r="FZE227" s="729"/>
      <c r="FZF227" s="729"/>
      <c r="FZG227" s="729"/>
      <c r="FZH227" s="729"/>
      <c r="FZI227" s="729"/>
      <c r="FZJ227" s="729"/>
      <c r="FZK227" s="729"/>
      <c r="FZL227" s="729"/>
      <c r="FZM227" s="729"/>
      <c r="FZN227" s="729"/>
      <c r="FZO227" s="729"/>
      <c r="FZP227" s="729"/>
      <c r="FZQ227" s="729"/>
      <c r="FZR227" s="729"/>
      <c r="FZS227" s="729"/>
      <c r="FZT227" s="729"/>
      <c r="FZU227" s="729"/>
      <c r="FZV227" s="729"/>
      <c r="FZW227" s="729"/>
      <c r="FZX227" s="729"/>
      <c r="FZY227" s="729"/>
      <c r="FZZ227" s="729"/>
      <c r="GAA227" s="729"/>
      <c r="GAB227" s="729"/>
      <c r="GAC227" s="729"/>
      <c r="GAD227" s="729"/>
      <c r="GAE227" s="729"/>
      <c r="GAF227" s="729"/>
      <c r="GAG227" s="729"/>
      <c r="GAH227" s="729"/>
      <c r="GAI227" s="730"/>
      <c r="GAJ227" s="730"/>
      <c r="GAK227" s="730"/>
      <c r="GAL227" s="730"/>
      <c r="GAM227" s="730"/>
      <c r="GAN227" s="730"/>
      <c r="GAO227" s="730"/>
      <c r="GAP227" s="730"/>
      <c r="GAQ227" s="730"/>
      <c r="GAR227" s="730"/>
      <c r="GAS227" s="730"/>
      <c r="GAT227" s="730"/>
      <c r="GAU227" s="730"/>
      <c r="GAV227" s="730"/>
      <c r="GAW227" s="730"/>
      <c r="GAX227" s="730"/>
      <c r="GAY227" s="730"/>
      <c r="GAZ227" s="730"/>
      <c r="GBA227" s="730"/>
      <c r="GBB227" s="730"/>
      <c r="GBC227" s="730"/>
      <c r="GBD227" s="730"/>
      <c r="GBE227" s="730"/>
      <c r="GBF227" s="730"/>
      <c r="GBG227" s="730"/>
      <c r="GBH227" s="730"/>
      <c r="GBI227" s="730"/>
      <c r="GBJ227" s="730"/>
      <c r="GBK227" s="730"/>
      <c r="GBL227" s="730"/>
      <c r="GBM227" s="730"/>
      <c r="GBN227" s="730"/>
      <c r="GBO227" s="730"/>
      <c r="GBP227" s="730"/>
      <c r="GBQ227" s="730"/>
      <c r="GBR227" s="730"/>
      <c r="GBS227" s="730"/>
      <c r="GBT227" s="730"/>
      <c r="GBU227" s="730"/>
      <c r="GBV227" s="730"/>
      <c r="GBW227" s="730"/>
      <c r="GBX227" s="730"/>
      <c r="GBY227" s="730"/>
      <c r="GBZ227" s="730"/>
      <c r="GCA227" s="730"/>
      <c r="GCB227" s="730"/>
      <c r="GCC227" s="730"/>
      <c r="GCD227" s="730"/>
      <c r="GCE227" s="727"/>
      <c r="GCF227" s="727"/>
      <c r="GCG227" s="727"/>
      <c r="GCH227" s="727"/>
      <c r="GCI227" s="727"/>
      <c r="GCJ227" s="727"/>
      <c r="GCK227" s="727"/>
      <c r="GCL227" s="727"/>
      <c r="GCM227" s="727"/>
      <c r="GCN227" s="727"/>
      <c r="GCO227" s="727"/>
      <c r="GCP227" s="727"/>
      <c r="GCQ227" s="727"/>
      <c r="GCR227" s="727"/>
      <c r="GCS227" s="727"/>
      <c r="GCT227" s="727"/>
      <c r="GCU227" s="728"/>
      <c r="GCV227" s="728"/>
      <c r="GCW227" s="728"/>
      <c r="GCX227" s="728"/>
      <c r="GCY227" s="728"/>
      <c r="GCZ227" s="728"/>
      <c r="GDA227" s="728"/>
      <c r="GDB227" s="729"/>
      <c r="GDC227" s="729"/>
      <c r="GDD227" s="729"/>
      <c r="GDE227" s="729"/>
      <c r="GDF227" s="729"/>
      <c r="GDG227" s="729"/>
      <c r="GDH227" s="729"/>
      <c r="GDI227" s="729"/>
      <c r="GDJ227" s="729"/>
      <c r="GDK227" s="729"/>
      <c r="GDL227" s="729"/>
      <c r="GDM227" s="729"/>
      <c r="GDN227" s="729"/>
      <c r="GDO227" s="729"/>
      <c r="GDP227" s="729"/>
      <c r="GDQ227" s="729"/>
      <c r="GDR227" s="729"/>
      <c r="GDS227" s="729"/>
      <c r="GDT227" s="729"/>
      <c r="GDU227" s="729"/>
      <c r="GDV227" s="729"/>
      <c r="GDW227" s="729"/>
      <c r="GDX227" s="729"/>
      <c r="GDY227" s="729"/>
      <c r="GDZ227" s="729"/>
      <c r="GEA227" s="729"/>
      <c r="GEB227" s="729"/>
      <c r="GEC227" s="729"/>
      <c r="GED227" s="729"/>
      <c r="GEE227" s="729"/>
      <c r="GEF227" s="729"/>
      <c r="GEG227" s="729"/>
      <c r="GEH227" s="729"/>
      <c r="GEI227" s="729"/>
      <c r="GEJ227" s="730"/>
      <c r="GEK227" s="730"/>
      <c r="GEL227" s="730"/>
      <c r="GEM227" s="730"/>
      <c r="GEN227" s="730"/>
      <c r="GEO227" s="730"/>
      <c r="GEP227" s="730"/>
      <c r="GEQ227" s="730"/>
      <c r="GER227" s="730"/>
      <c r="GES227" s="730"/>
      <c r="GET227" s="730"/>
      <c r="GEU227" s="730"/>
      <c r="GEV227" s="730"/>
      <c r="GEW227" s="730"/>
      <c r="GEX227" s="730"/>
      <c r="GEY227" s="730"/>
      <c r="GEZ227" s="730"/>
      <c r="GFA227" s="730"/>
      <c r="GFB227" s="730"/>
      <c r="GFC227" s="730"/>
      <c r="GFD227" s="730"/>
      <c r="GFE227" s="730"/>
      <c r="GFF227" s="730"/>
      <c r="GFG227" s="730"/>
      <c r="GFH227" s="730"/>
      <c r="GFI227" s="730"/>
      <c r="GFJ227" s="730"/>
      <c r="GFK227" s="730"/>
      <c r="GFL227" s="730"/>
      <c r="GFM227" s="730"/>
      <c r="GFN227" s="730"/>
      <c r="GFO227" s="730"/>
      <c r="GFP227" s="730"/>
      <c r="GFQ227" s="730"/>
      <c r="GFR227" s="730"/>
      <c r="GFS227" s="730"/>
      <c r="GFT227" s="730"/>
      <c r="GFU227" s="730"/>
      <c r="GFV227" s="730"/>
      <c r="GFW227" s="730"/>
      <c r="GFX227" s="730"/>
      <c r="GFY227" s="730"/>
      <c r="GFZ227" s="730"/>
      <c r="GGA227" s="730"/>
      <c r="GGB227" s="730"/>
      <c r="GGC227" s="730"/>
      <c r="GGD227" s="730"/>
      <c r="GGE227" s="730"/>
      <c r="GGF227" s="727"/>
      <c r="GGG227" s="727"/>
      <c r="GGH227" s="727"/>
      <c r="GGI227" s="727"/>
      <c r="GGJ227" s="727"/>
      <c r="GGK227" s="727"/>
      <c r="GGL227" s="727"/>
      <c r="GGM227" s="727"/>
      <c r="GGN227" s="727"/>
      <c r="GGO227" s="727"/>
      <c r="GGP227" s="727"/>
      <c r="GGQ227" s="727"/>
      <c r="GGR227" s="727"/>
      <c r="GGS227" s="727"/>
      <c r="GGT227" s="727"/>
      <c r="GGU227" s="727"/>
      <c r="GGV227" s="728"/>
      <c r="GGW227" s="728"/>
      <c r="GGX227" s="728"/>
      <c r="GGY227" s="728"/>
      <c r="GGZ227" s="728"/>
      <c r="GHA227" s="728"/>
      <c r="GHB227" s="728"/>
      <c r="GHC227" s="729"/>
      <c r="GHD227" s="729"/>
      <c r="GHE227" s="729"/>
      <c r="GHF227" s="729"/>
      <c r="GHG227" s="729"/>
      <c r="GHH227" s="729"/>
      <c r="GHI227" s="729"/>
      <c r="GHJ227" s="729"/>
      <c r="GHK227" s="729"/>
      <c r="GHL227" s="729"/>
      <c r="GHM227" s="729"/>
      <c r="GHN227" s="729"/>
      <c r="GHO227" s="729"/>
      <c r="GHP227" s="729"/>
      <c r="GHQ227" s="729"/>
      <c r="GHR227" s="729"/>
      <c r="GHS227" s="729"/>
      <c r="GHT227" s="729"/>
      <c r="GHU227" s="729"/>
      <c r="GHV227" s="729"/>
      <c r="GHW227" s="729"/>
      <c r="GHX227" s="729"/>
      <c r="GHY227" s="729"/>
      <c r="GHZ227" s="729"/>
      <c r="GIA227" s="729"/>
      <c r="GIB227" s="729"/>
      <c r="GIC227" s="729"/>
      <c r="GID227" s="729"/>
      <c r="GIE227" s="729"/>
      <c r="GIF227" s="729"/>
      <c r="GIG227" s="729"/>
      <c r="GIH227" s="729"/>
      <c r="GII227" s="729"/>
      <c r="GIJ227" s="729"/>
      <c r="GIK227" s="730"/>
      <c r="GIL227" s="730"/>
      <c r="GIM227" s="730"/>
      <c r="GIN227" s="730"/>
      <c r="GIO227" s="730"/>
      <c r="GIP227" s="730"/>
      <c r="GIQ227" s="730"/>
      <c r="GIR227" s="730"/>
      <c r="GIS227" s="730"/>
      <c r="GIT227" s="730"/>
      <c r="GIU227" s="730"/>
      <c r="GIV227" s="730"/>
      <c r="GIW227" s="730"/>
      <c r="GIX227" s="730"/>
      <c r="GIY227" s="730"/>
      <c r="GIZ227" s="730"/>
      <c r="GJA227" s="730"/>
      <c r="GJB227" s="730"/>
      <c r="GJC227" s="730"/>
      <c r="GJD227" s="730"/>
      <c r="GJE227" s="730"/>
      <c r="GJF227" s="730"/>
      <c r="GJG227" s="730"/>
      <c r="GJH227" s="730"/>
      <c r="GJI227" s="730"/>
      <c r="GJJ227" s="730"/>
      <c r="GJK227" s="730"/>
      <c r="GJL227" s="730"/>
      <c r="GJM227" s="730"/>
      <c r="GJN227" s="730"/>
      <c r="GJO227" s="730"/>
      <c r="GJP227" s="730"/>
      <c r="GJQ227" s="730"/>
      <c r="GJR227" s="730"/>
      <c r="GJS227" s="730"/>
      <c r="GJT227" s="730"/>
      <c r="GJU227" s="730"/>
      <c r="GJV227" s="730"/>
      <c r="GJW227" s="730"/>
      <c r="GJX227" s="730"/>
      <c r="GJY227" s="730"/>
      <c r="GJZ227" s="730"/>
      <c r="GKA227" s="730"/>
      <c r="GKB227" s="730"/>
      <c r="GKC227" s="730"/>
      <c r="GKD227" s="730"/>
      <c r="GKE227" s="730"/>
      <c r="GKF227" s="730"/>
      <c r="GKG227" s="727"/>
      <c r="GKH227" s="727"/>
      <c r="GKI227" s="727"/>
      <c r="GKJ227" s="727"/>
      <c r="GKK227" s="727"/>
      <c r="GKL227" s="727"/>
      <c r="GKM227" s="727"/>
      <c r="GKN227" s="727"/>
      <c r="GKO227" s="727"/>
      <c r="GKP227" s="727"/>
      <c r="GKQ227" s="727"/>
      <c r="GKR227" s="727"/>
      <c r="GKS227" s="727"/>
      <c r="GKT227" s="727"/>
      <c r="GKU227" s="727"/>
      <c r="GKV227" s="727"/>
      <c r="GKW227" s="728"/>
      <c r="GKX227" s="728"/>
      <c r="GKY227" s="728"/>
      <c r="GKZ227" s="728"/>
      <c r="GLA227" s="728"/>
      <c r="GLB227" s="728"/>
      <c r="GLC227" s="728"/>
      <c r="GLD227" s="729"/>
      <c r="GLE227" s="729"/>
      <c r="GLF227" s="729"/>
      <c r="GLG227" s="729"/>
      <c r="GLH227" s="729"/>
      <c r="GLI227" s="729"/>
      <c r="GLJ227" s="729"/>
      <c r="GLK227" s="729"/>
      <c r="GLL227" s="729"/>
      <c r="GLM227" s="729"/>
      <c r="GLN227" s="729"/>
      <c r="GLO227" s="729"/>
      <c r="GLP227" s="729"/>
      <c r="GLQ227" s="729"/>
      <c r="GLR227" s="729"/>
      <c r="GLS227" s="729"/>
      <c r="GLT227" s="729"/>
      <c r="GLU227" s="729"/>
      <c r="GLV227" s="729"/>
      <c r="GLW227" s="729"/>
      <c r="GLX227" s="729"/>
      <c r="GLY227" s="729"/>
      <c r="GLZ227" s="729"/>
      <c r="GMA227" s="729"/>
      <c r="GMB227" s="729"/>
      <c r="GMC227" s="729"/>
      <c r="GMD227" s="729"/>
      <c r="GME227" s="729"/>
      <c r="GMF227" s="729"/>
      <c r="GMG227" s="729"/>
      <c r="GMH227" s="729"/>
      <c r="GMI227" s="729"/>
      <c r="GMJ227" s="729"/>
      <c r="GMK227" s="729"/>
      <c r="GML227" s="730"/>
      <c r="GMM227" s="730"/>
      <c r="GMN227" s="730"/>
      <c r="GMO227" s="730"/>
      <c r="GMP227" s="730"/>
      <c r="GMQ227" s="730"/>
      <c r="GMR227" s="730"/>
      <c r="GMS227" s="730"/>
      <c r="GMT227" s="730"/>
      <c r="GMU227" s="730"/>
      <c r="GMV227" s="730"/>
      <c r="GMW227" s="730"/>
      <c r="GMX227" s="730"/>
      <c r="GMY227" s="730"/>
      <c r="GMZ227" s="730"/>
      <c r="GNA227" s="730"/>
      <c r="GNB227" s="730"/>
      <c r="GNC227" s="730"/>
      <c r="GND227" s="730"/>
      <c r="GNE227" s="730"/>
      <c r="GNF227" s="730"/>
      <c r="GNG227" s="730"/>
      <c r="GNH227" s="730"/>
      <c r="GNI227" s="730"/>
      <c r="GNJ227" s="730"/>
      <c r="GNK227" s="730"/>
      <c r="GNL227" s="730"/>
      <c r="GNM227" s="730"/>
      <c r="GNN227" s="730"/>
      <c r="GNO227" s="730"/>
      <c r="GNP227" s="730"/>
      <c r="GNQ227" s="730"/>
      <c r="GNR227" s="730"/>
      <c r="GNS227" s="730"/>
      <c r="GNT227" s="730"/>
      <c r="GNU227" s="730"/>
      <c r="GNV227" s="730"/>
      <c r="GNW227" s="730"/>
      <c r="GNX227" s="730"/>
      <c r="GNY227" s="730"/>
      <c r="GNZ227" s="730"/>
      <c r="GOA227" s="730"/>
      <c r="GOB227" s="730"/>
      <c r="GOC227" s="730"/>
      <c r="GOD227" s="730"/>
      <c r="GOE227" s="730"/>
      <c r="GOF227" s="730"/>
      <c r="GOG227" s="730"/>
      <c r="GOH227" s="727"/>
      <c r="GOI227" s="727"/>
      <c r="GOJ227" s="727"/>
      <c r="GOK227" s="727"/>
      <c r="GOL227" s="727"/>
      <c r="GOM227" s="727"/>
      <c r="GON227" s="727"/>
      <c r="GOO227" s="727"/>
      <c r="GOP227" s="727"/>
      <c r="GOQ227" s="727"/>
      <c r="GOR227" s="727"/>
      <c r="GOS227" s="727"/>
      <c r="GOT227" s="727"/>
      <c r="GOU227" s="727"/>
      <c r="GOV227" s="727"/>
      <c r="GOW227" s="727"/>
      <c r="GOX227" s="728"/>
      <c r="GOY227" s="728"/>
      <c r="GOZ227" s="728"/>
      <c r="GPA227" s="728"/>
      <c r="GPB227" s="728"/>
      <c r="GPC227" s="728"/>
      <c r="GPD227" s="728"/>
      <c r="GPE227" s="729"/>
      <c r="GPF227" s="729"/>
      <c r="GPG227" s="729"/>
      <c r="GPH227" s="729"/>
      <c r="GPI227" s="729"/>
      <c r="GPJ227" s="729"/>
      <c r="GPK227" s="729"/>
      <c r="GPL227" s="729"/>
      <c r="GPM227" s="729"/>
      <c r="GPN227" s="729"/>
      <c r="GPO227" s="729"/>
      <c r="GPP227" s="729"/>
      <c r="GPQ227" s="729"/>
      <c r="GPR227" s="729"/>
      <c r="GPS227" s="729"/>
      <c r="GPT227" s="729"/>
      <c r="GPU227" s="729"/>
      <c r="GPV227" s="729"/>
      <c r="GPW227" s="729"/>
      <c r="GPX227" s="729"/>
      <c r="GPY227" s="729"/>
      <c r="GPZ227" s="729"/>
      <c r="GQA227" s="729"/>
      <c r="GQB227" s="729"/>
      <c r="GQC227" s="729"/>
      <c r="GQD227" s="729"/>
      <c r="GQE227" s="729"/>
      <c r="GQF227" s="729"/>
      <c r="GQG227" s="729"/>
      <c r="GQH227" s="729"/>
      <c r="GQI227" s="729"/>
      <c r="GQJ227" s="729"/>
      <c r="GQK227" s="729"/>
      <c r="GQL227" s="729"/>
      <c r="GQM227" s="730"/>
      <c r="GQN227" s="730"/>
      <c r="GQO227" s="730"/>
      <c r="GQP227" s="730"/>
      <c r="GQQ227" s="730"/>
      <c r="GQR227" s="730"/>
      <c r="GQS227" s="730"/>
      <c r="GQT227" s="730"/>
      <c r="GQU227" s="730"/>
      <c r="GQV227" s="730"/>
      <c r="GQW227" s="730"/>
      <c r="GQX227" s="730"/>
      <c r="GQY227" s="730"/>
      <c r="GQZ227" s="730"/>
      <c r="GRA227" s="730"/>
      <c r="GRB227" s="730"/>
      <c r="GRC227" s="730"/>
      <c r="GRD227" s="730"/>
      <c r="GRE227" s="730"/>
      <c r="GRF227" s="730"/>
      <c r="GRG227" s="730"/>
      <c r="GRH227" s="730"/>
      <c r="GRI227" s="730"/>
      <c r="GRJ227" s="730"/>
      <c r="GRK227" s="730"/>
      <c r="GRL227" s="730"/>
      <c r="GRM227" s="730"/>
      <c r="GRN227" s="730"/>
      <c r="GRO227" s="730"/>
      <c r="GRP227" s="730"/>
      <c r="GRQ227" s="730"/>
      <c r="GRR227" s="730"/>
      <c r="GRS227" s="730"/>
      <c r="GRT227" s="730"/>
      <c r="GRU227" s="730"/>
      <c r="GRV227" s="730"/>
      <c r="GRW227" s="730"/>
      <c r="GRX227" s="730"/>
      <c r="GRY227" s="730"/>
      <c r="GRZ227" s="730"/>
      <c r="GSA227" s="730"/>
      <c r="GSB227" s="730"/>
      <c r="GSC227" s="730"/>
      <c r="GSD227" s="730"/>
      <c r="GSE227" s="730"/>
      <c r="GSF227" s="730"/>
      <c r="GSG227" s="730"/>
      <c r="GSH227" s="730"/>
      <c r="GSI227" s="727"/>
      <c r="GSJ227" s="727"/>
      <c r="GSK227" s="727"/>
      <c r="GSL227" s="727"/>
      <c r="GSM227" s="727"/>
      <c r="GSN227" s="727"/>
      <c r="GSO227" s="727"/>
      <c r="GSP227" s="727"/>
      <c r="GSQ227" s="727"/>
      <c r="GSR227" s="727"/>
      <c r="GSS227" s="727"/>
      <c r="GST227" s="727"/>
      <c r="GSU227" s="727"/>
      <c r="GSV227" s="727"/>
      <c r="GSW227" s="727"/>
      <c r="GSX227" s="727"/>
      <c r="GSY227" s="728"/>
      <c r="GSZ227" s="728"/>
      <c r="GTA227" s="728"/>
      <c r="GTB227" s="728"/>
      <c r="GTC227" s="728"/>
      <c r="GTD227" s="728"/>
      <c r="GTE227" s="728"/>
      <c r="GTF227" s="729"/>
      <c r="GTG227" s="729"/>
      <c r="GTH227" s="729"/>
      <c r="GTI227" s="729"/>
      <c r="GTJ227" s="729"/>
      <c r="GTK227" s="729"/>
      <c r="GTL227" s="729"/>
      <c r="GTM227" s="729"/>
      <c r="GTN227" s="729"/>
      <c r="GTO227" s="729"/>
      <c r="GTP227" s="729"/>
      <c r="GTQ227" s="729"/>
      <c r="GTR227" s="729"/>
      <c r="GTS227" s="729"/>
      <c r="GTT227" s="729"/>
      <c r="GTU227" s="729"/>
      <c r="GTV227" s="729"/>
      <c r="GTW227" s="729"/>
      <c r="GTX227" s="729"/>
      <c r="GTY227" s="729"/>
      <c r="GTZ227" s="729"/>
      <c r="GUA227" s="729"/>
      <c r="GUB227" s="729"/>
      <c r="GUC227" s="729"/>
      <c r="GUD227" s="729"/>
      <c r="GUE227" s="729"/>
      <c r="GUF227" s="729"/>
      <c r="GUG227" s="729"/>
      <c r="GUH227" s="729"/>
      <c r="GUI227" s="729"/>
      <c r="GUJ227" s="729"/>
      <c r="GUK227" s="729"/>
      <c r="GUL227" s="729"/>
      <c r="GUM227" s="729"/>
      <c r="GUN227" s="730"/>
      <c r="GUO227" s="730"/>
      <c r="GUP227" s="730"/>
      <c r="GUQ227" s="730"/>
      <c r="GUR227" s="730"/>
      <c r="GUS227" s="730"/>
      <c r="GUT227" s="730"/>
      <c r="GUU227" s="730"/>
      <c r="GUV227" s="730"/>
      <c r="GUW227" s="730"/>
      <c r="GUX227" s="730"/>
      <c r="GUY227" s="730"/>
      <c r="GUZ227" s="730"/>
      <c r="GVA227" s="730"/>
      <c r="GVB227" s="730"/>
      <c r="GVC227" s="730"/>
      <c r="GVD227" s="730"/>
      <c r="GVE227" s="730"/>
      <c r="GVF227" s="730"/>
      <c r="GVG227" s="730"/>
      <c r="GVH227" s="730"/>
      <c r="GVI227" s="730"/>
      <c r="GVJ227" s="730"/>
      <c r="GVK227" s="730"/>
      <c r="GVL227" s="730"/>
      <c r="GVM227" s="730"/>
      <c r="GVN227" s="730"/>
      <c r="GVO227" s="730"/>
      <c r="GVP227" s="730"/>
      <c r="GVQ227" s="730"/>
      <c r="GVR227" s="730"/>
      <c r="GVS227" s="730"/>
      <c r="GVT227" s="730"/>
      <c r="GVU227" s="730"/>
      <c r="GVV227" s="730"/>
      <c r="GVW227" s="730"/>
      <c r="GVX227" s="730"/>
      <c r="GVY227" s="730"/>
      <c r="GVZ227" s="730"/>
      <c r="GWA227" s="730"/>
      <c r="GWB227" s="730"/>
      <c r="GWC227" s="730"/>
      <c r="GWD227" s="730"/>
      <c r="GWE227" s="730"/>
      <c r="GWF227" s="730"/>
      <c r="GWG227" s="730"/>
      <c r="GWH227" s="730"/>
      <c r="GWI227" s="730"/>
      <c r="GWJ227" s="727"/>
      <c r="GWK227" s="727"/>
      <c r="GWL227" s="727"/>
      <c r="GWM227" s="727"/>
      <c r="GWN227" s="727"/>
      <c r="GWO227" s="727"/>
      <c r="GWP227" s="727"/>
      <c r="GWQ227" s="727"/>
      <c r="GWR227" s="727"/>
      <c r="GWS227" s="727"/>
      <c r="GWT227" s="727"/>
      <c r="GWU227" s="727"/>
      <c r="GWV227" s="727"/>
      <c r="GWW227" s="727"/>
      <c r="GWX227" s="727"/>
      <c r="GWY227" s="727"/>
      <c r="GWZ227" s="728"/>
      <c r="GXA227" s="728"/>
      <c r="GXB227" s="728"/>
      <c r="GXC227" s="728"/>
      <c r="GXD227" s="728"/>
      <c r="GXE227" s="728"/>
      <c r="GXF227" s="728"/>
      <c r="GXG227" s="729"/>
      <c r="GXH227" s="729"/>
      <c r="GXI227" s="729"/>
      <c r="GXJ227" s="729"/>
      <c r="GXK227" s="729"/>
      <c r="GXL227" s="729"/>
      <c r="GXM227" s="729"/>
      <c r="GXN227" s="729"/>
      <c r="GXO227" s="729"/>
      <c r="GXP227" s="729"/>
      <c r="GXQ227" s="729"/>
      <c r="GXR227" s="729"/>
      <c r="GXS227" s="729"/>
      <c r="GXT227" s="729"/>
      <c r="GXU227" s="729"/>
      <c r="GXV227" s="729"/>
      <c r="GXW227" s="729"/>
      <c r="GXX227" s="729"/>
      <c r="GXY227" s="729"/>
      <c r="GXZ227" s="729"/>
      <c r="GYA227" s="729"/>
      <c r="GYB227" s="729"/>
      <c r="GYC227" s="729"/>
      <c r="GYD227" s="729"/>
      <c r="GYE227" s="729"/>
      <c r="GYF227" s="729"/>
      <c r="GYG227" s="729"/>
      <c r="GYH227" s="729"/>
      <c r="GYI227" s="729"/>
      <c r="GYJ227" s="729"/>
      <c r="GYK227" s="729"/>
      <c r="GYL227" s="729"/>
      <c r="GYM227" s="729"/>
      <c r="GYN227" s="729"/>
      <c r="GYO227" s="730"/>
      <c r="GYP227" s="730"/>
      <c r="GYQ227" s="730"/>
      <c r="GYR227" s="730"/>
      <c r="GYS227" s="730"/>
      <c r="GYT227" s="730"/>
      <c r="GYU227" s="730"/>
      <c r="GYV227" s="730"/>
      <c r="GYW227" s="730"/>
      <c r="GYX227" s="730"/>
      <c r="GYY227" s="730"/>
      <c r="GYZ227" s="730"/>
      <c r="GZA227" s="730"/>
      <c r="GZB227" s="730"/>
      <c r="GZC227" s="730"/>
      <c r="GZD227" s="730"/>
      <c r="GZE227" s="730"/>
      <c r="GZF227" s="730"/>
      <c r="GZG227" s="730"/>
      <c r="GZH227" s="730"/>
      <c r="GZI227" s="730"/>
      <c r="GZJ227" s="730"/>
      <c r="GZK227" s="730"/>
      <c r="GZL227" s="730"/>
      <c r="GZM227" s="730"/>
      <c r="GZN227" s="730"/>
      <c r="GZO227" s="730"/>
      <c r="GZP227" s="730"/>
      <c r="GZQ227" s="730"/>
      <c r="GZR227" s="730"/>
      <c r="GZS227" s="730"/>
      <c r="GZT227" s="730"/>
      <c r="GZU227" s="730"/>
      <c r="GZV227" s="730"/>
      <c r="GZW227" s="730"/>
      <c r="GZX227" s="730"/>
      <c r="GZY227" s="730"/>
      <c r="GZZ227" s="730"/>
      <c r="HAA227" s="730"/>
      <c r="HAB227" s="730"/>
      <c r="HAC227" s="730"/>
      <c r="HAD227" s="730"/>
      <c r="HAE227" s="730"/>
      <c r="HAF227" s="730"/>
      <c r="HAG227" s="730"/>
      <c r="HAH227" s="730"/>
      <c r="HAI227" s="730"/>
      <c r="HAJ227" s="730"/>
      <c r="HAK227" s="727"/>
      <c r="HAL227" s="727"/>
      <c r="HAM227" s="727"/>
      <c r="HAN227" s="727"/>
      <c r="HAO227" s="727"/>
      <c r="HAP227" s="727"/>
      <c r="HAQ227" s="727"/>
      <c r="HAR227" s="727"/>
      <c r="HAS227" s="727"/>
      <c r="HAT227" s="727"/>
      <c r="HAU227" s="727"/>
      <c r="HAV227" s="727"/>
      <c r="HAW227" s="727"/>
      <c r="HAX227" s="727"/>
      <c r="HAY227" s="727"/>
      <c r="HAZ227" s="727"/>
      <c r="HBA227" s="728"/>
      <c r="HBB227" s="728"/>
      <c r="HBC227" s="728"/>
      <c r="HBD227" s="728"/>
      <c r="HBE227" s="728"/>
      <c r="HBF227" s="728"/>
      <c r="HBG227" s="728"/>
      <c r="HBH227" s="729"/>
      <c r="HBI227" s="729"/>
      <c r="HBJ227" s="729"/>
      <c r="HBK227" s="729"/>
      <c r="HBL227" s="729"/>
      <c r="HBM227" s="729"/>
      <c r="HBN227" s="729"/>
      <c r="HBO227" s="729"/>
      <c r="HBP227" s="729"/>
      <c r="HBQ227" s="729"/>
      <c r="HBR227" s="729"/>
      <c r="HBS227" s="729"/>
      <c r="HBT227" s="729"/>
      <c r="HBU227" s="729"/>
      <c r="HBV227" s="729"/>
      <c r="HBW227" s="729"/>
      <c r="HBX227" s="729"/>
      <c r="HBY227" s="729"/>
      <c r="HBZ227" s="729"/>
      <c r="HCA227" s="729"/>
      <c r="HCB227" s="729"/>
      <c r="HCC227" s="729"/>
      <c r="HCD227" s="729"/>
      <c r="HCE227" s="729"/>
      <c r="HCF227" s="729"/>
      <c r="HCG227" s="729"/>
      <c r="HCH227" s="729"/>
      <c r="HCI227" s="729"/>
      <c r="HCJ227" s="729"/>
      <c r="HCK227" s="729"/>
      <c r="HCL227" s="729"/>
      <c r="HCM227" s="729"/>
      <c r="HCN227" s="729"/>
      <c r="HCO227" s="729"/>
      <c r="HCP227" s="730"/>
      <c r="HCQ227" s="730"/>
      <c r="HCR227" s="730"/>
      <c r="HCS227" s="730"/>
      <c r="HCT227" s="730"/>
      <c r="HCU227" s="730"/>
      <c r="HCV227" s="730"/>
      <c r="HCW227" s="730"/>
      <c r="HCX227" s="730"/>
      <c r="HCY227" s="730"/>
      <c r="HCZ227" s="730"/>
      <c r="HDA227" s="730"/>
      <c r="HDB227" s="730"/>
      <c r="HDC227" s="730"/>
      <c r="HDD227" s="730"/>
      <c r="HDE227" s="730"/>
      <c r="HDF227" s="730"/>
      <c r="HDG227" s="730"/>
      <c r="HDH227" s="730"/>
      <c r="HDI227" s="730"/>
      <c r="HDJ227" s="730"/>
      <c r="HDK227" s="730"/>
      <c r="HDL227" s="730"/>
      <c r="HDM227" s="730"/>
      <c r="HDN227" s="730"/>
      <c r="HDO227" s="730"/>
      <c r="HDP227" s="730"/>
      <c r="HDQ227" s="730"/>
      <c r="HDR227" s="730"/>
      <c r="HDS227" s="730"/>
      <c r="HDT227" s="730"/>
      <c r="HDU227" s="730"/>
      <c r="HDV227" s="730"/>
      <c r="HDW227" s="730"/>
      <c r="HDX227" s="730"/>
      <c r="HDY227" s="730"/>
      <c r="HDZ227" s="730"/>
      <c r="HEA227" s="730"/>
      <c r="HEB227" s="730"/>
      <c r="HEC227" s="730"/>
      <c r="HED227" s="730"/>
      <c r="HEE227" s="730"/>
      <c r="HEF227" s="730"/>
      <c r="HEG227" s="730"/>
      <c r="HEH227" s="730"/>
      <c r="HEI227" s="730"/>
      <c r="HEJ227" s="730"/>
      <c r="HEK227" s="730"/>
      <c r="HEL227" s="727"/>
      <c r="HEM227" s="727"/>
      <c r="HEN227" s="727"/>
      <c r="HEO227" s="727"/>
      <c r="HEP227" s="727"/>
      <c r="HEQ227" s="727"/>
      <c r="HER227" s="727"/>
      <c r="HES227" s="727"/>
      <c r="HET227" s="727"/>
      <c r="HEU227" s="727"/>
      <c r="HEV227" s="727"/>
      <c r="HEW227" s="727"/>
      <c r="HEX227" s="727"/>
      <c r="HEY227" s="727"/>
      <c r="HEZ227" s="727"/>
      <c r="HFA227" s="727"/>
      <c r="HFB227" s="728"/>
      <c r="HFC227" s="728"/>
      <c r="HFD227" s="728"/>
      <c r="HFE227" s="728"/>
      <c r="HFF227" s="728"/>
      <c r="HFG227" s="728"/>
      <c r="HFH227" s="728"/>
      <c r="HFI227" s="729"/>
      <c r="HFJ227" s="729"/>
      <c r="HFK227" s="729"/>
      <c r="HFL227" s="729"/>
      <c r="HFM227" s="729"/>
      <c r="HFN227" s="729"/>
      <c r="HFO227" s="729"/>
      <c r="HFP227" s="729"/>
      <c r="HFQ227" s="729"/>
      <c r="HFR227" s="729"/>
      <c r="HFS227" s="729"/>
      <c r="HFT227" s="729"/>
      <c r="HFU227" s="729"/>
      <c r="HFV227" s="729"/>
      <c r="HFW227" s="729"/>
      <c r="HFX227" s="729"/>
      <c r="HFY227" s="729"/>
      <c r="HFZ227" s="729"/>
      <c r="HGA227" s="729"/>
      <c r="HGB227" s="729"/>
      <c r="HGC227" s="729"/>
      <c r="HGD227" s="729"/>
      <c r="HGE227" s="729"/>
      <c r="HGF227" s="729"/>
      <c r="HGG227" s="729"/>
      <c r="HGH227" s="729"/>
      <c r="HGI227" s="729"/>
      <c r="HGJ227" s="729"/>
      <c r="HGK227" s="729"/>
      <c r="HGL227" s="729"/>
      <c r="HGM227" s="729"/>
      <c r="HGN227" s="729"/>
      <c r="HGO227" s="729"/>
      <c r="HGP227" s="729"/>
      <c r="HGQ227" s="730"/>
      <c r="HGR227" s="730"/>
      <c r="HGS227" s="730"/>
      <c r="HGT227" s="730"/>
      <c r="HGU227" s="730"/>
      <c r="HGV227" s="730"/>
      <c r="HGW227" s="730"/>
      <c r="HGX227" s="730"/>
      <c r="HGY227" s="730"/>
      <c r="HGZ227" s="730"/>
      <c r="HHA227" s="730"/>
      <c r="HHB227" s="730"/>
      <c r="HHC227" s="730"/>
      <c r="HHD227" s="730"/>
      <c r="HHE227" s="730"/>
      <c r="HHF227" s="730"/>
      <c r="HHG227" s="730"/>
      <c r="HHH227" s="730"/>
      <c r="HHI227" s="730"/>
      <c r="HHJ227" s="730"/>
      <c r="HHK227" s="730"/>
      <c r="HHL227" s="730"/>
      <c r="HHM227" s="730"/>
      <c r="HHN227" s="730"/>
      <c r="HHO227" s="730"/>
      <c r="HHP227" s="730"/>
      <c r="HHQ227" s="730"/>
      <c r="HHR227" s="730"/>
      <c r="HHS227" s="730"/>
      <c r="HHT227" s="730"/>
      <c r="HHU227" s="730"/>
      <c r="HHV227" s="730"/>
      <c r="HHW227" s="730"/>
      <c r="HHX227" s="730"/>
      <c r="HHY227" s="730"/>
      <c r="HHZ227" s="730"/>
      <c r="HIA227" s="730"/>
      <c r="HIB227" s="730"/>
      <c r="HIC227" s="730"/>
      <c r="HID227" s="730"/>
      <c r="HIE227" s="730"/>
      <c r="HIF227" s="730"/>
      <c r="HIG227" s="730"/>
      <c r="HIH227" s="730"/>
      <c r="HII227" s="730"/>
      <c r="HIJ227" s="730"/>
      <c r="HIK227" s="730"/>
      <c r="HIL227" s="730"/>
      <c r="HIM227" s="727"/>
      <c r="HIN227" s="727"/>
      <c r="HIO227" s="727"/>
      <c r="HIP227" s="727"/>
      <c r="HIQ227" s="727"/>
      <c r="HIR227" s="727"/>
      <c r="HIS227" s="727"/>
      <c r="HIT227" s="727"/>
      <c r="HIU227" s="727"/>
      <c r="HIV227" s="727"/>
      <c r="HIW227" s="727"/>
      <c r="HIX227" s="727"/>
      <c r="HIY227" s="727"/>
      <c r="HIZ227" s="727"/>
      <c r="HJA227" s="727"/>
      <c r="HJB227" s="727"/>
      <c r="HJC227" s="728"/>
      <c r="HJD227" s="728"/>
      <c r="HJE227" s="728"/>
      <c r="HJF227" s="728"/>
      <c r="HJG227" s="728"/>
      <c r="HJH227" s="728"/>
      <c r="HJI227" s="728"/>
      <c r="HJJ227" s="729"/>
      <c r="HJK227" s="729"/>
      <c r="HJL227" s="729"/>
      <c r="HJM227" s="729"/>
      <c r="HJN227" s="729"/>
      <c r="HJO227" s="729"/>
      <c r="HJP227" s="729"/>
      <c r="HJQ227" s="729"/>
      <c r="HJR227" s="729"/>
      <c r="HJS227" s="729"/>
      <c r="HJT227" s="729"/>
      <c r="HJU227" s="729"/>
      <c r="HJV227" s="729"/>
      <c r="HJW227" s="729"/>
      <c r="HJX227" s="729"/>
      <c r="HJY227" s="729"/>
      <c r="HJZ227" s="729"/>
      <c r="HKA227" s="729"/>
      <c r="HKB227" s="729"/>
      <c r="HKC227" s="729"/>
      <c r="HKD227" s="729"/>
      <c r="HKE227" s="729"/>
      <c r="HKF227" s="729"/>
      <c r="HKG227" s="729"/>
      <c r="HKH227" s="729"/>
      <c r="HKI227" s="729"/>
      <c r="HKJ227" s="729"/>
      <c r="HKK227" s="729"/>
      <c r="HKL227" s="729"/>
      <c r="HKM227" s="729"/>
      <c r="HKN227" s="729"/>
      <c r="HKO227" s="729"/>
      <c r="HKP227" s="729"/>
      <c r="HKQ227" s="729"/>
      <c r="HKR227" s="730"/>
      <c r="HKS227" s="730"/>
      <c r="HKT227" s="730"/>
      <c r="HKU227" s="730"/>
      <c r="HKV227" s="730"/>
      <c r="HKW227" s="730"/>
      <c r="HKX227" s="730"/>
      <c r="HKY227" s="730"/>
      <c r="HKZ227" s="730"/>
      <c r="HLA227" s="730"/>
      <c r="HLB227" s="730"/>
      <c r="HLC227" s="730"/>
      <c r="HLD227" s="730"/>
      <c r="HLE227" s="730"/>
      <c r="HLF227" s="730"/>
      <c r="HLG227" s="730"/>
      <c r="HLH227" s="730"/>
      <c r="HLI227" s="730"/>
      <c r="HLJ227" s="730"/>
      <c r="HLK227" s="730"/>
      <c r="HLL227" s="730"/>
      <c r="HLM227" s="730"/>
      <c r="HLN227" s="730"/>
      <c r="HLO227" s="730"/>
      <c r="HLP227" s="730"/>
      <c r="HLQ227" s="730"/>
      <c r="HLR227" s="730"/>
      <c r="HLS227" s="730"/>
      <c r="HLT227" s="730"/>
      <c r="HLU227" s="730"/>
      <c r="HLV227" s="730"/>
      <c r="HLW227" s="730"/>
      <c r="HLX227" s="730"/>
      <c r="HLY227" s="730"/>
      <c r="HLZ227" s="730"/>
      <c r="HMA227" s="730"/>
      <c r="HMB227" s="730"/>
      <c r="HMC227" s="730"/>
      <c r="HMD227" s="730"/>
      <c r="HME227" s="730"/>
      <c r="HMF227" s="730"/>
      <c r="HMG227" s="730"/>
      <c r="HMH227" s="730"/>
      <c r="HMI227" s="730"/>
      <c r="HMJ227" s="730"/>
      <c r="HMK227" s="730"/>
      <c r="HML227" s="730"/>
      <c r="HMM227" s="730"/>
      <c r="HMN227" s="727"/>
      <c r="HMO227" s="727"/>
      <c r="HMP227" s="727"/>
      <c r="HMQ227" s="727"/>
      <c r="HMR227" s="727"/>
      <c r="HMS227" s="727"/>
      <c r="HMT227" s="727"/>
      <c r="HMU227" s="727"/>
      <c r="HMV227" s="727"/>
      <c r="HMW227" s="727"/>
      <c r="HMX227" s="727"/>
      <c r="HMY227" s="727"/>
      <c r="HMZ227" s="727"/>
      <c r="HNA227" s="727"/>
      <c r="HNB227" s="727"/>
      <c r="HNC227" s="727"/>
      <c r="HND227" s="728"/>
      <c r="HNE227" s="728"/>
      <c r="HNF227" s="728"/>
      <c r="HNG227" s="728"/>
      <c r="HNH227" s="728"/>
      <c r="HNI227" s="728"/>
      <c r="HNJ227" s="728"/>
      <c r="HNK227" s="729"/>
      <c r="HNL227" s="729"/>
      <c r="HNM227" s="729"/>
      <c r="HNN227" s="729"/>
      <c r="HNO227" s="729"/>
      <c r="HNP227" s="729"/>
      <c r="HNQ227" s="729"/>
      <c r="HNR227" s="729"/>
      <c r="HNS227" s="729"/>
      <c r="HNT227" s="729"/>
      <c r="HNU227" s="729"/>
      <c r="HNV227" s="729"/>
      <c r="HNW227" s="729"/>
      <c r="HNX227" s="729"/>
      <c r="HNY227" s="729"/>
      <c r="HNZ227" s="729"/>
      <c r="HOA227" s="729"/>
      <c r="HOB227" s="729"/>
      <c r="HOC227" s="729"/>
      <c r="HOD227" s="729"/>
      <c r="HOE227" s="729"/>
      <c r="HOF227" s="729"/>
      <c r="HOG227" s="729"/>
      <c r="HOH227" s="729"/>
      <c r="HOI227" s="729"/>
      <c r="HOJ227" s="729"/>
      <c r="HOK227" s="729"/>
      <c r="HOL227" s="729"/>
      <c r="HOM227" s="729"/>
      <c r="HON227" s="729"/>
      <c r="HOO227" s="729"/>
      <c r="HOP227" s="729"/>
      <c r="HOQ227" s="729"/>
      <c r="HOR227" s="729"/>
      <c r="HOS227" s="730"/>
      <c r="HOT227" s="730"/>
      <c r="HOU227" s="730"/>
      <c r="HOV227" s="730"/>
      <c r="HOW227" s="730"/>
      <c r="HOX227" s="730"/>
      <c r="HOY227" s="730"/>
      <c r="HOZ227" s="730"/>
      <c r="HPA227" s="730"/>
      <c r="HPB227" s="730"/>
      <c r="HPC227" s="730"/>
      <c r="HPD227" s="730"/>
      <c r="HPE227" s="730"/>
      <c r="HPF227" s="730"/>
      <c r="HPG227" s="730"/>
      <c r="HPH227" s="730"/>
      <c r="HPI227" s="730"/>
      <c r="HPJ227" s="730"/>
      <c r="HPK227" s="730"/>
      <c r="HPL227" s="730"/>
      <c r="HPM227" s="730"/>
      <c r="HPN227" s="730"/>
      <c r="HPO227" s="730"/>
      <c r="HPP227" s="730"/>
      <c r="HPQ227" s="730"/>
      <c r="HPR227" s="730"/>
      <c r="HPS227" s="730"/>
      <c r="HPT227" s="730"/>
      <c r="HPU227" s="730"/>
      <c r="HPV227" s="730"/>
      <c r="HPW227" s="730"/>
      <c r="HPX227" s="730"/>
      <c r="HPY227" s="730"/>
      <c r="HPZ227" s="730"/>
      <c r="HQA227" s="730"/>
      <c r="HQB227" s="730"/>
      <c r="HQC227" s="730"/>
      <c r="HQD227" s="730"/>
      <c r="HQE227" s="730"/>
      <c r="HQF227" s="730"/>
      <c r="HQG227" s="730"/>
      <c r="HQH227" s="730"/>
      <c r="HQI227" s="730"/>
      <c r="HQJ227" s="730"/>
      <c r="HQK227" s="730"/>
      <c r="HQL227" s="730"/>
      <c r="HQM227" s="730"/>
      <c r="HQN227" s="730"/>
      <c r="HQO227" s="727"/>
      <c r="HQP227" s="727"/>
      <c r="HQQ227" s="727"/>
      <c r="HQR227" s="727"/>
      <c r="HQS227" s="727"/>
      <c r="HQT227" s="727"/>
      <c r="HQU227" s="727"/>
      <c r="HQV227" s="727"/>
      <c r="HQW227" s="727"/>
      <c r="HQX227" s="727"/>
      <c r="HQY227" s="727"/>
      <c r="HQZ227" s="727"/>
      <c r="HRA227" s="727"/>
      <c r="HRB227" s="727"/>
      <c r="HRC227" s="727"/>
      <c r="HRD227" s="727"/>
      <c r="HRE227" s="728"/>
      <c r="HRF227" s="728"/>
      <c r="HRG227" s="728"/>
      <c r="HRH227" s="728"/>
      <c r="HRI227" s="728"/>
      <c r="HRJ227" s="728"/>
      <c r="HRK227" s="728"/>
      <c r="HRL227" s="729"/>
      <c r="HRM227" s="729"/>
      <c r="HRN227" s="729"/>
      <c r="HRO227" s="729"/>
      <c r="HRP227" s="729"/>
      <c r="HRQ227" s="729"/>
      <c r="HRR227" s="729"/>
      <c r="HRS227" s="729"/>
      <c r="HRT227" s="729"/>
      <c r="HRU227" s="729"/>
      <c r="HRV227" s="729"/>
      <c r="HRW227" s="729"/>
      <c r="HRX227" s="729"/>
      <c r="HRY227" s="729"/>
      <c r="HRZ227" s="729"/>
      <c r="HSA227" s="729"/>
      <c r="HSB227" s="729"/>
      <c r="HSC227" s="729"/>
      <c r="HSD227" s="729"/>
      <c r="HSE227" s="729"/>
      <c r="HSF227" s="729"/>
      <c r="HSG227" s="729"/>
      <c r="HSH227" s="729"/>
      <c r="HSI227" s="729"/>
      <c r="HSJ227" s="729"/>
      <c r="HSK227" s="729"/>
      <c r="HSL227" s="729"/>
      <c r="HSM227" s="729"/>
      <c r="HSN227" s="729"/>
      <c r="HSO227" s="729"/>
      <c r="HSP227" s="729"/>
      <c r="HSQ227" s="729"/>
      <c r="HSR227" s="729"/>
      <c r="HSS227" s="729"/>
      <c r="HST227" s="730"/>
      <c r="HSU227" s="730"/>
      <c r="HSV227" s="730"/>
      <c r="HSW227" s="730"/>
      <c r="HSX227" s="730"/>
      <c r="HSY227" s="730"/>
      <c r="HSZ227" s="730"/>
      <c r="HTA227" s="730"/>
      <c r="HTB227" s="730"/>
      <c r="HTC227" s="730"/>
      <c r="HTD227" s="730"/>
      <c r="HTE227" s="730"/>
      <c r="HTF227" s="730"/>
      <c r="HTG227" s="730"/>
      <c r="HTH227" s="730"/>
      <c r="HTI227" s="730"/>
      <c r="HTJ227" s="730"/>
      <c r="HTK227" s="730"/>
      <c r="HTL227" s="730"/>
      <c r="HTM227" s="730"/>
      <c r="HTN227" s="730"/>
      <c r="HTO227" s="730"/>
      <c r="HTP227" s="730"/>
      <c r="HTQ227" s="730"/>
      <c r="HTR227" s="730"/>
      <c r="HTS227" s="730"/>
      <c r="HTT227" s="730"/>
      <c r="HTU227" s="730"/>
      <c r="HTV227" s="730"/>
      <c r="HTW227" s="730"/>
      <c r="HTX227" s="730"/>
      <c r="HTY227" s="730"/>
      <c r="HTZ227" s="730"/>
      <c r="HUA227" s="730"/>
      <c r="HUB227" s="730"/>
      <c r="HUC227" s="730"/>
      <c r="HUD227" s="730"/>
      <c r="HUE227" s="730"/>
      <c r="HUF227" s="730"/>
      <c r="HUG227" s="730"/>
      <c r="HUH227" s="730"/>
      <c r="HUI227" s="730"/>
      <c r="HUJ227" s="730"/>
      <c r="HUK227" s="730"/>
      <c r="HUL227" s="730"/>
      <c r="HUM227" s="730"/>
      <c r="HUN227" s="730"/>
      <c r="HUO227" s="730"/>
      <c r="HUP227" s="727"/>
      <c r="HUQ227" s="727"/>
      <c r="HUR227" s="727"/>
      <c r="HUS227" s="727"/>
      <c r="HUT227" s="727"/>
      <c r="HUU227" s="727"/>
      <c r="HUV227" s="727"/>
      <c r="HUW227" s="727"/>
      <c r="HUX227" s="727"/>
      <c r="HUY227" s="727"/>
      <c r="HUZ227" s="727"/>
      <c r="HVA227" s="727"/>
      <c r="HVB227" s="727"/>
      <c r="HVC227" s="727"/>
      <c r="HVD227" s="727"/>
      <c r="HVE227" s="727"/>
      <c r="HVF227" s="728"/>
      <c r="HVG227" s="728"/>
      <c r="HVH227" s="728"/>
      <c r="HVI227" s="728"/>
      <c r="HVJ227" s="728"/>
      <c r="HVK227" s="728"/>
      <c r="HVL227" s="728"/>
      <c r="HVM227" s="729"/>
      <c r="HVN227" s="729"/>
      <c r="HVO227" s="729"/>
      <c r="HVP227" s="729"/>
      <c r="HVQ227" s="729"/>
      <c r="HVR227" s="729"/>
      <c r="HVS227" s="729"/>
      <c r="HVT227" s="729"/>
      <c r="HVU227" s="729"/>
      <c r="HVV227" s="729"/>
      <c r="HVW227" s="729"/>
      <c r="HVX227" s="729"/>
      <c r="HVY227" s="729"/>
      <c r="HVZ227" s="729"/>
      <c r="HWA227" s="729"/>
      <c r="HWB227" s="729"/>
      <c r="HWC227" s="729"/>
      <c r="HWD227" s="729"/>
      <c r="HWE227" s="729"/>
      <c r="HWF227" s="729"/>
      <c r="HWG227" s="729"/>
      <c r="HWH227" s="729"/>
      <c r="HWI227" s="729"/>
      <c r="HWJ227" s="729"/>
      <c r="HWK227" s="729"/>
      <c r="HWL227" s="729"/>
      <c r="HWM227" s="729"/>
      <c r="HWN227" s="729"/>
      <c r="HWO227" s="729"/>
      <c r="HWP227" s="729"/>
      <c r="HWQ227" s="729"/>
      <c r="HWR227" s="729"/>
      <c r="HWS227" s="729"/>
      <c r="HWT227" s="729"/>
      <c r="HWU227" s="730"/>
      <c r="HWV227" s="730"/>
      <c r="HWW227" s="730"/>
      <c r="HWX227" s="730"/>
      <c r="HWY227" s="730"/>
      <c r="HWZ227" s="730"/>
      <c r="HXA227" s="730"/>
      <c r="HXB227" s="730"/>
      <c r="HXC227" s="730"/>
      <c r="HXD227" s="730"/>
      <c r="HXE227" s="730"/>
      <c r="HXF227" s="730"/>
      <c r="HXG227" s="730"/>
      <c r="HXH227" s="730"/>
      <c r="HXI227" s="730"/>
      <c r="HXJ227" s="730"/>
      <c r="HXK227" s="730"/>
      <c r="HXL227" s="730"/>
      <c r="HXM227" s="730"/>
      <c r="HXN227" s="730"/>
      <c r="HXO227" s="730"/>
      <c r="HXP227" s="730"/>
      <c r="HXQ227" s="730"/>
      <c r="HXR227" s="730"/>
      <c r="HXS227" s="730"/>
      <c r="HXT227" s="730"/>
      <c r="HXU227" s="730"/>
      <c r="HXV227" s="730"/>
      <c r="HXW227" s="730"/>
      <c r="HXX227" s="730"/>
      <c r="HXY227" s="730"/>
      <c r="HXZ227" s="730"/>
      <c r="HYA227" s="730"/>
      <c r="HYB227" s="730"/>
      <c r="HYC227" s="730"/>
      <c r="HYD227" s="730"/>
      <c r="HYE227" s="730"/>
      <c r="HYF227" s="730"/>
      <c r="HYG227" s="730"/>
      <c r="HYH227" s="730"/>
      <c r="HYI227" s="730"/>
      <c r="HYJ227" s="730"/>
      <c r="HYK227" s="730"/>
      <c r="HYL227" s="730"/>
      <c r="HYM227" s="730"/>
      <c r="HYN227" s="730"/>
      <c r="HYO227" s="730"/>
      <c r="HYP227" s="730"/>
      <c r="HYQ227" s="727"/>
      <c r="HYR227" s="727"/>
      <c r="HYS227" s="727"/>
      <c r="HYT227" s="727"/>
      <c r="HYU227" s="727"/>
      <c r="HYV227" s="727"/>
      <c r="HYW227" s="727"/>
      <c r="HYX227" s="727"/>
      <c r="HYY227" s="727"/>
      <c r="HYZ227" s="727"/>
      <c r="HZA227" s="727"/>
      <c r="HZB227" s="727"/>
      <c r="HZC227" s="727"/>
      <c r="HZD227" s="727"/>
      <c r="HZE227" s="727"/>
      <c r="HZF227" s="727"/>
      <c r="HZG227" s="728"/>
      <c r="HZH227" s="728"/>
      <c r="HZI227" s="728"/>
      <c r="HZJ227" s="728"/>
      <c r="HZK227" s="728"/>
      <c r="HZL227" s="728"/>
      <c r="HZM227" s="728"/>
      <c r="HZN227" s="729"/>
      <c r="HZO227" s="729"/>
      <c r="HZP227" s="729"/>
      <c r="HZQ227" s="729"/>
      <c r="HZR227" s="729"/>
      <c r="HZS227" s="729"/>
      <c r="HZT227" s="729"/>
      <c r="HZU227" s="729"/>
      <c r="HZV227" s="729"/>
      <c r="HZW227" s="729"/>
      <c r="HZX227" s="729"/>
      <c r="HZY227" s="729"/>
      <c r="HZZ227" s="729"/>
      <c r="IAA227" s="729"/>
      <c r="IAB227" s="729"/>
      <c r="IAC227" s="729"/>
      <c r="IAD227" s="729"/>
      <c r="IAE227" s="729"/>
      <c r="IAF227" s="729"/>
      <c r="IAG227" s="729"/>
      <c r="IAH227" s="729"/>
      <c r="IAI227" s="729"/>
      <c r="IAJ227" s="729"/>
      <c r="IAK227" s="729"/>
      <c r="IAL227" s="729"/>
      <c r="IAM227" s="729"/>
      <c r="IAN227" s="729"/>
      <c r="IAO227" s="729"/>
      <c r="IAP227" s="729"/>
      <c r="IAQ227" s="729"/>
      <c r="IAR227" s="729"/>
      <c r="IAS227" s="729"/>
      <c r="IAT227" s="729"/>
      <c r="IAU227" s="729"/>
      <c r="IAV227" s="730"/>
      <c r="IAW227" s="730"/>
      <c r="IAX227" s="730"/>
      <c r="IAY227" s="730"/>
      <c r="IAZ227" s="730"/>
      <c r="IBA227" s="730"/>
      <c r="IBB227" s="730"/>
      <c r="IBC227" s="730"/>
      <c r="IBD227" s="730"/>
      <c r="IBE227" s="730"/>
      <c r="IBF227" s="730"/>
      <c r="IBG227" s="730"/>
      <c r="IBH227" s="730"/>
      <c r="IBI227" s="730"/>
      <c r="IBJ227" s="730"/>
      <c r="IBK227" s="730"/>
      <c r="IBL227" s="730"/>
      <c r="IBM227" s="730"/>
      <c r="IBN227" s="730"/>
      <c r="IBO227" s="730"/>
      <c r="IBP227" s="730"/>
      <c r="IBQ227" s="730"/>
      <c r="IBR227" s="730"/>
      <c r="IBS227" s="730"/>
      <c r="IBT227" s="730"/>
      <c r="IBU227" s="730"/>
      <c r="IBV227" s="730"/>
      <c r="IBW227" s="730"/>
      <c r="IBX227" s="730"/>
      <c r="IBY227" s="730"/>
      <c r="IBZ227" s="730"/>
      <c r="ICA227" s="730"/>
      <c r="ICB227" s="730"/>
      <c r="ICC227" s="730"/>
      <c r="ICD227" s="730"/>
      <c r="ICE227" s="730"/>
      <c r="ICF227" s="730"/>
      <c r="ICG227" s="730"/>
      <c r="ICH227" s="730"/>
      <c r="ICI227" s="730"/>
      <c r="ICJ227" s="730"/>
      <c r="ICK227" s="730"/>
      <c r="ICL227" s="730"/>
      <c r="ICM227" s="730"/>
      <c r="ICN227" s="730"/>
      <c r="ICO227" s="730"/>
      <c r="ICP227" s="730"/>
      <c r="ICQ227" s="730"/>
      <c r="ICR227" s="727"/>
      <c r="ICS227" s="727"/>
      <c r="ICT227" s="727"/>
      <c r="ICU227" s="727"/>
      <c r="ICV227" s="727"/>
      <c r="ICW227" s="727"/>
      <c r="ICX227" s="727"/>
      <c r="ICY227" s="727"/>
      <c r="ICZ227" s="727"/>
      <c r="IDA227" s="727"/>
      <c r="IDB227" s="727"/>
      <c r="IDC227" s="727"/>
      <c r="IDD227" s="727"/>
      <c r="IDE227" s="727"/>
      <c r="IDF227" s="727"/>
      <c r="IDG227" s="727"/>
      <c r="IDH227" s="728"/>
      <c r="IDI227" s="728"/>
      <c r="IDJ227" s="728"/>
      <c r="IDK227" s="728"/>
      <c r="IDL227" s="728"/>
      <c r="IDM227" s="728"/>
      <c r="IDN227" s="728"/>
      <c r="IDO227" s="729"/>
      <c r="IDP227" s="729"/>
      <c r="IDQ227" s="729"/>
      <c r="IDR227" s="729"/>
      <c r="IDS227" s="729"/>
      <c r="IDT227" s="729"/>
      <c r="IDU227" s="729"/>
      <c r="IDV227" s="729"/>
      <c r="IDW227" s="729"/>
      <c r="IDX227" s="729"/>
      <c r="IDY227" s="729"/>
      <c r="IDZ227" s="729"/>
      <c r="IEA227" s="729"/>
      <c r="IEB227" s="729"/>
      <c r="IEC227" s="729"/>
      <c r="IED227" s="729"/>
      <c r="IEE227" s="729"/>
      <c r="IEF227" s="729"/>
      <c r="IEG227" s="729"/>
      <c r="IEH227" s="729"/>
      <c r="IEI227" s="729"/>
      <c r="IEJ227" s="729"/>
      <c r="IEK227" s="729"/>
      <c r="IEL227" s="729"/>
      <c r="IEM227" s="729"/>
      <c r="IEN227" s="729"/>
      <c r="IEO227" s="729"/>
      <c r="IEP227" s="729"/>
      <c r="IEQ227" s="729"/>
      <c r="IER227" s="729"/>
      <c r="IES227" s="729"/>
      <c r="IET227" s="729"/>
      <c r="IEU227" s="729"/>
      <c r="IEV227" s="729"/>
      <c r="IEW227" s="730"/>
      <c r="IEX227" s="730"/>
      <c r="IEY227" s="730"/>
      <c r="IEZ227" s="730"/>
      <c r="IFA227" s="730"/>
      <c r="IFB227" s="730"/>
      <c r="IFC227" s="730"/>
      <c r="IFD227" s="730"/>
      <c r="IFE227" s="730"/>
      <c r="IFF227" s="730"/>
      <c r="IFG227" s="730"/>
      <c r="IFH227" s="730"/>
      <c r="IFI227" s="730"/>
      <c r="IFJ227" s="730"/>
      <c r="IFK227" s="730"/>
      <c r="IFL227" s="730"/>
      <c r="IFM227" s="730"/>
      <c r="IFN227" s="730"/>
      <c r="IFO227" s="730"/>
      <c r="IFP227" s="730"/>
      <c r="IFQ227" s="730"/>
      <c r="IFR227" s="730"/>
      <c r="IFS227" s="730"/>
      <c r="IFT227" s="730"/>
      <c r="IFU227" s="730"/>
      <c r="IFV227" s="730"/>
      <c r="IFW227" s="730"/>
      <c r="IFX227" s="730"/>
      <c r="IFY227" s="730"/>
      <c r="IFZ227" s="730"/>
      <c r="IGA227" s="730"/>
      <c r="IGB227" s="730"/>
      <c r="IGC227" s="730"/>
      <c r="IGD227" s="730"/>
      <c r="IGE227" s="730"/>
      <c r="IGF227" s="730"/>
      <c r="IGG227" s="730"/>
      <c r="IGH227" s="730"/>
      <c r="IGI227" s="730"/>
      <c r="IGJ227" s="730"/>
      <c r="IGK227" s="730"/>
      <c r="IGL227" s="730"/>
      <c r="IGM227" s="730"/>
      <c r="IGN227" s="730"/>
      <c r="IGO227" s="730"/>
      <c r="IGP227" s="730"/>
      <c r="IGQ227" s="730"/>
      <c r="IGR227" s="730"/>
      <c r="IGS227" s="727"/>
      <c r="IGT227" s="727"/>
      <c r="IGU227" s="727"/>
      <c r="IGV227" s="727"/>
      <c r="IGW227" s="727"/>
      <c r="IGX227" s="727"/>
      <c r="IGY227" s="727"/>
      <c r="IGZ227" s="727"/>
      <c r="IHA227" s="727"/>
      <c r="IHB227" s="727"/>
      <c r="IHC227" s="727"/>
      <c r="IHD227" s="727"/>
      <c r="IHE227" s="727"/>
      <c r="IHF227" s="727"/>
      <c r="IHG227" s="727"/>
      <c r="IHH227" s="727"/>
      <c r="IHI227" s="728"/>
      <c r="IHJ227" s="728"/>
      <c r="IHK227" s="728"/>
      <c r="IHL227" s="728"/>
      <c r="IHM227" s="728"/>
      <c r="IHN227" s="728"/>
      <c r="IHO227" s="728"/>
      <c r="IHP227" s="729"/>
      <c r="IHQ227" s="729"/>
      <c r="IHR227" s="729"/>
      <c r="IHS227" s="729"/>
      <c r="IHT227" s="729"/>
      <c r="IHU227" s="729"/>
      <c r="IHV227" s="729"/>
      <c r="IHW227" s="729"/>
      <c r="IHX227" s="729"/>
      <c r="IHY227" s="729"/>
      <c r="IHZ227" s="729"/>
      <c r="IIA227" s="729"/>
      <c r="IIB227" s="729"/>
      <c r="IIC227" s="729"/>
      <c r="IID227" s="729"/>
      <c r="IIE227" s="729"/>
      <c r="IIF227" s="729"/>
      <c r="IIG227" s="729"/>
      <c r="IIH227" s="729"/>
      <c r="III227" s="729"/>
      <c r="IIJ227" s="729"/>
      <c r="IIK227" s="729"/>
      <c r="IIL227" s="729"/>
      <c r="IIM227" s="729"/>
      <c r="IIN227" s="729"/>
      <c r="IIO227" s="729"/>
      <c r="IIP227" s="729"/>
      <c r="IIQ227" s="729"/>
      <c r="IIR227" s="729"/>
      <c r="IIS227" s="729"/>
      <c r="IIT227" s="729"/>
      <c r="IIU227" s="729"/>
      <c r="IIV227" s="729"/>
      <c r="IIW227" s="729"/>
      <c r="IIX227" s="730"/>
      <c r="IIY227" s="730"/>
      <c r="IIZ227" s="730"/>
      <c r="IJA227" s="730"/>
      <c r="IJB227" s="730"/>
      <c r="IJC227" s="730"/>
      <c r="IJD227" s="730"/>
      <c r="IJE227" s="730"/>
      <c r="IJF227" s="730"/>
      <c r="IJG227" s="730"/>
      <c r="IJH227" s="730"/>
      <c r="IJI227" s="730"/>
      <c r="IJJ227" s="730"/>
      <c r="IJK227" s="730"/>
      <c r="IJL227" s="730"/>
      <c r="IJM227" s="730"/>
      <c r="IJN227" s="730"/>
      <c r="IJO227" s="730"/>
      <c r="IJP227" s="730"/>
      <c r="IJQ227" s="730"/>
      <c r="IJR227" s="730"/>
      <c r="IJS227" s="730"/>
      <c r="IJT227" s="730"/>
      <c r="IJU227" s="730"/>
      <c r="IJV227" s="730"/>
      <c r="IJW227" s="730"/>
      <c r="IJX227" s="730"/>
      <c r="IJY227" s="730"/>
      <c r="IJZ227" s="730"/>
      <c r="IKA227" s="730"/>
      <c r="IKB227" s="730"/>
      <c r="IKC227" s="730"/>
      <c r="IKD227" s="730"/>
      <c r="IKE227" s="730"/>
      <c r="IKF227" s="730"/>
      <c r="IKG227" s="730"/>
      <c r="IKH227" s="730"/>
      <c r="IKI227" s="730"/>
      <c r="IKJ227" s="730"/>
      <c r="IKK227" s="730"/>
      <c r="IKL227" s="730"/>
      <c r="IKM227" s="730"/>
      <c r="IKN227" s="730"/>
      <c r="IKO227" s="730"/>
      <c r="IKP227" s="730"/>
      <c r="IKQ227" s="730"/>
      <c r="IKR227" s="730"/>
      <c r="IKS227" s="730"/>
      <c r="IKT227" s="727"/>
      <c r="IKU227" s="727"/>
      <c r="IKV227" s="727"/>
      <c r="IKW227" s="727"/>
      <c r="IKX227" s="727"/>
      <c r="IKY227" s="727"/>
      <c r="IKZ227" s="727"/>
      <c r="ILA227" s="727"/>
      <c r="ILB227" s="727"/>
      <c r="ILC227" s="727"/>
      <c r="ILD227" s="727"/>
      <c r="ILE227" s="727"/>
      <c r="ILF227" s="727"/>
      <c r="ILG227" s="727"/>
      <c r="ILH227" s="727"/>
      <c r="ILI227" s="727"/>
      <c r="ILJ227" s="728"/>
      <c r="ILK227" s="728"/>
      <c r="ILL227" s="728"/>
      <c r="ILM227" s="728"/>
      <c r="ILN227" s="728"/>
      <c r="ILO227" s="728"/>
      <c r="ILP227" s="728"/>
      <c r="ILQ227" s="729"/>
      <c r="ILR227" s="729"/>
      <c r="ILS227" s="729"/>
      <c r="ILT227" s="729"/>
      <c r="ILU227" s="729"/>
      <c r="ILV227" s="729"/>
      <c r="ILW227" s="729"/>
      <c r="ILX227" s="729"/>
      <c r="ILY227" s="729"/>
      <c r="ILZ227" s="729"/>
      <c r="IMA227" s="729"/>
      <c r="IMB227" s="729"/>
      <c r="IMC227" s="729"/>
      <c r="IMD227" s="729"/>
      <c r="IME227" s="729"/>
      <c r="IMF227" s="729"/>
      <c r="IMG227" s="729"/>
      <c r="IMH227" s="729"/>
      <c r="IMI227" s="729"/>
      <c r="IMJ227" s="729"/>
      <c r="IMK227" s="729"/>
      <c r="IML227" s="729"/>
      <c r="IMM227" s="729"/>
      <c r="IMN227" s="729"/>
      <c r="IMO227" s="729"/>
      <c r="IMP227" s="729"/>
      <c r="IMQ227" s="729"/>
      <c r="IMR227" s="729"/>
      <c r="IMS227" s="729"/>
      <c r="IMT227" s="729"/>
      <c r="IMU227" s="729"/>
      <c r="IMV227" s="729"/>
      <c r="IMW227" s="729"/>
      <c r="IMX227" s="729"/>
      <c r="IMY227" s="730"/>
      <c r="IMZ227" s="730"/>
      <c r="INA227" s="730"/>
      <c r="INB227" s="730"/>
      <c r="INC227" s="730"/>
      <c r="IND227" s="730"/>
      <c r="INE227" s="730"/>
      <c r="INF227" s="730"/>
      <c r="ING227" s="730"/>
      <c r="INH227" s="730"/>
      <c r="INI227" s="730"/>
      <c r="INJ227" s="730"/>
      <c r="INK227" s="730"/>
      <c r="INL227" s="730"/>
      <c r="INM227" s="730"/>
      <c r="INN227" s="730"/>
      <c r="INO227" s="730"/>
      <c r="INP227" s="730"/>
      <c r="INQ227" s="730"/>
      <c r="INR227" s="730"/>
      <c r="INS227" s="730"/>
      <c r="INT227" s="730"/>
      <c r="INU227" s="730"/>
      <c r="INV227" s="730"/>
      <c r="INW227" s="730"/>
      <c r="INX227" s="730"/>
      <c r="INY227" s="730"/>
      <c r="INZ227" s="730"/>
      <c r="IOA227" s="730"/>
      <c r="IOB227" s="730"/>
      <c r="IOC227" s="730"/>
      <c r="IOD227" s="730"/>
      <c r="IOE227" s="730"/>
      <c r="IOF227" s="730"/>
      <c r="IOG227" s="730"/>
      <c r="IOH227" s="730"/>
      <c r="IOI227" s="730"/>
      <c r="IOJ227" s="730"/>
      <c r="IOK227" s="730"/>
      <c r="IOL227" s="730"/>
      <c r="IOM227" s="730"/>
      <c r="ION227" s="730"/>
      <c r="IOO227" s="730"/>
      <c r="IOP227" s="730"/>
      <c r="IOQ227" s="730"/>
      <c r="IOR227" s="730"/>
      <c r="IOS227" s="730"/>
      <c r="IOT227" s="730"/>
      <c r="IOU227" s="727"/>
      <c r="IOV227" s="727"/>
      <c r="IOW227" s="727"/>
      <c r="IOX227" s="727"/>
      <c r="IOY227" s="727"/>
      <c r="IOZ227" s="727"/>
      <c r="IPA227" s="727"/>
      <c r="IPB227" s="727"/>
      <c r="IPC227" s="727"/>
      <c r="IPD227" s="727"/>
      <c r="IPE227" s="727"/>
      <c r="IPF227" s="727"/>
      <c r="IPG227" s="727"/>
      <c r="IPH227" s="727"/>
      <c r="IPI227" s="727"/>
      <c r="IPJ227" s="727"/>
      <c r="IPK227" s="728"/>
      <c r="IPL227" s="728"/>
      <c r="IPM227" s="728"/>
      <c r="IPN227" s="728"/>
      <c r="IPO227" s="728"/>
      <c r="IPP227" s="728"/>
      <c r="IPQ227" s="728"/>
      <c r="IPR227" s="729"/>
      <c r="IPS227" s="729"/>
      <c r="IPT227" s="729"/>
      <c r="IPU227" s="729"/>
      <c r="IPV227" s="729"/>
      <c r="IPW227" s="729"/>
      <c r="IPX227" s="729"/>
      <c r="IPY227" s="729"/>
      <c r="IPZ227" s="729"/>
      <c r="IQA227" s="729"/>
      <c r="IQB227" s="729"/>
      <c r="IQC227" s="729"/>
      <c r="IQD227" s="729"/>
      <c r="IQE227" s="729"/>
      <c r="IQF227" s="729"/>
      <c r="IQG227" s="729"/>
      <c r="IQH227" s="729"/>
      <c r="IQI227" s="729"/>
      <c r="IQJ227" s="729"/>
      <c r="IQK227" s="729"/>
      <c r="IQL227" s="729"/>
      <c r="IQM227" s="729"/>
      <c r="IQN227" s="729"/>
      <c r="IQO227" s="729"/>
      <c r="IQP227" s="729"/>
      <c r="IQQ227" s="729"/>
      <c r="IQR227" s="729"/>
      <c r="IQS227" s="729"/>
      <c r="IQT227" s="729"/>
      <c r="IQU227" s="729"/>
      <c r="IQV227" s="729"/>
      <c r="IQW227" s="729"/>
      <c r="IQX227" s="729"/>
      <c r="IQY227" s="729"/>
      <c r="IQZ227" s="730"/>
      <c r="IRA227" s="730"/>
      <c r="IRB227" s="730"/>
      <c r="IRC227" s="730"/>
      <c r="IRD227" s="730"/>
      <c r="IRE227" s="730"/>
      <c r="IRF227" s="730"/>
      <c r="IRG227" s="730"/>
      <c r="IRH227" s="730"/>
      <c r="IRI227" s="730"/>
      <c r="IRJ227" s="730"/>
      <c r="IRK227" s="730"/>
      <c r="IRL227" s="730"/>
      <c r="IRM227" s="730"/>
      <c r="IRN227" s="730"/>
      <c r="IRO227" s="730"/>
      <c r="IRP227" s="730"/>
      <c r="IRQ227" s="730"/>
      <c r="IRR227" s="730"/>
      <c r="IRS227" s="730"/>
      <c r="IRT227" s="730"/>
      <c r="IRU227" s="730"/>
      <c r="IRV227" s="730"/>
      <c r="IRW227" s="730"/>
      <c r="IRX227" s="730"/>
      <c r="IRY227" s="730"/>
      <c r="IRZ227" s="730"/>
      <c r="ISA227" s="730"/>
      <c r="ISB227" s="730"/>
      <c r="ISC227" s="730"/>
      <c r="ISD227" s="730"/>
      <c r="ISE227" s="730"/>
      <c r="ISF227" s="730"/>
      <c r="ISG227" s="730"/>
      <c r="ISH227" s="730"/>
      <c r="ISI227" s="730"/>
      <c r="ISJ227" s="730"/>
      <c r="ISK227" s="730"/>
      <c r="ISL227" s="730"/>
      <c r="ISM227" s="730"/>
      <c r="ISN227" s="730"/>
      <c r="ISO227" s="730"/>
      <c r="ISP227" s="730"/>
      <c r="ISQ227" s="730"/>
      <c r="ISR227" s="730"/>
      <c r="ISS227" s="730"/>
      <c r="IST227" s="730"/>
      <c r="ISU227" s="730"/>
      <c r="ISV227" s="727"/>
      <c r="ISW227" s="727"/>
      <c r="ISX227" s="727"/>
      <c r="ISY227" s="727"/>
      <c r="ISZ227" s="727"/>
      <c r="ITA227" s="727"/>
      <c r="ITB227" s="727"/>
      <c r="ITC227" s="727"/>
      <c r="ITD227" s="727"/>
      <c r="ITE227" s="727"/>
      <c r="ITF227" s="727"/>
      <c r="ITG227" s="727"/>
      <c r="ITH227" s="727"/>
      <c r="ITI227" s="727"/>
      <c r="ITJ227" s="727"/>
      <c r="ITK227" s="727"/>
      <c r="ITL227" s="728"/>
      <c r="ITM227" s="728"/>
      <c r="ITN227" s="728"/>
      <c r="ITO227" s="728"/>
      <c r="ITP227" s="728"/>
      <c r="ITQ227" s="728"/>
      <c r="ITR227" s="728"/>
      <c r="ITS227" s="729"/>
      <c r="ITT227" s="729"/>
      <c r="ITU227" s="729"/>
      <c r="ITV227" s="729"/>
      <c r="ITW227" s="729"/>
      <c r="ITX227" s="729"/>
      <c r="ITY227" s="729"/>
      <c r="ITZ227" s="729"/>
      <c r="IUA227" s="729"/>
      <c r="IUB227" s="729"/>
      <c r="IUC227" s="729"/>
      <c r="IUD227" s="729"/>
      <c r="IUE227" s="729"/>
      <c r="IUF227" s="729"/>
      <c r="IUG227" s="729"/>
      <c r="IUH227" s="729"/>
      <c r="IUI227" s="729"/>
      <c r="IUJ227" s="729"/>
      <c r="IUK227" s="729"/>
      <c r="IUL227" s="729"/>
      <c r="IUM227" s="729"/>
      <c r="IUN227" s="729"/>
      <c r="IUO227" s="729"/>
      <c r="IUP227" s="729"/>
      <c r="IUQ227" s="729"/>
      <c r="IUR227" s="729"/>
      <c r="IUS227" s="729"/>
      <c r="IUT227" s="729"/>
      <c r="IUU227" s="729"/>
      <c r="IUV227" s="729"/>
      <c r="IUW227" s="729"/>
      <c r="IUX227" s="729"/>
      <c r="IUY227" s="729"/>
      <c r="IUZ227" s="729"/>
      <c r="IVA227" s="730"/>
      <c r="IVB227" s="730"/>
      <c r="IVC227" s="730"/>
      <c r="IVD227" s="730"/>
      <c r="IVE227" s="730"/>
      <c r="IVF227" s="730"/>
      <c r="IVG227" s="730"/>
      <c r="IVH227" s="730"/>
      <c r="IVI227" s="730"/>
      <c r="IVJ227" s="730"/>
      <c r="IVK227" s="730"/>
      <c r="IVL227" s="730"/>
      <c r="IVM227" s="730"/>
      <c r="IVN227" s="730"/>
      <c r="IVO227" s="730"/>
      <c r="IVP227" s="730"/>
      <c r="IVQ227" s="730"/>
      <c r="IVR227" s="730"/>
      <c r="IVS227" s="730"/>
      <c r="IVT227" s="730"/>
      <c r="IVU227" s="730"/>
      <c r="IVV227" s="730"/>
      <c r="IVW227" s="730"/>
      <c r="IVX227" s="730"/>
      <c r="IVY227" s="730"/>
      <c r="IVZ227" s="730"/>
      <c r="IWA227" s="730"/>
      <c r="IWB227" s="730"/>
      <c r="IWC227" s="730"/>
      <c r="IWD227" s="730"/>
      <c r="IWE227" s="730"/>
      <c r="IWF227" s="730"/>
      <c r="IWG227" s="730"/>
      <c r="IWH227" s="730"/>
      <c r="IWI227" s="730"/>
      <c r="IWJ227" s="730"/>
      <c r="IWK227" s="730"/>
      <c r="IWL227" s="730"/>
      <c r="IWM227" s="730"/>
      <c r="IWN227" s="730"/>
      <c r="IWO227" s="730"/>
      <c r="IWP227" s="730"/>
      <c r="IWQ227" s="730"/>
      <c r="IWR227" s="730"/>
      <c r="IWS227" s="730"/>
      <c r="IWT227" s="730"/>
      <c r="IWU227" s="730"/>
      <c r="IWV227" s="730"/>
      <c r="IWW227" s="727"/>
      <c r="IWX227" s="727"/>
      <c r="IWY227" s="727"/>
      <c r="IWZ227" s="727"/>
      <c r="IXA227" s="727"/>
      <c r="IXB227" s="727"/>
      <c r="IXC227" s="727"/>
      <c r="IXD227" s="727"/>
      <c r="IXE227" s="727"/>
      <c r="IXF227" s="727"/>
      <c r="IXG227" s="727"/>
      <c r="IXH227" s="727"/>
      <c r="IXI227" s="727"/>
      <c r="IXJ227" s="727"/>
      <c r="IXK227" s="727"/>
      <c r="IXL227" s="727"/>
      <c r="IXM227" s="728"/>
      <c r="IXN227" s="728"/>
      <c r="IXO227" s="728"/>
      <c r="IXP227" s="728"/>
      <c r="IXQ227" s="728"/>
      <c r="IXR227" s="728"/>
      <c r="IXS227" s="728"/>
      <c r="IXT227" s="729"/>
      <c r="IXU227" s="729"/>
      <c r="IXV227" s="729"/>
      <c r="IXW227" s="729"/>
      <c r="IXX227" s="729"/>
      <c r="IXY227" s="729"/>
      <c r="IXZ227" s="729"/>
      <c r="IYA227" s="729"/>
      <c r="IYB227" s="729"/>
      <c r="IYC227" s="729"/>
      <c r="IYD227" s="729"/>
      <c r="IYE227" s="729"/>
      <c r="IYF227" s="729"/>
      <c r="IYG227" s="729"/>
      <c r="IYH227" s="729"/>
      <c r="IYI227" s="729"/>
      <c r="IYJ227" s="729"/>
      <c r="IYK227" s="729"/>
      <c r="IYL227" s="729"/>
      <c r="IYM227" s="729"/>
      <c r="IYN227" s="729"/>
      <c r="IYO227" s="729"/>
      <c r="IYP227" s="729"/>
      <c r="IYQ227" s="729"/>
      <c r="IYR227" s="729"/>
      <c r="IYS227" s="729"/>
      <c r="IYT227" s="729"/>
      <c r="IYU227" s="729"/>
      <c r="IYV227" s="729"/>
      <c r="IYW227" s="729"/>
      <c r="IYX227" s="729"/>
      <c r="IYY227" s="729"/>
      <c r="IYZ227" s="729"/>
      <c r="IZA227" s="729"/>
      <c r="IZB227" s="730"/>
      <c r="IZC227" s="730"/>
      <c r="IZD227" s="730"/>
      <c r="IZE227" s="730"/>
      <c r="IZF227" s="730"/>
      <c r="IZG227" s="730"/>
      <c r="IZH227" s="730"/>
      <c r="IZI227" s="730"/>
      <c r="IZJ227" s="730"/>
      <c r="IZK227" s="730"/>
      <c r="IZL227" s="730"/>
      <c r="IZM227" s="730"/>
      <c r="IZN227" s="730"/>
      <c r="IZO227" s="730"/>
      <c r="IZP227" s="730"/>
      <c r="IZQ227" s="730"/>
      <c r="IZR227" s="730"/>
      <c r="IZS227" s="730"/>
      <c r="IZT227" s="730"/>
      <c r="IZU227" s="730"/>
      <c r="IZV227" s="730"/>
      <c r="IZW227" s="730"/>
      <c r="IZX227" s="730"/>
      <c r="IZY227" s="730"/>
      <c r="IZZ227" s="730"/>
      <c r="JAA227" s="730"/>
      <c r="JAB227" s="730"/>
      <c r="JAC227" s="730"/>
      <c r="JAD227" s="730"/>
      <c r="JAE227" s="730"/>
      <c r="JAF227" s="730"/>
      <c r="JAG227" s="730"/>
      <c r="JAH227" s="730"/>
      <c r="JAI227" s="730"/>
      <c r="JAJ227" s="730"/>
      <c r="JAK227" s="730"/>
      <c r="JAL227" s="730"/>
      <c r="JAM227" s="730"/>
      <c r="JAN227" s="730"/>
      <c r="JAO227" s="730"/>
      <c r="JAP227" s="730"/>
      <c r="JAQ227" s="730"/>
      <c r="JAR227" s="730"/>
      <c r="JAS227" s="730"/>
      <c r="JAT227" s="730"/>
      <c r="JAU227" s="730"/>
      <c r="JAV227" s="730"/>
      <c r="JAW227" s="730"/>
      <c r="JAX227" s="727"/>
      <c r="JAY227" s="727"/>
      <c r="JAZ227" s="727"/>
      <c r="JBA227" s="727"/>
      <c r="JBB227" s="727"/>
      <c r="JBC227" s="727"/>
      <c r="JBD227" s="727"/>
      <c r="JBE227" s="727"/>
      <c r="JBF227" s="727"/>
      <c r="JBG227" s="727"/>
      <c r="JBH227" s="727"/>
      <c r="JBI227" s="727"/>
      <c r="JBJ227" s="727"/>
      <c r="JBK227" s="727"/>
      <c r="JBL227" s="727"/>
      <c r="JBM227" s="727"/>
      <c r="JBN227" s="728"/>
      <c r="JBO227" s="728"/>
      <c r="JBP227" s="728"/>
      <c r="JBQ227" s="728"/>
      <c r="JBR227" s="728"/>
      <c r="JBS227" s="728"/>
      <c r="JBT227" s="728"/>
      <c r="JBU227" s="729"/>
      <c r="JBV227" s="729"/>
      <c r="JBW227" s="729"/>
      <c r="JBX227" s="729"/>
      <c r="JBY227" s="729"/>
      <c r="JBZ227" s="729"/>
      <c r="JCA227" s="729"/>
      <c r="JCB227" s="729"/>
      <c r="JCC227" s="729"/>
      <c r="JCD227" s="729"/>
      <c r="JCE227" s="729"/>
      <c r="JCF227" s="729"/>
      <c r="JCG227" s="729"/>
      <c r="JCH227" s="729"/>
      <c r="JCI227" s="729"/>
      <c r="JCJ227" s="729"/>
      <c r="JCK227" s="729"/>
      <c r="JCL227" s="729"/>
      <c r="JCM227" s="729"/>
      <c r="JCN227" s="729"/>
      <c r="JCO227" s="729"/>
      <c r="JCP227" s="729"/>
      <c r="JCQ227" s="729"/>
      <c r="JCR227" s="729"/>
      <c r="JCS227" s="729"/>
      <c r="JCT227" s="729"/>
      <c r="JCU227" s="729"/>
      <c r="JCV227" s="729"/>
      <c r="JCW227" s="729"/>
      <c r="JCX227" s="729"/>
      <c r="JCY227" s="729"/>
      <c r="JCZ227" s="729"/>
      <c r="JDA227" s="729"/>
      <c r="JDB227" s="729"/>
      <c r="JDC227" s="730"/>
      <c r="JDD227" s="730"/>
      <c r="JDE227" s="730"/>
      <c r="JDF227" s="730"/>
      <c r="JDG227" s="730"/>
      <c r="JDH227" s="730"/>
      <c r="JDI227" s="730"/>
      <c r="JDJ227" s="730"/>
      <c r="JDK227" s="730"/>
      <c r="JDL227" s="730"/>
      <c r="JDM227" s="730"/>
      <c r="JDN227" s="730"/>
      <c r="JDO227" s="730"/>
      <c r="JDP227" s="730"/>
      <c r="JDQ227" s="730"/>
      <c r="JDR227" s="730"/>
      <c r="JDS227" s="730"/>
      <c r="JDT227" s="730"/>
      <c r="JDU227" s="730"/>
      <c r="JDV227" s="730"/>
      <c r="JDW227" s="730"/>
      <c r="JDX227" s="730"/>
      <c r="JDY227" s="730"/>
      <c r="JDZ227" s="730"/>
      <c r="JEA227" s="730"/>
      <c r="JEB227" s="730"/>
      <c r="JEC227" s="730"/>
      <c r="JED227" s="730"/>
      <c r="JEE227" s="730"/>
      <c r="JEF227" s="730"/>
      <c r="JEG227" s="730"/>
      <c r="JEH227" s="730"/>
      <c r="JEI227" s="730"/>
      <c r="JEJ227" s="730"/>
      <c r="JEK227" s="730"/>
      <c r="JEL227" s="730"/>
      <c r="JEM227" s="730"/>
      <c r="JEN227" s="730"/>
      <c r="JEO227" s="730"/>
      <c r="JEP227" s="730"/>
      <c r="JEQ227" s="730"/>
      <c r="JER227" s="730"/>
      <c r="JES227" s="730"/>
      <c r="JET227" s="730"/>
      <c r="JEU227" s="730"/>
      <c r="JEV227" s="730"/>
      <c r="JEW227" s="730"/>
      <c r="JEX227" s="730"/>
      <c r="JEY227" s="727"/>
      <c r="JEZ227" s="727"/>
      <c r="JFA227" s="727"/>
      <c r="JFB227" s="727"/>
      <c r="JFC227" s="727"/>
      <c r="JFD227" s="727"/>
      <c r="JFE227" s="727"/>
      <c r="JFF227" s="727"/>
      <c r="JFG227" s="727"/>
      <c r="JFH227" s="727"/>
      <c r="JFI227" s="727"/>
      <c r="JFJ227" s="727"/>
      <c r="JFK227" s="727"/>
      <c r="JFL227" s="727"/>
      <c r="JFM227" s="727"/>
      <c r="JFN227" s="727"/>
      <c r="JFO227" s="728"/>
      <c r="JFP227" s="728"/>
      <c r="JFQ227" s="728"/>
      <c r="JFR227" s="728"/>
      <c r="JFS227" s="728"/>
      <c r="JFT227" s="728"/>
      <c r="JFU227" s="728"/>
      <c r="JFV227" s="729"/>
      <c r="JFW227" s="729"/>
      <c r="JFX227" s="729"/>
      <c r="JFY227" s="729"/>
      <c r="JFZ227" s="729"/>
      <c r="JGA227" s="729"/>
      <c r="JGB227" s="729"/>
      <c r="JGC227" s="729"/>
      <c r="JGD227" s="729"/>
      <c r="JGE227" s="729"/>
      <c r="JGF227" s="729"/>
      <c r="JGG227" s="729"/>
      <c r="JGH227" s="729"/>
      <c r="JGI227" s="729"/>
      <c r="JGJ227" s="729"/>
      <c r="JGK227" s="729"/>
      <c r="JGL227" s="729"/>
      <c r="JGM227" s="729"/>
      <c r="JGN227" s="729"/>
      <c r="JGO227" s="729"/>
      <c r="JGP227" s="729"/>
      <c r="JGQ227" s="729"/>
      <c r="JGR227" s="729"/>
      <c r="JGS227" s="729"/>
      <c r="JGT227" s="729"/>
      <c r="JGU227" s="729"/>
      <c r="JGV227" s="729"/>
      <c r="JGW227" s="729"/>
      <c r="JGX227" s="729"/>
      <c r="JGY227" s="729"/>
      <c r="JGZ227" s="729"/>
      <c r="JHA227" s="729"/>
      <c r="JHB227" s="729"/>
      <c r="JHC227" s="729"/>
      <c r="JHD227" s="730"/>
      <c r="JHE227" s="730"/>
      <c r="JHF227" s="730"/>
      <c r="JHG227" s="730"/>
      <c r="JHH227" s="730"/>
      <c r="JHI227" s="730"/>
      <c r="JHJ227" s="730"/>
      <c r="JHK227" s="730"/>
      <c r="JHL227" s="730"/>
      <c r="JHM227" s="730"/>
      <c r="JHN227" s="730"/>
      <c r="JHO227" s="730"/>
      <c r="JHP227" s="730"/>
      <c r="JHQ227" s="730"/>
      <c r="JHR227" s="730"/>
      <c r="JHS227" s="730"/>
      <c r="JHT227" s="730"/>
      <c r="JHU227" s="730"/>
      <c r="JHV227" s="730"/>
      <c r="JHW227" s="730"/>
      <c r="JHX227" s="730"/>
      <c r="JHY227" s="730"/>
      <c r="JHZ227" s="730"/>
      <c r="JIA227" s="730"/>
      <c r="JIB227" s="730"/>
      <c r="JIC227" s="730"/>
      <c r="JID227" s="730"/>
      <c r="JIE227" s="730"/>
      <c r="JIF227" s="730"/>
      <c r="JIG227" s="730"/>
      <c r="JIH227" s="730"/>
      <c r="JII227" s="730"/>
      <c r="JIJ227" s="730"/>
      <c r="JIK227" s="730"/>
      <c r="JIL227" s="730"/>
      <c r="JIM227" s="730"/>
      <c r="JIN227" s="730"/>
      <c r="JIO227" s="730"/>
      <c r="JIP227" s="730"/>
      <c r="JIQ227" s="730"/>
      <c r="JIR227" s="730"/>
      <c r="JIS227" s="730"/>
      <c r="JIT227" s="730"/>
      <c r="JIU227" s="730"/>
      <c r="JIV227" s="730"/>
      <c r="JIW227" s="730"/>
      <c r="JIX227" s="730"/>
      <c r="JIY227" s="730"/>
      <c r="JIZ227" s="727"/>
      <c r="JJA227" s="727"/>
      <c r="JJB227" s="727"/>
      <c r="JJC227" s="727"/>
      <c r="JJD227" s="727"/>
      <c r="JJE227" s="727"/>
      <c r="JJF227" s="727"/>
      <c r="JJG227" s="727"/>
      <c r="JJH227" s="727"/>
      <c r="JJI227" s="727"/>
      <c r="JJJ227" s="727"/>
      <c r="JJK227" s="727"/>
      <c r="JJL227" s="727"/>
      <c r="JJM227" s="727"/>
      <c r="JJN227" s="727"/>
      <c r="JJO227" s="727"/>
      <c r="JJP227" s="728"/>
      <c r="JJQ227" s="728"/>
      <c r="JJR227" s="728"/>
      <c r="JJS227" s="728"/>
      <c r="JJT227" s="728"/>
      <c r="JJU227" s="728"/>
      <c r="JJV227" s="728"/>
      <c r="JJW227" s="729"/>
      <c r="JJX227" s="729"/>
      <c r="JJY227" s="729"/>
      <c r="JJZ227" s="729"/>
      <c r="JKA227" s="729"/>
      <c r="JKB227" s="729"/>
      <c r="JKC227" s="729"/>
      <c r="JKD227" s="729"/>
      <c r="JKE227" s="729"/>
      <c r="JKF227" s="729"/>
      <c r="JKG227" s="729"/>
      <c r="JKH227" s="729"/>
      <c r="JKI227" s="729"/>
      <c r="JKJ227" s="729"/>
      <c r="JKK227" s="729"/>
      <c r="JKL227" s="729"/>
      <c r="JKM227" s="729"/>
      <c r="JKN227" s="729"/>
      <c r="JKO227" s="729"/>
      <c r="JKP227" s="729"/>
      <c r="JKQ227" s="729"/>
      <c r="JKR227" s="729"/>
      <c r="JKS227" s="729"/>
      <c r="JKT227" s="729"/>
      <c r="JKU227" s="729"/>
      <c r="JKV227" s="729"/>
      <c r="JKW227" s="729"/>
      <c r="JKX227" s="729"/>
      <c r="JKY227" s="729"/>
      <c r="JKZ227" s="729"/>
      <c r="JLA227" s="729"/>
      <c r="JLB227" s="729"/>
      <c r="JLC227" s="729"/>
      <c r="JLD227" s="729"/>
      <c r="JLE227" s="730"/>
      <c r="JLF227" s="730"/>
      <c r="JLG227" s="730"/>
      <c r="JLH227" s="730"/>
      <c r="JLI227" s="730"/>
      <c r="JLJ227" s="730"/>
      <c r="JLK227" s="730"/>
      <c r="JLL227" s="730"/>
      <c r="JLM227" s="730"/>
      <c r="JLN227" s="730"/>
      <c r="JLO227" s="730"/>
      <c r="JLP227" s="730"/>
      <c r="JLQ227" s="730"/>
      <c r="JLR227" s="730"/>
      <c r="JLS227" s="730"/>
      <c r="JLT227" s="730"/>
      <c r="JLU227" s="730"/>
      <c r="JLV227" s="730"/>
      <c r="JLW227" s="730"/>
      <c r="JLX227" s="730"/>
      <c r="JLY227" s="730"/>
      <c r="JLZ227" s="730"/>
      <c r="JMA227" s="730"/>
      <c r="JMB227" s="730"/>
      <c r="JMC227" s="730"/>
      <c r="JMD227" s="730"/>
      <c r="JME227" s="730"/>
      <c r="JMF227" s="730"/>
      <c r="JMG227" s="730"/>
      <c r="JMH227" s="730"/>
      <c r="JMI227" s="730"/>
      <c r="JMJ227" s="730"/>
      <c r="JMK227" s="730"/>
      <c r="JML227" s="730"/>
      <c r="JMM227" s="730"/>
      <c r="JMN227" s="730"/>
      <c r="JMO227" s="730"/>
      <c r="JMP227" s="730"/>
      <c r="JMQ227" s="730"/>
      <c r="JMR227" s="730"/>
      <c r="JMS227" s="730"/>
      <c r="JMT227" s="730"/>
      <c r="JMU227" s="730"/>
      <c r="JMV227" s="730"/>
      <c r="JMW227" s="730"/>
      <c r="JMX227" s="730"/>
      <c r="JMY227" s="730"/>
      <c r="JMZ227" s="730"/>
      <c r="JNA227" s="727"/>
      <c r="JNB227" s="727"/>
      <c r="JNC227" s="727"/>
      <c r="JND227" s="727"/>
      <c r="JNE227" s="727"/>
      <c r="JNF227" s="727"/>
      <c r="JNG227" s="727"/>
      <c r="JNH227" s="727"/>
      <c r="JNI227" s="727"/>
      <c r="JNJ227" s="727"/>
      <c r="JNK227" s="727"/>
      <c r="JNL227" s="727"/>
      <c r="JNM227" s="727"/>
      <c r="JNN227" s="727"/>
      <c r="JNO227" s="727"/>
      <c r="JNP227" s="727"/>
      <c r="JNQ227" s="728"/>
      <c r="JNR227" s="728"/>
      <c r="JNS227" s="728"/>
      <c r="JNT227" s="728"/>
      <c r="JNU227" s="728"/>
      <c r="JNV227" s="728"/>
      <c r="JNW227" s="728"/>
      <c r="JNX227" s="729"/>
      <c r="JNY227" s="729"/>
      <c r="JNZ227" s="729"/>
      <c r="JOA227" s="729"/>
      <c r="JOB227" s="729"/>
      <c r="JOC227" s="729"/>
      <c r="JOD227" s="729"/>
      <c r="JOE227" s="729"/>
      <c r="JOF227" s="729"/>
      <c r="JOG227" s="729"/>
      <c r="JOH227" s="729"/>
      <c r="JOI227" s="729"/>
      <c r="JOJ227" s="729"/>
      <c r="JOK227" s="729"/>
      <c r="JOL227" s="729"/>
      <c r="JOM227" s="729"/>
      <c r="JON227" s="729"/>
      <c r="JOO227" s="729"/>
      <c r="JOP227" s="729"/>
      <c r="JOQ227" s="729"/>
      <c r="JOR227" s="729"/>
      <c r="JOS227" s="729"/>
      <c r="JOT227" s="729"/>
      <c r="JOU227" s="729"/>
      <c r="JOV227" s="729"/>
      <c r="JOW227" s="729"/>
      <c r="JOX227" s="729"/>
      <c r="JOY227" s="729"/>
      <c r="JOZ227" s="729"/>
      <c r="JPA227" s="729"/>
      <c r="JPB227" s="729"/>
      <c r="JPC227" s="729"/>
      <c r="JPD227" s="729"/>
      <c r="JPE227" s="729"/>
      <c r="JPF227" s="730"/>
      <c r="JPG227" s="730"/>
      <c r="JPH227" s="730"/>
      <c r="JPI227" s="730"/>
      <c r="JPJ227" s="730"/>
      <c r="JPK227" s="730"/>
      <c r="JPL227" s="730"/>
      <c r="JPM227" s="730"/>
      <c r="JPN227" s="730"/>
      <c r="JPO227" s="730"/>
      <c r="JPP227" s="730"/>
      <c r="JPQ227" s="730"/>
      <c r="JPR227" s="730"/>
      <c r="JPS227" s="730"/>
      <c r="JPT227" s="730"/>
      <c r="JPU227" s="730"/>
      <c r="JPV227" s="730"/>
      <c r="JPW227" s="730"/>
      <c r="JPX227" s="730"/>
      <c r="JPY227" s="730"/>
      <c r="JPZ227" s="730"/>
      <c r="JQA227" s="730"/>
      <c r="JQB227" s="730"/>
      <c r="JQC227" s="730"/>
      <c r="JQD227" s="730"/>
      <c r="JQE227" s="730"/>
      <c r="JQF227" s="730"/>
      <c r="JQG227" s="730"/>
      <c r="JQH227" s="730"/>
      <c r="JQI227" s="730"/>
      <c r="JQJ227" s="730"/>
      <c r="JQK227" s="730"/>
      <c r="JQL227" s="730"/>
      <c r="JQM227" s="730"/>
      <c r="JQN227" s="730"/>
      <c r="JQO227" s="730"/>
      <c r="JQP227" s="730"/>
      <c r="JQQ227" s="730"/>
      <c r="JQR227" s="730"/>
      <c r="JQS227" s="730"/>
      <c r="JQT227" s="730"/>
      <c r="JQU227" s="730"/>
      <c r="JQV227" s="730"/>
      <c r="JQW227" s="730"/>
      <c r="JQX227" s="730"/>
      <c r="JQY227" s="730"/>
      <c r="JQZ227" s="730"/>
      <c r="JRA227" s="730"/>
      <c r="JRB227" s="727"/>
      <c r="JRC227" s="727"/>
      <c r="JRD227" s="727"/>
      <c r="JRE227" s="727"/>
      <c r="JRF227" s="727"/>
      <c r="JRG227" s="727"/>
      <c r="JRH227" s="727"/>
      <c r="JRI227" s="727"/>
      <c r="JRJ227" s="727"/>
      <c r="JRK227" s="727"/>
      <c r="JRL227" s="727"/>
      <c r="JRM227" s="727"/>
      <c r="JRN227" s="727"/>
      <c r="JRO227" s="727"/>
      <c r="JRP227" s="727"/>
      <c r="JRQ227" s="727"/>
      <c r="JRR227" s="728"/>
      <c r="JRS227" s="728"/>
      <c r="JRT227" s="728"/>
      <c r="JRU227" s="728"/>
      <c r="JRV227" s="728"/>
      <c r="JRW227" s="728"/>
      <c r="JRX227" s="728"/>
      <c r="JRY227" s="729"/>
      <c r="JRZ227" s="729"/>
      <c r="JSA227" s="729"/>
      <c r="JSB227" s="729"/>
      <c r="JSC227" s="729"/>
      <c r="JSD227" s="729"/>
      <c r="JSE227" s="729"/>
      <c r="JSF227" s="729"/>
      <c r="JSG227" s="729"/>
      <c r="JSH227" s="729"/>
      <c r="JSI227" s="729"/>
      <c r="JSJ227" s="729"/>
      <c r="JSK227" s="729"/>
      <c r="JSL227" s="729"/>
      <c r="JSM227" s="729"/>
      <c r="JSN227" s="729"/>
      <c r="JSO227" s="729"/>
      <c r="JSP227" s="729"/>
      <c r="JSQ227" s="729"/>
      <c r="JSR227" s="729"/>
      <c r="JSS227" s="729"/>
      <c r="JST227" s="729"/>
      <c r="JSU227" s="729"/>
      <c r="JSV227" s="729"/>
      <c r="JSW227" s="729"/>
      <c r="JSX227" s="729"/>
      <c r="JSY227" s="729"/>
      <c r="JSZ227" s="729"/>
      <c r="JTA227" s="729"/>
      <c r="JTB227" s="729"/>
      <c r="JTC227" s="729"/>
      <c r="JTD227" s="729"/>
      <c r="JTE227" s="729"/>
      <c r="JTF227" s="729"/>
      <c r="JTG227" s="730"/>
      <c r="JTH227" s="730"/>
      <c r="JTI227" s="730"/>
      <c r="JTJ227" s="730"/>
      <c r="JTK227" s="730"/>
      <c r="JTL227" s="730"/>
      <c r="JTM227" s="730"/>
      <c r="JTN227" s="730"/>
      <c r="JTO227" s="730"/>
      <c r="JTP227" s="730"/>
      <c r="JTQ227" s="730"/>
      <c r="JTR227" s="730"/>
      <c r="JTS227" s="730"/>
      <c r="JTT227" s="730"/>
      <c r="JTU227" s="730"/>
      <c r="JTV227" s="730"/>
      <c r="JTW227" s="730"/>
      <c r="JTX227" s="730"/>
      <c r="JTY227" s="730"/>
      <c r="JTZ227" s="730"/>
      <c r="JUA227" s="730"/>
      <c r="JUB227" s="730"/>
      <c r="JUC227" s="730"/>
      <c r="JUD227" s="730"/>
      <c r="JUE227" s="730"/>
      <c r="JUF227" s="730"/>
      <c r="JUG227" s="730"/>
      <c r="JUH227" s="730"/>
      <c r="JUI227" s="730"/>
      <c r="JUJ227" s="730"/>
      <c r="JUK227" s="730"/>
      <c r="JUL227" s="730"/>
      <c r="JUM227" s="730"/>
      <c r="JUN227" s="730"/>
      <c r="JUO227" s="730"/>
      <c r="JUP227" s="730"/>
      <c r="JUQ227" s="730"/>
      <c r="JUR227" s="730"/>
      <c r="JUS227" s="730"/>
      <c r="JUT227" s="730"/>
      <c r="JUU227" s="730"/>
      <c r="JUV227" s="730"/>
      <c r="JUW227" s="730"/>
      <c r="JUX227" s="730"/>
      <c r="JUY227" s="730"/>
      <c r="JUZ227" s="730"/>
      <c r="JVA227" s="730"/>
      <c r="JVB227" s="730"/>
      <c r="JVC227" s="727"/>
      <c r="JVD227" s="727"/>
      <c r="JVE227" s="727"/>
      <c r="JVF227" s="727"/>
      <c r="JVG227" s="727"/>
      <c r="JVH227" s="727"/>
      <c r="JVI227" s="727"/>
      <c r="JVJ227" s="727"/>
      <c r="JVK227" s="727"/>
      <c r="JVL227" s="727"/>
      <c r="JVM227" s="727"/>
      <c r="JVN227" s="727"/>
      <c r="JVO227" s="727"/>
      <c r="JVP227" s="727"/>
      <c r="JVQ227" s="727"/>
      <c r="JVR227" s="727"/>
      <c r="JVS227" s="728"/>
      <c r="JVT227" s="728"/>
      <c r="JVU227" s="728"/>
      <c r="JVV227" s="728"/>
      <c r="JVW227" s="728"/>
      <c r="JVX227" s="728"/>
      <c r="JVY227" s="728"/>
      <c r="JVZ227" s="729"/>
      <c r="JWA227" s="729"/>
      <c r="JWB227" s="729"/>
      <c r="JWC227" s="729"/>
      <c r="JWD227" s="729"/>
      <c r="JWE227" s="729"/>
      <c r="JWF227" s="729"/>
      <c r="JWG227" s="729"/>
      <c r="JWH227" s="729"/>
      <c r="JWI227" s="729"/>
      <c r="JWJ227" s="729"/>
      <c r="JWK227" s="729"/>
      <c r="JWL227" s="729"/>
      <c r="JWM227" s="729"/>
      <c r="JWN227" s="729"/>
      <c r="JWO227" s="729"/>
      <c r="JWP227" s="729"/>
      <c r="JWQ227" s="729"/>
      <c r="JWR227" s="729"/>
      <c r="JWS227" s="729"/>
      <c r="JWT227" s="729"/>
      <c r="JWU227" s="729"/>
      <c r="JWV227" s="729"/>
      <c r="JWW227" s="729"/>
      <c r="JWX227" s="729"/>
      <c r="JWY227" s="729"/>
      <c r="JWZ227" s="729"/>
      <c r="JXA227" s="729"/>
      <c r="JXB227" s="729"/>
      <c r="JXC227" s="729"/>
      <c r="JXD227" s="729"/>
      <c r="JXE227" s="729"/>
      <c r="JXF227" s="729"/>
      <c r="JXG227" s="729"/>
      <c r="JXH227" s="730"/>
      <c r="JXI227" s="730"/>
      <c r="JXJ227" s="730"/>
      <c r="JXK227" s="730"/>
      <c r="JXL227" s="730"/>
      <c r="JXM227" s="730"/>
      <c r="JXN227" s="730"/>
      <c r="JXO227" s="730"/>
      <c r="JXP227" s="730"/>
      <c r="JXQ227" s="730"/>
      <c r="JXR227" s="730"/>
      <c r="JXS227" s="730"/>
      <c r="JXT227" s="730"/>
      <c r="JXU227" s="730"/>
      <c r="JXV227" s="730"/>
      <c r="JXW227" s="730"/>
      <c r="JXX227" s="730"/>
      <c r="JXY227" s="730"/>
      <c r="JXZ227" s="730"/>
      <c r="JYA227" s="730"/>
      <c r="JYB227" s="730"/>
      <c r="JYC227" s="730"/>
      <c r="JYD227" s="730"/>
      <c r="JYE227" s="730"/>
      <c r="JYF227" s="730"/>
      <c r="JYG227" s="730"/>
      <c r="JYH227" s="730"/>
      <c r="JYI227" s="730"/>
      <c r="JYJ227" s="730"/>
      <c r="JYK227" s="730"/>
      <c r="JYL227" s="730"/>
      <c r="JYM227" s="730"/>
      <c r="JYN227" s="730"/>
      <c r="JYO227" s="730"/>
      <c r="JYP227" s="730"/>
      <c r="JYQ227" s="730"/>
      <c r="JYR227" s="730"/>
      <c r="JYS227" s="730"/>
      <c r="JYT227" s="730"/>
      <c r="JYU227" s="730"/>
      <c r="JYV227" s="730"/>
      <c r="JYW227" s="730"/>
      <c r="JYX227" s="730"/>
      <c r="JYY227" s="730"/>
      <c r="JYZ227" s="730"/>
      <c r="JZA227" s="730"/>
      <c r="JZB227" s="730"/>
      <c r="JZC227" s="730"/>
      <c r="JZD227" s="727"/>
      <c r="JZE227" s="727"/>
      <c r="JZF227" s="727"/>
      <c r="JZG227" s="727"/>
      <c r="JZH227" s="727"/>
      <c r="JZI227" s="727"/>
      <c r="JZJ227" s="727"/>
      <c r="JZK227" s="727"/>
      <c r="JZL227" s="727"/>
      <c r="JZM227" s="727"/>
      <c r="JZN227" s="727"/>
      <c r="JZO227" s="727"/>
      <c r="JZP227" s="727"/>
      <c r="JZQ227" s="727"/>
      <c r="JZR227" s="727"/>
      <c r="JZS227" s="727"/>
      <c r="JZT227" s="728"/>
      <c r="JZU227" s="728"/>
      <c r="JZV227" s="728"/>
      <c r="JZW227" s="728"/>
      <c r="JZX227" s="728"/>
      <c r="JZY227" s="728"/>
      <c r="JZZ227" s="728"/>
      <c r="KAA227" s="729"/>
      <c r="KAB227" s="729"/>
      <c r="KAC227" s="729"/>
      <c r="KAD227" s="729"/>
      <c r="KAE227" s="729"/>
      <c r="KAF227" s="729"/>
      <c r="KAG227" s="729"/>
      <c r="KAH227" s="729"/>
      <c r="KAI227" s="729"/>
      <c r="KAJ227" s="729"/>
      <c r="KAK227" s="729"/>
      <c r="KAL227" s="729"/>
      <c r="KAM227" s="729"/>
      <c r="KAN227" s="729"/>
      <c r="KAO227" s="729"/>
      <c r="KAP227" s="729"/>
      <c r="KAQ227" s="729"/>
      <c r="KAR227" s="729"/>
      <c r="KAS227" s="729"/>
      <c r="KAT227" s="729"/>
      <c r="KAU227" s="729"/>
      <c r="KAV227" s="729"/>
      <c r="KAW227" s="729"/>
      <c r="KAX227" s="729"/>
      <c r="KAY227" s="729"/>
      <c r="KAZ227" s="729"/>
      <c r="KBA227" s="729"/>
      <c r="KBB227" s="729"/>
      <c r="KBC227" s="729"/>
      <c r="KBD227" s="729"/>
      <c r="KBE227" s="729"/>
      <c r="KBF227" s="729"/>
      <c r="KBG227" s="729"/>
      <c r="KBH227" s="729"/>
      <c r="KBI227" s="730"/>
      <c r="KBJ227" s="730"/>
      <c r="KBK227" s="730"/>
      <c r="KBL227" s="730"/>
      <c r="KBM227" s="730"/>
      <c r="KBN227" s="730"/>
      <c r="KBO227" s="730"/>
      <c r="KBP227" s="730"/>
      <c r="KBQ227" s="730"/>
      <c r="KBR227" s="730"/>
      <c r="KBS227" s="730"/>
      <c r="KBT227" s="730"/>
      <c r="KBU227" s="730"/>
      <c r="KBV227" s="730"/>
      <c r="KBW227" s="730"/>
      <c r="KBX227" s="730"/>
      <c r="KBY227" s="730"/>
      <c r="KBZ227" s="730"/>
      <c r="KCA227" s="730"/>
      <c r="KCB227" s="730"/>
      <c r="KCC227" s="730"/>
      <c r="KCD227" s="730"/>
      <c r="KCE227" s="730"/>
      <c r="KCF227" s="730"/>
      <c r="KCG227" s="730"/>
      <c r="KCH227" s="730"/>
      <c r="KCI227" s="730"/>
      <c r="KCJ227" s="730"/>
      <c r="KCK227" s="730"/>
      <c r="KCL227" s="730"/>
      <c r="KCM227" s="730"/>
      <c r="KCN227" s="730"/>
      <c r="KCO227" s="730"/>
      <c r="KCP227" s="730"/>
      <c r="KCQ227" s="730"/>
      <c r="KCR227" s="730"/>
      <c r="KCS227" s="730"/>
      <c r="KCT227" s="730"/>
      <c r="KCU227" s="730"/>
      <c r="KCV227" s="730"/>
      <c r="KCW227" s="730"/>
      <c r="KCX227" s="730"/>
      <c r="KCY227" s="730"/>
      <c r="KCZ227" s="730"/>
      <c r="KDA227" s="730"/>
      <c r="KDB227" s="730"/>
      <c r="KDC227" s="730"/>
      <c r="KDD227" s="730"/>
      <c r="KDE227" s="727"/>
      <c r="KDF227" s="727"/>
      <c r="KDG227" s="727"/>
      <c r="KDH227" s="727"/>
      <c r="KDI227" s="727"/>
      <c r="KDJ227" s="727"/>
      <c r="KDK227" s="727"/>
      <c r="KDL227" s="727"/>
      <c r="KDM227" s="727"/>
      <c r="KDN227" s="727"/>
      <c r="KDO227" s="727"/>
      <c r="KDP227" s="727"/>
      <c r="KDQ227" s="727"/>
      <c r="KDR227" s="727"/>
      <c r="KDS227" s="727"/>
      <c r="KDT227" s="727"/>
      <c r="KDU227" s="728"/>
      <c r="KDV227" s="728"/>
      <c r="KDW227" s="728"/>
      <c r="KDX227" s="728"/>
      <c r="KDY227" s="728"/>
      <c r="KDZ227" s="728"/>
      <c r="KEA227" s="728"/>
      <c r="KEB227" s="729"/>
      <c r="KEC227" s="729"/>
      <c r="KED227" s="729"/>
      <c r="KEE227" s="729"/>
      <c r="KEF227" s="729"/>
      <c r="KEG227" s="729"/>
      <c r="KEH227" s="729"/>
      <c r="KEI227" s="729"/>
      <c r="KEJ227" s="729"/>
      <c r="KEK227" s="729"/>
      <c r="KEL227" s="729"/>
      <c r="KEM227" s="729"/>
      <c r="KEN227" s="729"/>
      <c r="KEO227" s="729"/>
      <c r="KEP227" s="729"/>
      <c r="KEQ227" s="729"/>
      <c r="KER227" s="729"/>
      <c r="KES227" s="729"/>
      <c r="KET227" s="729"/>
      <c r="KEU227" s="729"/>
      <c r="KEV227" s="729"/>
      <c r="KEW227" s="729"/>
      <c r="KEX227" s="729"/>
      <c r="KEY227" s="729"/>
      <c r="KEZ227" s="729"/>
      <c r="KFA227" s="729"/>
      <c r="KFB227" s="729"/>
      <c r="KFC227" s="729"/>
      <c r="KFD227" s="729"/>
      <c r="KFE227" s="729"/>
      <c r="KFF227" s="729"/>
      <c r="KFG227" s="729"/>
      <c r="KFH227" s="729"/>
      <c r="KFI227" s="729"/>
      <c r="KFJ227" s="730"/>
      <c r="KFK227" s="730"/>
      <c r="KFL227" s="730"/>
      <c r="KFM227" s="730"/>
      <c r="KFN227" s="730"/>
      <c r="KFO227" s="730"/>
      <c r="KFP227" s="730"/>
      <c r="KFQ227" s="730"/>
      <c r="KFR227" s="730"/>
      <c r="KFS227" s="730"/>
      <c r="KFT227" s="730"/>
      <c r="KFU227" s="730"/>
      <c r="KFV227" s="730"/>
      <c r="KFW227" s="730"/>
      <c r="KFX227" s="730"/>
      <c r="KFY227" s="730"/>
      <c r="KFZ227" s="730"/>
      <c r="KGA227" s="730"/>
      <c r="KGB227" s="730"/>
      <c r="KGC227" s="730"/>
      <c r="KGD227" s="730"/>
      <c r="KGE227" s="730"/>
      <c r="KGF227" s="730"/>
      <c r="KGG227" s="730"/>
      <c r="KGH227" s="730"/>
      <c r="KGI227" s="730"/>
      <c r="KGJ227" s="730"/>
      <c r="KGK227" s="730"/>
      <c r="KGL227" s="730"/>
      <c r="KGM227" s="730"/>
      <c r="KGN227" s="730"/>
      <c r="KGO227" s="730"/>
      <c r="KGP227" s="730"/>
      <c r="KGQ227" s="730"/>
      <c r="KGR227" s="730"/>
      <c r="KGS227" s="730"/>
      <c r="KGT227" s="730"/>
      <c r="KGU227" s="730"/>
      <c r="KGV227" s="730"/>
      <c r="KGW227" s="730"/>
      <c r="KGX227" s="730"/>
      <c r="KGY227" s="730"/>
      <c r="KGZ227" s="730"/>
      <c r="KHA227" s="730"/>
      <c r="KHB227" s="730"/>
      <c r="KHC227" s="730"/>
      <c r="KHD227" s="730"/>
      <c r="KHE227" s="730"/>
      <c r="KHF227" s="727"/>
      <c r="KHG227" s="727"/>
      <c r="KHH227" s="727"/>
      <c r="KHI227" s="727"/>
      <c r="KHJ227" s="727"/>
      <c r="KHK227" s="727"/>
      <c r="KHL227" s="727"/>
      <c r="KHM227" s="727"/>
      <c r="KHN227" s="727"/>
      <c r="KHO227" s="727"/>
      <c r="KHP227" s="727"/>
      <c r="KHQ227" s="727"/>
      <c r="KHR227" s="727"/>
      <c r="KHS227" s="727"/>
      <c r="KHT227" s="727"/>
      <c r="KHU227" s="727"/>
      <c r="KHV227" s="728"/>
      <c r="KHW227" s="728"/>
      <c r="KHX227" s="728"/>
      <c r="KHY227" s="728"/>
      <c r="KHZ227" s="728"/>
      <c r="KIA227" s="728"/>
      <c r="KIB227" s="728"/>
      <c r="KIC227" s="729"/>
      <c r="KID227" s="729"/>
      <c r="KIE227" s="729"/>
      <c r="KIF227" s="729"/>
      <c r="KIG227" s="729"/>
      <c r="KIH227" s="729"/>
      <c r="KII227" s="729"/>
      <c r="KIJ227" s="729"/>
      <c r="KIK227" s="729"/>
      <c r="KIL227" s="729"/>
      <c r="KIM227" s="729"/>
      <c r="KIN227" s="729"/>
      <c r="KIO227" s="729"/>
      <c r="KIP227" s="729"/>
      <c r="KIQ227" s="729"/>
      <c r="KIR227" s="729"/>
      <c r="KIS227" s="729"/>
      <c r="KIT227" s="729"/>
      <c r="KIU227" s="729"/>
      <c r="KIV227" s="729"/>
      <c r="KIW227" s="729"/>
      <c r="KIX227" s="729"/>
      <c r="KIY227" s="729"/>
      <c r="KIZ227" s="729"/>
      <c r="KJA227" s="729"/>
      <c r="KJB227" s="729"/>
      <c r="KJC227" s="729"/>
      <c r="KJD227" s="729"/>
      <c r="KJE227" s="729"/>
      <c r="KJF227" s="729"/>
      <c r="KJG227" s="729"/>
      <c r="KJH227" s="729"/>
      <c r="KJI227" s="729"/>
      <c r="KJJ227" s="729"/>
      <c r="KJK227" s="730"/>
      <c r="KJL227" s="730"/>
      <c r="KJM227" s="730"/>
      <c r="KJN227" s="730"/>
      <c r="KJO227" s="730"/>
      <c r="KJP227" s="730"/>
      <c r="KJQ227" s="730"/>
      <c r="KJR227" s="730"/>
      <c r="KJS227" s="730"/>
      <c r="KJT227" s="730"/>
      <c r="KJU227" s="730"/>
      <c r="KJV227" s="730"/>
      <c r="KJW227" s="730"/>
      <c r="KJX227" s="730"/>
      <c r="KJY227" s="730"/>
      <c r="KJZ227" s="730"/>
      <c r="KKA227" s="730"/>
      <c r="KKB227" s="730"/>
      <c r="KKC227" s="730"/>
      <c r="KKD227" s="730"/>
      <c r="KKE227" s="730"/>
      <c r="KKF227" s="730"/>
      <c r="KKG227" s="730"/>
      <c r="KKH227" s="730"/>
      <c r="KKI227" s="730"/>
      <c r="KKJ227" s="730"/>
      <c r="KKK227" s="730"/>
      <c r="KKL227" s="730"/>
      <c r="KKM227" s="730"/>
      <c r="KKN227" s="730"/>
      <c r="KKO227" s="730"/>
      <c r="KKP227" s="730"/>
      <c r="KKQ227" s="730"/>
      <c r="KKR227" s="730"/>
      <c r="KKS227" s="730"/>
      <c r="KKT227" s="730"/>
      <c r="KKU227" s="730"/>
      <c r="KKV227" s="730"/>
      <c r="KKW227" s="730"/>
      <c r="KKX227" s="730"/>
      <c r="KKY227" s="730"/>
      <c r="KKZ227" s="730"/>
      <c r="KLA227" s="730"/>
      <c r="KLB227" s="730"/>
      <c r="KLC227" s="730"/>
      <c r="KLD227" s="730"/>
      <c r="KLE227" s="730"/>
      <c r="KLF227" s="730"/>
      <c r="KLG227" s="727"/>
      <c r="KLH227" s="727"/>
      <c r="KLI227" s="727"/>
      <c r="KLJ227" s="727"/>
      <c r="KLK227" s="727"/>
      <c r="KLL227" s="727"/>
      <c r="KLM227" s="727"/>
      <c r="KLN227" s="727"/>
      <c r="KLO227" s="727"/>
      <c r="KLP227" s="727"/>
      <c r="KLQ227" s="727"/>
      <c r="KLR227" s="727"/>
      <c r="KLS227" s="727"/>
      <c r="KLT227" s="727"/>
      <c r="KLU227" s="727"/>
      <c r="KLV227" s="727"/>
      <c r="KLW227" s="728"/>
      <c r="KLX227" s="728"/>
      <c r="KLY227" s="728"/>
      <c r="KLZ227" s="728"/>
      <c r="KMA227" s="728"/>
      <c r="KMB227" s="728"/>
      <c r="KMC227" s="728"/>
      <c r="KMD227" s="729"/>
      <c r="KME227" s="729"/>
      <c r="KMF227" s="729"/>
      <c r="KMG227" s="729"/>
      <c r="KMH227" s="729"/>
      <c r="KMI227" s="729"/>
      <c r="KMJ227" s="729"/>
      <c r="KMK227" s="729"/>
      <c r="KML227" s="729"/>
      <c r="KMM227" s="729"/>
      <c r="KMN227" s="729"/>
      <c r="KMO227" s="729"/>
      <c r="KMP227" s="729"/>
      <c r="KMQ227" s="729"/>
      <c r="KMR227" s="729"/>
      <c r="KMS227" s="729"/>
      <c r="KMT227" s="729"/>
      <c r="KMU227" s="729"/>
      <c r="KMV227" s="729"/>
      <c r="KMW227" s="729"/>
      <c r="KMX227" s="729"/>
      <c r="KMY227" s="729"/>
      <c r="KMZ227" s="729"/>
      <c r="KNA227" s="729"/>
      <c r="KNB227" s="729"/>
      <c r="KNC227" s="729"/>
      <c r="KND227" s="729"/>
      <c r="KNE227" s="729"/>
      <c r="KNF227" s="729"/>
      <c r="KNG227" s="729"/>
      <c r="KNH227" s="729"/>
      <c r="KNI227" s="729"/>
      <c r="KNJ227" s="729"/>
      <c r="KNK227" s="729"/>
      <c r="KNL227" s="730"/>
      <c r="KNM227" s="730"/>
      <c r="KNN227" s="730"/>
      <c r="KNO227" s="730"/>
      <c r="KNP227" s="730"/>
      <c r="KNQ227" s="730"/>
      <c r="KNR227" s="730"/>
      <c r="KNS227" s="730"/>
      <c r="KNT227" s="730"/>
      <c r="KNU227" s="730"/>
      <c r="KNV227" s="730"/>
      <c r="KNW227" s="730"/>
      <c r="KNX227" s="730"/>
      <c r="KNY227" s="730"/>
      <c r="KNZ227" s="730"/>
      <c r="KOA227" s="730"/>
      <c r="KOB227" s="730"/>
      <c r="KOC227" s="730"/>
      <c r="KOD227" s="730"/>
      <c r="KOE227" s="730"/>
      <c r="KOF227" s="730"/>
      <c r="KOG227" s="730"/>
      <c r="KOH227" s="730"/>
      <c r="KOI227" s="730"/>
      <c r="KOJ227" s="730"/>
      <c r="KOK227" s="730"/>
      <c r="KOL227" s="730"/>
      <c r="KOM227" s="730"/>
      <c r="KON227" s="730"/>
      <c r="KOO227" s="730"/>
      <c r="KOP227" s="730"/>
      <c r="KOQ227" s="730"/>
      <c r="KOR227" s="730"/>
      <c r="KOS227" s="730"/>
      <c r="KOT227" s="730"/>
      <c r="KOU227" s="730"/>
      <c r="KOV227" s="730"/>
      <c r="KOW227" s="730"/>
      <c r="KOX227" s="730"/>
      <c r="KOY227" s="730"/>
      <c r="KOZ227" s="730"/>
      <c r="KPA227" s="730"/>
      <c r="KPB227" s="730"/>
      <c r="KPC227" s="730"/>
      <c r="KPD227" s="730"/>
      <c r="KPE227" s="730"/>
      <c r="KPF227" s="730"/>
      <c r="KPG227" s="730"/>
      <c r="KPH227" s="727"/>
      <c r="KPI227" s="727"/>
      <c r="KPJ227" s="727"/>
      <c r="KPK227" s="727"/>
      <c r="KPL227" s="727"/>
      <c r="KPM227" s="727"/>
      <c r="KPN227" s="727"/>
      <c r="KPO227" s="727"/>
      <c r="KPP227" s="727"/>
      <c r="KPQ227" s="727"/>
      <c r="KPR227" s="727"/>
      <c r="KPS227" s="727"/>
      <c r="KPT227" s="727"/>
      <c r="KPU227" s="727"/>
      <c r="KPV227" s="727"/>
      <c r="KPW227" s="727"/>
      <c r="KPX227" s="728"/>
      <c r="KPY227" s="728"/>
      <c r="KPZ227" s="728"/>
      <c r="KQA227" s="728"/>
      <c r="KQB227" s="728"/>
      <c r="KQC227" s="728"/>
      <c r="KQD227" s="728"/>
      <c r="KQE227" s="729"/>
      <c r="KQF227" s="729"/>
      <c r="KQG227" s="729"/>
      <c r="KQH227" s="729"/>
      <c r="KQI227" s="729"/>
      <c r="KQJ227" s="729"/>
      <c r="KQK227" s="729"/>
      <c r="KQL227" s="729"/>
      <c r="KQM227" s="729"/>
      <c r="KQN227" s="729"/>
      <c r="KQO227" s="729"/>
      <c r="KQP227" s="729"/>
      <c r="KQQ227" s="729"/>
      <c r="KQR227" s="729"/>
      <c r="KQS227" s="729"/>
      <c r="KQT227" s="729"/>
      <c r="KQU227" s="729"/>
      <c r="KQV227" s="729"/>
      <c r="KQW227" s="729"/>
      <c r="KQX227" s="729"/>
      <c r="KQY227" s="729"/>
      <c r="KQZ227" s="729"/>
      <c r="KRA227" s="729"/>
      <c r="KRB227" s="729"/>
      <c r="KRC227" s="729"/>
      <c r="KRD227" s="729"/>
      <c r="KRE227" s="729"/>
      <c r="KRF227" s="729"/>
      <c r="KRG227" s="729"/>
      <c r="KRH227" s="729"/>
      <c r="KRI227" s="729"/>
      <c r="KRJ227" s="729"/>
      <c r="KRK227" s="729"/>
      <c r="KRL227" s="729"/>
      <c r="KRM227" s="730"/>
      <c r="KRN227" s="730"/>
      <c r="KRO227" s="730"/>
      <c r="KRP227" s="730"/>
      <c r="KRQ227" s="730"/>
      <c r="KRR227" s="730"/>
      <c r="KRS227" s="730"/>
      <c r="KRT227" s="730"/>
      <c r="KRU227" s="730"/>
      <c r="KRV227" s="730"/>
      <c r="KRW227" s="730"/>
      <c r="KRX227" s="730"/>
      <c r="KRY227" s="730"/>
      <c r="KRZ227" s="730"/>
      <c r="KSA227" s="730"/>
      <c r="KSB227" s="730"/>
      <c r="KSC227" s="730"/>
      <c r="KSD227" s="730"/>
      <c r="KSE227" s="730"/>
      <c r="KSF227" s="730"/>
      <c r="KSG227" s="730"/>
      <c r="KSH227" s="730"/>
      <c r="KSI227" s="730"/>
      <c r="KSJ227" s="730"/>
      <c r="KSK227" s="730"/>
      <c r="KSL227" s="730"/>
      <c r="KSM227" s="730"/>
      <c r="KSN227" s="730"/>
      <c r="KSO227" s="730"/>
      <c r="KSP227" s="730"/>
      <c r="KSQ227" s="730"/>
      <c r="KSR227" s="730"/>
      <c r="KSS227" s="730"/>
      <c r="KST227" s="730"/>
      <c r="KSU227" s="730"/>
      <c r="KSV227" s="730"/>
      <c r="KSW227" s="730"/>
      <c r="KSX227" s="730"/>
      <c r="KSY227" s="730"/>
      <c r="KSZ227" s="730"/>
      <c r="KTA227" s="730"/>
      <c r="KTB227" s="730"/>
      <c r="KTC227" s="730"/>
      <c r="KTD227" s="730"/>
      <c r="KTE227" s="730"/>
      <c r="KTF227" s="730"/>
      <c r="KTG227" s="730"/>
      <c r="KTH227" s="730"/>
      <c r="KTI227" s="727"/>
      <c r="KTJ227" s="727"/>
      <c r="KTK227" s="727"/>
      <c r="KTL227" s="727"/>
      <c r="KTM227" s="727"/>
      <c r="KTN227" s="727"/>
      <c r="KTO227" s="727"/>
      <c r="KTP227" s="727"/>
      <c r="KTQ227" s="727"/>
      <c r="KTR227" s="727"/>
      <c r="KTS227" s="727"/>
      <c r="KTT227" s="727"/>
      <c r="KTU227" s="727"/>
      <c r="KTV227" s="727"/>
      <c r="KTW227" s="727"/>
      <c r="KTX227" s="727"/>
      <c r="KTY227" s="728"/>
      <c r="KTZ227" s="728"/>
      <c r="KUA227" s="728"/>
      <c r="KUB227" s="728"/>
      <c r="KUC227" s="728"/>
      <c r="KUD227" s="728"/>
      <c r="KUE227" s="728"/>
      <c r="KUF227" s="729"/>
      <c r="KUG227" s="729"/>
      <c r="KUH227" s="729"/>
      <c r="KUI227" s="729"/>
      <c r="KUJ227" s="729"/>
      <c r="KUK227" s="729"/>
      <c r="KUL227" s="729"/>
      <c r="KUM227" s="729"/>
      <c r="KUN227" s="729"/>
      <c r="KUO227" s="729"/>
      <c r="KUP227" s="729"/>
      <c r="KUQ227" s="729"/>
      <c r="KUR227" s="729"/>
      <c r="KUS227" s="729"/>
      <c r="KUT227" s="729"/>
      <c r="KUU227" s="729"/>
      <c r="KUV227" s="729"/>
      <c r="KUW227" s="729"/>
      <c r="KUX227" s="729"/>
      <c r="KUY227" s="729"/>
      <c r="KUZ227" s="729"/>
      <c r="KVA227" s="729"/>
      <c r="KVB227" s="729"/>
      <c r="KVC227" s="729"/>
      <c r="KVD227" s="729"/>
      <c r="KVE227" s="729"/>
      <c r="KVF227" s="729"/>
      <c r="KVG227" s="729"/>
      <c r="KVH227" s="729"/>
      <c r="KVI227" s="729"/>
      <c r="KVJ227" s="729"/>
      <c r="KVK227" s="729"/>
      <c r="KVL227" s="729"/>
      <c r="KVM227" s="729"/>
      <c r="KVN227" s="730"/>
      <c r="KVO227" s="730"/>
      <c r="KVP227" s="730"/>
      <c r="KVQ227" s="730"/>
      <c r="KVR227" s="730"/>
      <c r="KVS227" s="730"/>
      <c r="KVT227" s="730"/>
      <c r="KVU227" s="730"/>
      <c r="KVV227" s="730"/>
      <c r="KVW227" s="730"/>
      <c r="KVX227" s="730"/>
      <c r="KVY227" s="730"/>
      <c r="KVZ227" s="730"/>
      <c r="KWA227" s="730"/>
      <c r="KWB227" s="730"/>
      <c r="KWC227" s="730"/>
      <c r="KWD227" s="730"/>
      <c r="KWE227" s="730"/>
      <c r="KWF227" s="730"/>
      <c r="KWG227" s="730"/>
      <c r="KWH227" s="730"/>
      <c r="KWI227" s="730"/>
      <c r="KWJ227" s="730"/>
      <c r="KWK227" s="730"/>
      <c r="KWL227" s="730"/>
      <c r="KWM227" s="730"/>
      <c r="KWN227" s="730"/>
      <c r="KWO227" s="730"/>
      <c r="KWP227" s="730"/>
      <c r="KWQ227" s="730"/>
      <c r="KWR227" s="730"/>
      <c r="KWS227" s="730"/>
      <c r="KWT227" s="730"/>
      <c r="KWU227" s="730"/>
      <c r="KWV227" s="730"/>
      <c r="KWW227" s="730"/>
      <c r="KWX227" s="730"/>
      <c r="KWY227" s="730"/>
      <c r="KWZ227" s="730"/>
      <c r="KXA227" s="730"/>
      <c r="KXB227" s="730"/>
      <c r="KXC227" s="730"/>
      <c r="KXD227" s="730"/>
      <c r="KXE227" s="730"/>
      <c r="KXF227" s="730"/>
      <c r="KXG227" s="730"/>
      <c r="KXH227" s="730"/>
      <c r="KXI227" s="730"/>
      <c r="KXJ227" s="727"/>
      <c r="KXK227" s="727"/>
      <c r="KXL227" s="727"/>
      <c r="KXM227" s="727"/>
      <c r="KXN227" s="727"/>
      <c r="KXO227" s="727"/>
      <c r="KXP227" s="727"/>
      <c r="KXQ227" s="727"/>
      <c r="KXR227" s="727"/>
      <c r="KXS227" s="727"/>
      <c r="KXT227" s="727"/>
      <c r="KXU227" s="727"/>
      <c r="KXV227" s="727"/>
      <c r="KXW227" s="727"/>
      <c r="KXX227" s="727"/>
      <c r="KXY227" s="727"/>
      <c r="KXZ227" s="728"/>
      <c r="KYA227" s="728"/>
      <c r="KYB227" s="728"/>
      <c r="KYC227" s="728"/>
      <c r="KYD227" s="728"/>
      <c r="KYE227" s="728"/>
      <c r="KYF227" s="728"/>
      <c r="KYG227" s="729"/>
      <c r="KYH227" s="729"/>
      <c r="KYI227" s="729"/>
      <c r="KYJ227" s="729"/>
      <c r="KYK227" s="729"/>
      <c r="KYL227" s="729"/>
      <c r="KYM227" s="729"/>
      <c r="KYN227" s="729"/>
      <c r="KYO227" s="729"/>
      <c r="KYP227" s="729"/>
      <c r="KYQ227" s="729"/>
      <c r="KYR227" s="729"/>
      <c r="KYS227" s="729"/>
      <c r="KYT227" s="729"/>
      <c r="KYU227" s="729"/>
      <c r="KYV227" s="729"/>
      <c r="KYW227" s="729"/>
      <c r="KYX227" s="729"/>
      <c r="KYY227" s="729"/>
      <c r="KYZ227" s="729"/>
      <c r="KZA227" s="729"/>
      <c r="KZB227" s="729"/>
      <c r="KZC227" s="729"/>
      <c r="KZD227" s="729"/>
      <c r="KZE227" s="729"/>
      <c r="KZF227" s="729"/>
      <c r="KZG227" s="729"/>
      <c r="KZH227" s="729"/>
      <c r="KZI227" s="729"/>
      <c r="KZJ227" s="729"/>
      <c r="KZK227" s="729"/>
      <c r="KZL227" s="729"/>
      <c r="KZM227" s="729"/>
      <c r="KZN227" s="729"/>
      <c r="KZO227" s="730"/>
      <c r="KZP227" s="730"/>
      <c r="KZQ227" s="730"/>
      <c r="KZR227" s="730"/>
      <c r="KZS227" s="730"/>
      <c r="KZT227" s="730"/>
      <c r="KZU227" s="730"/>
      <c r="KZV227" s="730"/>
      <c r="KZW227" s="730"/>
      <c r="KZX227" s="730"/>
      <c r="KZY227" s="730"/>
      <c r="KZZ227" s="730"/>
      <c r="LAA227" s="730"/>
      <c r="LAB227" s="730"/>
      <c r="LAC227" s="730"/>
      <c r="LAD227" s="730"/>
      <c r="LAE227" s="730"/>
      <c r="LAF227" s="730"/>
      <c r="LAG227" s="730"/>
      <c r="LAH227" s="730"/>
      <c r="LAI227" s="730"/>
      <c r="LAJ227" s="730"/>
      <c r="LAK227" s="730"/>
      <c r="LAL227" s="730"/>
      <c r="LAM227" s="730"/>
      <c r="LAN227" s="730"/>
      <c r="LAO227" s="730"/>
      <c r="LAP227" s="730"/>
      <c r="LAQ227" s="730"/>
      <c r="LAR227" s="730"/>
      <c r="LAS227" s="730"/>
      <c r="LAT227" s="730"/>
      <c r="LAU227" s="730"/>
      <c r="LAV227" s="730"/>
      <c r="LAW227" s="730"/>
      <c r="LAX227" s="730"/>
      <c r="LAY227" s="730"/>
      <c r="LAZ227" s="730"/>
      <c r="LBA227" s="730"/>
      <c r="LBB227" s="730"/>
      <c r="LBC227" s="730"/>
      <c r="LBD227" s="730"/>
      <c r="LBE227" s="730"/>
      <c r="LBF227" s="730"/>
      <c r="LBG227" s="730"/>
      <c r="LBH227" s="730"/>
      <c r="LBI227" s="730"/>
      <c r="LBJ227" s="730"/>
      <c r="LBK227" s="727"/>
      <c r="LBL227" s="727"/>
      <c r="LBM227" s="727"/>
      <c r="LBN227" s="727"/>
      <c r="LBO227" s="727"/>
      <c r="LBP227" s="727"/>
      <c r="LBQ227" s="727"/>
      <c r="LBR227" s="727"/>
      <c r="LBS227" s="727"/>
      <c r="LBT227" s="727"/>
      <c r="LBU227" s="727"/>
      <c r="LBV227" s="727"/>
      <c r="LBW227" s="727"/>
      <c r="LBX227" s="727"/>
      <c r="LBY227" s="727"/>
      <c r="LBZ227" s="727"/>
      <c r="LCA227" s="728"/>
      <c r="LCB227" s="728"/>
      <c r="LCC227" s="728"/>
      <c r="LCD227" s="728"/>
      <c r="LCE227" s="728"/>
      <c r="LCF227" s="728"/>
      <c r="LCG227" s="728"/>
      <c r="LCH227" s="729"/>
      <c r="LCI227" s="729"/>
      <c r="LCJ227" s="729"/>
      <c r="LCK227" s="729"/>
      <c r="LCL227" s="729"/>
      <c r="LCM227" s="729"/>
      <c r="LCN227" s="729"/>
      <c r="LCO227" s="729"/>
      <c r="LCP227" s="729"/>
      <c r="LCQ227" s="729"/>
      <c r="LCR227" s="729"/>
      <c r="LCS227" s="729"/>
      <c r="LCT227" s="729"/>
      <c r="LCU227" s="729"/>
      <c r="LCV227" s="729"/>
      <c r="LCW227" s="729"/>
      <c r="LCX227" s="729"/>
      <c r="LCY227" s="729"/>
      <c r="LCZ227" s="729"/>
      <c r="LDA227" s="729"/>
      <c r="LDB227" s="729"/>
      <c r="LDC227" s="729"/>
      <c r="LDD227" s="729"/>
      <c r="LDE227" s="729"/>
      <c r="LDF227" s="729"/>
      <c r="LDG227" s="729"/>
      <c r="LDH227" s="729"/>
      <c r="LDI227" s="729"/>
      <c r="LDJ227" s="729"/>
      <c r="LDK227" s="729"/>
      <c r="LDL227" s="729"/>
      <c r="LDM227" s="729"/>
      <c r="LDN227" s="729"/>
      <c r="LDO227" s="729"/>
      <c r="LDP227" s="730"/>
      <c r="LDQ227" s="730"/>
      <c r="LDR227" s="730"/>
      <c r="LDS227" s="730"/>
      <c r="LDT227" s="730"/>
      <c r="LDU227" s="730"/>
      <c r="LDV227" s="730"/>
      <c r="LDW227" s="730"/>
      <c r="LDX227" s="730"/>
      <c r="LDY227" s="730"/>
      <c r="LDZ227" s="730"/>
      <c r="LEA227" s="730"/>
      <c r="LEB227" s="730"/>
      <c r="LEC227" s="730"/>
      <c r="LED227" s="730"/>
      <c r="LEE227" s="730"/>
      <c r="LEF227" s="730"/>
      <c r="LEG227" s="730"/>
      <c r="LEH227" s="730"/>
      <c r="LEI227" s="730"/>
      <c r="LEJ227" s="730"/>
      <c r="LEK227" s="730"/>
      <c r="LEL227" s="730"/>
      <c r="LEM227" s="730"/>
      <c r="LEN227" s="730"/>
      <c r="LEO227" s="730"/>
      <c r="LEP227" s="730"/>
      <c r="LEQ227" s="730"/>
      <c r="LER227" s="730"/>
      <c r="LES227" s="730"/>
      <c r="LET227" s="730"/>
      <c r="LEU227" s="730"/>
      <c r="LEV227" s="730"/>
      <c r="LEW227" s="730"/>
      <c r="LEX227" s="730"/>
      <c r="LEY227" s="730"/>
      <c r="LEZ227" s="730"/>
      <c r="LFA227" s="730"/>
      <c r="LFB227" s="730"/>
      <c r="LFC227" s="730"/>
      <c r="LFD227" s="730"/>
      <c r="LFE227" s="730"/>
      <c r="LFF227" s="730"/>
      <c r="LFG227" s="730"/>
      <c r="LFH227" s="730"/>
      <c r="LFI227" s="730"/>
      <c r="LFJ227" s="730"/>
      <c r="LFK227" s="730"/>
      <c r="LFL227" s="727"/>
      <c r="LFM227" s="727"/>
      <c r="LFN227" s="727"/>
      <c r="LFO227" s="727"/>
      <c r="LFP227" s="727"/>
      <c r="LFQ227" s="727"/>
      <c r="LFR227" s="727"/>
      <c r="LFS227" s="727"/>
      <c r="LFT227" s="727"/>
      <c r="LFU227" s="727"/>
      <c r="LFV227" s="727"/>
      <c r="LFW227" s="727"/>
      <c r="LFX227" s="727"/>
      <c r="LFY227" s="727"/>
      <c r="LFZ227" s="727"/>
      <c r="LGA227" s="727"/>
      <c r="LGB227" s="728"/>
      <c r="LGC227" s="728"/>
      <c r="LGD227" s="728"/>
      <c r="LGE227" s="728"/>
      <c r="LGF227" s="728"/>
      <c r="LGG227" s="728"/>
      <c r="LGH227" s="728"/>
      <c r="LGI227" s="729"/>
      <c r="LGJ227" s="729"/>
      <c r="LGK227" s="729"/>
      <c r="LGL227" s="729"/>
      <c r="LGM227" s="729"/>
      <c r="LGN227" s="729"/>
      <c r="LGO227" s="729"/>
      <c r="LGP227" s="729"/>
      <c r="LGQ227" s="729"/>
      <c r="LGR227" s="729"/>
      <c r="LGS227" s="729"/>
      <c r="LGT227" s="729"/>
      <c r="LGU227" s="729"/>
      <c r="LGV227" s="729"/>
      <c r="LGW227" s="729"/>
      <c r="LGX227" s="729"/>
      <c r="LGY227" s="729"/>
      <c r="LGZ227" s="729"/>
      <c r="LHA227" s="729"/>
      <c r="LHB227" s="729"/>
      <c r="LHC227" s="729"/>
      <c r="LHD227" s="729"/>
      <c r="LHE227" s="729"/>
      <c r="LHF227" s="729"/>
      <c r="LHG227" s="729"/>
      <c r="LHH227" s="729"/>
      <c r="LHI227" s="729"/>
      <c r="LHJ227" s="729"/>
      <c r="LHK227" s="729"/>
      <c r="LHL227" s="729"/>
      <c r="LHM227" s="729"/>
      <c r="LHN227" s="729"/>
      <c r="LHO227" s="729"/>
      <c r="LHP227" s="729"/>
      <c r="LHQ227" s="730"/>
      <c r="LHR227" s="730"/>
      <c r="LHS227" s="730"/>
      <c r="LHT227" s="730"/>
      <c r="LHU227" s="730"/>
      <c r="LHV227" s="730"/>
      <c r="LHW227" s="730"/>
      <c r="LHX227" s="730"/>
      <c r="LHY227" s="730"/>
      <c r="LHZ227" s="730"/>
      <c r="LIA227" s="730"/>
      <c r="LIB227" s="730"/>
      <c r="LIC227" s="730"/>
      <c r="LID227" s="730"/>
      <c r="LIE227" s="730"/>
      <c r="LIF227" s="730"/>
      <c r="LIG227" s="730"/>
      <c r="LIH227" s="730"/>
      <c r="LII227" s="730"/>
      <c r="LIJ227" s="730"/>
      <c r="LIK227" s="730"/>
      <c r="LIL227" s="730"/>
      <c r="LIM227" s="730"/>
      <c r="LIN227" s="730"/>
      <c r="LIO227" s="730"/>
      <c r="LIP227" s="730"/>
      <c r="LIQ227" s="730"/>
      <c r="LIR227" s="730"/>
      <c r="LIS227" s="730"/>
      <c r="LIT227" s="730"/>
      <c r="LIU227" s="730"/>
      <c r="LIV227" s="730"/>
      <c r="LIW227" s="730"/>
      <c r="LIX227" s="730"/>
      <c r="LIY227" s="730"/>
      <c r="LIZ227" s="730"/>
      <c r="LJA227" s="730"/>
      <c r="LJB227" s="730"/>
      <c r="LJC227" s="730"/>
      <c r="LJD227" s="730"/>
      <c r="LJE227" s="730"/>
      <c r="LJF227" s="730"/>
      <c r="LJG227" s="730"/>
      <c r="LJH227" s="730"/>
      <c r="LJI227" s="730"/>
      <c r="LJJ227" s="730"/>
      <c r="LJK227" s="730"/>
      <c r="LJL227" s="730"/>
      <c r="LJM227" s="727"/>
      <c r="LJN227" s="727"/>
      <c r="LJO227" s="727"/>
      <c r="LJP227" s="727"/>
      <c r="LJQ227" s="727"/>
      <c r="LJR227" s="727"/>
      <c r="LJS227" s="727"/>
      <c r="LJT227" s="727"/>
      <c r="LJU227" s="727"/>
      <c r="LJV227" s="727"/>
      <c r="LJW227" s="727"/>
      <c r="LJX227" s="727"/>
      <c r="LJY227" s="727"/>
      <c r="LJZ227" s="727"/>
      <c r="LKA227" s="727"/>
      <c r="LKB227" s="727"/>
      <c r="LKC227" s="728"/>
      <c r="LKD227" s="728"/>
      <c r="LKE227" s="728"/>
      <c r="LKF227" s="728"/>
      <c r="LKG227" s="728"/>
      <c r="LKH227" s="728"/>
      <c r="LKI227" s="728"/>
      <c r="LKJ227" s="729"/>
      <c r="LKK227" s="729"/>
      <c r="LKL227" s="729"/>
      <c r="LKM227" s="729"/>
      <c r="LKN227" s="729"/>
      <c r="LKO227" s="729"/>
      <c r="LKP227" s="729"/>
      <c r="LKQ227" s="729"/>
      <c r="LKR227" s="729"/>
      <c r="LKS227" s="729"/>
      <c r="LKT227" s="729"/>
      <c r="LKU227" s="729"/>
      <c r="LKV227" s="729"/>
      <c r="LKW227" s="729"/>
      <c r="LKX227" s="729"/>
      <c r="LKY227" s="729"/>
      <c r="LKZ227" s="729"/>
      <c r="LLA227" s="729"/>
      <c r="LLB227" s="729"/>
      <c r="LLC227" s="729"/>
      <c r="LLD227" s="729"/>
      <c r="LLE227" s="729"/>
      <c r="LLF227" s="729"/>
      <c r="LLG227" s="729"/>
      <c r="LLH227" s="729"/>
      <c r="LLI227" s="729"/>
      <c r="LLJ227" s="729"/>
      <c r="LLK227" s="729"/>
      <c r="LLL227" s="729"/>
      <c r="LLM227" s="729"/>
      <c r="LLN227" s="729"/>
      <c r="LLO227" s="729"/>
      <c r="LLP227" s="729"/>
      <c r="LLQ227" s="729"/>
      <c r="LLR227" s="730"/>
      <c r="LLS227" s="730"/>
      <c r="LLT227" s="730"/>
      <c r="LLU227" s="730"/>
      <c r="LLV227" s="730"/>
      <c r="LLW227" s="730"/>
      <c r="LLX227" s="730"/>
      <c r="LLY227" s="730"/>
      <c r="LLZ227" s="730"/>
      <c r="LMA227" s="730"/>
      <c r="LMB227" s="730"/>
      <c r="LMC227" s="730"/>
      <c r="LMD227" s="730"/>
      <c r="LME227" s="730"/>
      <c r="LMF227" s="730"/>
      <c r="LMG227" s="730"/>
      <c r="LMH227" s="730"/>
      <c r="LMI227" s="730"/>
      <c r="LMJ227" s="730"/>
      <c r="LMK227" s="730"/>
      <c r="LML227" s="730"/>
      <c r="LMM227" s="730"/>
      <c r="LMN227" s="730"/>
      <c r="LMO227" s="730"/>
      <c r="LMP227" s="730"/>
      <c r="LMQ227" s="730"/>
      <c r="LMR227" s="730"/>
      <c r="LMS227" s="730"/>
      <c r="LMT227" s="730"/>
      <c r="LMU227" s="730"/>
      <c r="LMV227" s="730"/>
      <c r="LMW227" s="730"/>
      <c r="LMX227" s="730"/>
      <c r="LMY227" s="730"/>
      <c r="LMZ227" s="730"/>
      <c r="LNA227" s="730"/>
      <c r="LNB227" s="730"/>
      <c r="LNC227" s="730"/>
      <c r="LND227" s="730"/>
      <c r="LNE227" s="730"/>
      <c r="LNF227" s="730"/>
      <c r="LNG227" s="730"/>
      <c r="LNH227" s="730"/>
      <c r="LNI227" s="730"/>
      <c r="LNJ227" s="730"/>
      <c r="LNK227" s="730"/>
      <c r="LNL227" s="730"/>
      <c r="LNM227" s="730"/>
      <c r="LNN227" s="727"/>
      <c r="LNO227" s="727"/>
      <c r="LNP227" s="727"/>
      <c r="LNQ227" s="727"/>
      <c r="LNR227" s="727"/>
      <c r="LNS227" s="727"/>
      <c r="LNT227" s="727"/>
      <c r="LNU227" s="727"/>
      <c r="LNV227" s="727"/>
      <c r="LNW227" s="727"/>
      <c r="LNX227" s="727"/>
      <c r="LNY227" s="727"/>
      <c r="LNZ227" s="727"/>
      <c r="LOA227" s="727"/>
      <c r="LOB227" s="727"/>
      <c r="LOC227" s="727"/>
      <c r="LOD227" s="728"/>
      <c r="LOE227" s="728"/>
      <c r="LOF227" s="728"/>
      <c r="LOG227" s="728"/>
      <c r="LOH227" s="728"/>
      <c r="LOI227" s="728"/>
      <c r="LOJ227" s="728"/>
      <c r="LOK227" s="729"/>
      <c r="LOL227" s="729"/>
      <c r="LOM227" s="729"/>
      <c r="LON227" s="729"/>
      <c r="LOO227" s="729"/>
      <c r="LOP227" s="729"/>
      <c r="LOQ227" s="729"/>
      <c r="LOR227" s="729"/>
      <c r="LOS227" s="729"/>
      <c r="LOT227" s="729"/>
      <c r="LOU227" s="729"/>
      <c r="LOV227" s="729"/>
      <c r="LOW227" s="729"/>
      <c r="LOX227" s="729"/>
      <c r="LOY227" s="729"/>
      <c r="LOZ227" s="729"/>
      <c r="LPA227" s="729"/>
      <c r="LPB227" s="729"/>
      <c r="LPC227" s="729"/>
      <c r="LPD227" s="729"/>
      <c r="LPE227" s="729"/>
      <c r="LPF227" s="729"/>
      <c r="LPG227" s="729"/>
      <c r="LPH227" s="729"/>
      <c r="LPI227" s="729"/>
      <c r="LPJ227" s="729"/>
      <c r="LPK227" s="729"/>
      <c r="LPL227" s="729"/>
      <c r="LPM227" s="729"/>
      <c r="LPN227" s="729"/>
      <c r="LPO227" s="729"/>
      <c r="LPP227" s="729"/>
      <c r="LPQ227" s="729"/>
      <c r="LPR227" s="729"/>
      <c r="LPS227" s="730"/>
      <c r="LPT227" s="730"/>
      <c r="LPU227" s="730"/>
      <c r="LPV227" s="730"/>
      <c r="LPW227" s="730"/>
      <c r="LPX227" s="730"/>
      <c r="LPY227" s="730"/>
      <c r="LPZ227" s="730"/>
      <c r="LQA227" s="730"/>
      <c r="LQB227" s="730"/>
      <c r="LQC227" s="730"/>
      <c r="LQD227" s="730"/>
      <c r="LQE227" s="730"/>
      <c r="LQF227" s="730"/>
      <c r="LQG227" s="730"/>
      <c r="LQH227" s="730"/>
      <c r="LQI227" s="730"/>
      <c r="LQJ227" s="730"/>
      <c r="LQK227" s="730"/>
      <c r="LQL227" s="730"/>
      <c r="LQM227" s="730"/>
      <c r="LQN227" s="730"/>
      <c r="LQO227" s="730"/>
      <c r="LQP227" s="730"/>
      <c r="LQQ227" s="730"/>
      <c r="LQR227" s="730"/>
      <c r="LQS227" s="730"/>
      <c r="LQT227" s="730"/>
      <c r="LQU227" s="730"/>
      <c r="LQV227" s="730"/>
      <c r="LQW227" s="730"/>
      <c r="LQX227" s="730"/>
      <c r="LQY227" s="730"/>
      <c r="LQZ227" s="730"/>
      <c r="LRA227" s="730"/>
      <c r="LRB227" s="730"/>
      <c r="LRC227" s="730"/>
      <c r="LRD227" s="730"/>
      <c r="LRE227" s="730"/>
      <c r="LRF227" s="730"/>
      <c r="LRG227" s="730"/>
      <c r="LRH227" s="730"/>
      <c r="LRI227" s="730"/>
      <c r="LRJ227" s="730"/>
      <c r="LRK227" s="730"/>
      <c r="LRL227" s="730"/>
      <c r="LRM227" s="730"/>
      <c r="LRN227" s="730"/>
      <c r="LRO227" s="727"/>
      <c r="LRP227" s="727"/>
      <c r="LRQ227" s="727"/>
      <c r="LRR227" s="727"/>
      <c r="LRS227" s="727"/>
      <c r="LRT227" s="727"/>
      <c r="LRU227" s="727"/>
      <c r="LRV227" s="727"/>
      <c r="LRW227" s="727"/>
      <c r="LRX227" s="727"/>
      <c r="LRY227" s="727"/>
      <c r="LRZ227" s="727"/>
      <c r="LSA227" s="727"/>
      <c r="LSB227" s="727"/>
      <c r="LSC227" s="727"/>
      <c r="LSD227" s="727"/>
      <c r="LSE227" s="728"/>
      <c r="LSF227" s="728"/>
      <c r="LSG227" s="728"/>
      <c r="LSH227" s="728"/>
      <c r="LSI227" s="728"/>
      <c r="LSJ227" s="728"/>
      <c r="LSK227" s="728"/>
      <c r="LSL227" s="729"/>
      <c r="LSM227" s="729"/>
      <c r="LSN227" s="729"/>
      <c r="LSO227" s="729"/>
      <c r="LSP227" s="729"/>
      <c r="LSQ227" s="729"/>
      <c r="LSR227" s="729"/>
      <c r="LSS227" s="729"/>
      <c r="LST227" s="729"/>
      <c r="LSU227" s="729"/>
      <c r="LSV227" s="729"/>
      <c r="LSW227" s="729"/>
      <c r="LSX227" s="729"/>
      <c r="LSY227" s="729"/>
      <c r="LSZ227" s="729"/>
      <c r="LTA227" s="729"/>
      <c r="LTB227" s="729"/>
      <c r="LTC227" s="729"/>
      <c r="LTD227" s="729"/>
      <c r="LTE227" s="729"/>
      <c r="LTF227" s="729"/>
      <c r="LTG227" s="729"/>
      <c r="LTH227" s="729"/>
      <c r="LTI227" s="729"/>
      <c r="LTJ227" s="729"/>
      <c r="LTK227" s="729"/>
      <c r="LTL227" s="729"/>
      <c r="LTM227" s="729"/>
      <c r="LTN227" s="729"/>
      <c r="LTO227" s="729"/>
      <c r="LTP227" s="729"/>
      <c r="LTQ227" s="729"/>
      <c r="LTR227" s="729"/>
      <c r="LTS227" s="729"/>
      <c r="LTT227" s="730"/>
      <c r="LTU227" s="730"/>
      <c r="LTV227" s="730"/>
      <c r="LTW227" s="730"/>
      <c r="LTX227" s="730"/>
      <c r="LTY227" s="730"/>
      <c r="LTZ227" s="730"/>
      <c r="LUA227" s="730"/>
      <c r="LUB227" s="730"/>
      <c r="LUC227" s="730"/>
      <c r="LUD227" s="730"/>
      <c r="LUE227" s="730"/>
      <c r="LUF227" s="730"/>
      <c r="LUG227" s="730"/>
      <c r="LUH227" s="730"/>
      <c r="LUI227" s="730"/>
      <c r="LUJ227" s="730"/>
      <c r="LUK227" s="730"/>
      <c r="LUL227" s="730"/>
      <c r="LUM227" s="730"/>
      <c r="LUN227" s="730"/>
      <c r="LUO227" s="730"/>
      <c r="LUP227" s="730"/>
      <c r="LUQ227" s="730"/>
      <c r="LUR227" s="730"/>
      <c r="LUS227" s="730"/>
      <c r="LUT227" s="730"/>
      <c r="LUU227" s="730"/>
      <c r="LUV227" s="730"/>
      <c r="LUW227" s="730"/>
      <c r="LUX227" s="730"/>
      <c r="LUY227" s="730"/>
      <c r="LUZ227" s="730"/>
      <c r="LVA227" s="730"/>
      <c r="LVB227" s="730"/>
      <c r="LVC227" s="730"/>
      <c r="LVD227" s="730"/>
      <c r="LVE227" s="730"/>
      <c r="LVF227" s="730"/>
      <c r="LVG227" s="730"/>
      <c r="LVH227" s="730"/>
      <c r="LVI227" s="730"/>
      <c r="LVJ227" s="730"/>
      <c r="LVK227" s="730"/>
      <c r="LVL227" s="730"/>
      <c r="LVM227" s="730"/>
      <c r="LVN227" s="730"/>
      <c r="LVO227" s="730"/>
      <c r="LVP227" s="727"/>
      <c r="LVQ227" s="727"/>
      <c r="LVR227" s="727"/>
      <c r="LVS227" s="727"/>
      <c r="LVT227" s="727"/>
      <c r="LVU227" s="727"/>
      <c r="LVV227" s="727"/>
      <c r="LVW227" s="727"/>
      <c r="LVX227" s="727"/>
      <c r="LVY227" s="727"/>
      <c r="LVZ227" s="727"/>
      <c r="LWA227" s="727"/>
      <c r="LWB227" s="727"/>
      <c r="LWC227" s="727"/>
      <c r="LWD227" s="727"/>
      <c r="LWE227" s="727"/>
      <c r="LWF227" s="728"/>
      <c r="LWG227" s="728"/>
      <c r="LWH227" s="728"/>
      <c r="LWI227" s="728"/>
      <c r="LWJ227" s="728"/>
      <c r="LWK227" s="728"/>
      <c r="LWL227" s="728"/>
      <c r="LWM227" s="729"/>
      <c r="LWN227" s="729"/>
      <c r="LWO227" s="729"/>
      <c r="LWP227" s="729"/>
      <c r="LWQ227" s="729"/>
      <c r="LWR227" s="729"/>
      <c r="LWS227" s="729"/>
      <c r="LWT227" s="729"/>
      <c r="LWU227" s="729"/>
      <c r="LWV227" s="729"/>
      <c r="LWW227" s="729"/>
      <c r="LWX227" s="729"/>
      <c r="LWY227" s="729"/>
      <c r="LWZ227" s="729"/>
      <c r="LXA227" s="729"/>
      <c r="LXB227" s="729"/>
      <c r="LXC227" s="729"/>
      <c r="LXD227" s="729"/>
      <c r="LXE227" s="729"/>
      <c r="LXF227" s="729"/>
      <c r="LXG227" s="729"/>
      <c r="LXH227" s="729"/>
      <c r="LXI227" s="729"/>
      <c r="LXJ227" s="729"/>
      <c r="LXK227" s="729"/>
      <c r="LXL227" s="729"/>
      <c r="LXM227" s="729"/>
      <c r="LXN227" s="729"/>
      <c r="LXO227" s="729"/>
      <c r="LXP227" s="729"/>
      <c r="LXQ227" s="729"/>
      <c r="LXR227" s="729"/>
      <c r="LXS227" s="729"/>
      <c r="LXT227" s="729"/>
      <c r="LXU227" s="730"/>
      <c r="LXV227" s="730"/>
      <c r="LXW227" s="730"/>
      <c r="LXX227" s="730"/>
      <c r="LXY227" s="730"/>
      <c r="LXZ227" s="730"/>
      <c r="LYA227" s="730"/>
      <c r="LYB227" s="730"/>
      <c r="LYC227" s="730"/>
      <c r="LYD227" s="730"/>
      <c r="LYE227" s="730"/>
      <c r="LYF227" s="730"/>
      <c r="LYG227" s="730"/>
      <c r="LYH227" s="730"/>
      <c r="LYI227" s="730"/>
      <c r="LYJ227" s="730"/>
      <c r="LYK227" s="730"/>
      <c r="LYL227" s="730"/>
      <c r="LYM227" s="730"/>
      <c r="LYN227" s="730"/>
      <c r="LYO227" s="730"/>
      <c r="LYP227" s="730"/>
      <c r="LYQ227" s="730"/>
      <c r="LYR227" s="730"/>
      <c r="LYS227" s="730"/>
      <c r="LYT227" s="730"/>
      <c r="LYU227" s="730"/>
      <c r="LYV227" s="730"/>
      <c r="LYW227" s="730"/>
      <c r="LYX227" s="730"/>
      <c r="LYY227" s="730"/>
      <c r="LYZ227" s="730"/>
      <c r="LZA227" s="730"/>
      <c r="LZB227" s="730"/>
      <c r="LZC227" s="730"/>
      <c r="LZD227" s="730"/>
      <c r="LZE227" s="730"/>
      <c r="LZF227" s="730"/>
      <c r="LZG227" s="730"/>
      <c r="LZH227" s="730"/>
      <c r="LZI227" s="730"/>
      <c r="LZJ227" s="730"/>
      <c r="LZK227" s="730"/>
      <c r="LZL227" s="730"/>
      <c r="LZM227" s="730"/>
      <c r="LZN227" s="730"/>
      <c r="LZO227" s="730"/>
      <c r="LZP227" s="730"/>
      <c r="LZQ227" s="727"/>
      <c r="LZR227" s="727"/>
      <c r="LZS227" s="727"/>
      <c r="LZT227" s="727"/>
      <c r="LZU227" s="727"/>
      <c r="LZV227" s="727"/>
      <c r="LZW227" s="727"/>
      <c r="LZX227" s="727"/>
      <c r="LZY227" s="727"/>
      <c r="LZZ227" s="727"/>
      <c r="MAA227" s="727"/>
      <c r="MAB227" s="727"/>
      <c r="MAC227" s="727"/>
      <c r="MAD227" s="727"/>
      <c r="MAE227" s="727"/>
      <c r="MAF227" s="727"/>
      <c r="MAG227" s="728"/>
      <c r="MAH227" s="728"/>
      <c r="MAI227" s="728"/>
      <c r="MAJ227" s="728"/>
      <c r="MAK227" s="728"/>
      <c r="MAL227" s="728"/>
      <c r="MAM227" s="728"/>
      <c r="MAN227" s="729"/>
      <c r="MAO227" s="729"/>
      <c r="MAP227" s="729"/>
      <c r="MAQ227" s="729"/>
      <c r="MAR227" s="729"/>
      <c r="MAS227" s="729"/>
      <c r="MAT227" s="729"/>
      <c r="MAU227" s="729"/>
      <c r="MAV227" s="729"/>
      <c r="MAW227" s="729"/>
      <c r="MAX227" s="729"/>
      <c r="MAY227" s="729"/>
      <c r="MAZ227" s="729"/>
      <c r="MBA227" s="729"/>
      <c r="MBB227" s="729"/>
      <c r="MBC227" s="729"/>
      <c r="MBD227" s="729"/>
      <c r="MBE227" s="729"/>
      <c r="MBF227" s="729"/>
      <c r="MBG227" s="729"/>
      <c r="MBH227" s="729"/>
      <c r="MBI227" s="729"/>
      <c r="MBJ227" s="729"/>
      <c r="MBK227" s="729"/>
      <c r="MBL227" s="729"/>
      <c r="MBM227" s="729"/>
      <c r="MBN227" s="729"/>
      <c r="MBO227" s="729"/>
      <c r="MBP227" s="729"/>
      <c r="MBQ227" s="729"/>
      <c r="MBR227" s="729"/>
      <c r="MBS227" s="729"/>
      <c r="MBT227" s="729"/>
      <c r="MBU227" s="729"/>
      <c r="MBV227" s="730"/>
      <c r="MBW227" s="730"/>
      <c r="MBX227" s="730"/>
      <c r="MBY227" s="730"/>
      <c r="MBZ227" s="730"/>
      <c r="MCA227" s="730"/>
      <c r="MCB227" s="730"/>
      <c r="MCC227" s="730"/>
      <c r="MCD227" s="730"/>
      <c r="MCE227" s="730"/>
      <c r="MCF227" s="730"/>
      <c r="MCG227" s="730"/>
      <c r="MCH227" s="730"/>
      <c r="MCI227" s="730"/>
      <c r="MCJ227" s="730"/>
      <c r="MCK227" s="730"/>
      <c r="MCL227" s="730"/>
      <c r="MCM227" s="730"/>
      <c r="MCN227" s="730"/>
      <c r="MCO227" s="730"/>
      <c r="MCP227" s="730"/>
      <c r="MCQ227" s="730"/>
      <c r="MCR227" s="730"/>
      <c r="MCS227" s="730"/>
      <c r="MCT227" s="730"/>
      <c r="MCU227" s="730"/>
      <c r="MCV227" s="730"/>
      <c r="MCW227" s="730"/>
      <c r="MCX227" s="730"/>
      <c r="MCY227" s="730"/>
      <c r="MCZ227" s="730"/>
      <c r="MDA227" s="730"/>
      <c r="MDB227" s="730"/>
      <c r="MDC227" s="730"/>
      <c r="MDD227" s="730"/>
      <c r="MDE227" s="730"/>
      <c r="MDF227" s="730"/>
      <c r="MDG227" s="730"/>
      <c r="MDH227" s="730"/>
      <c r="MDI227" s="730"/>
      <c r="MDJ227" s="730"/>
      <c r="MDK227" s="730"/>
      <c r="MDL227" s="730"/>
      <c r="MDM227" s="730"/>
      <c r="MDN227" s="730"/>
      <c r="MDO227" s="730"/>
      <c r="MDP227" s="730"/>
      <c r="MDQ227" s="730"/>
      <c r="MDR227" s="727"/>
      <c r="MDS227" s="727"/>
      <c r="MDT227" s="727"/>
      <c r="MDU227" s="727"/>
      <c r="MDV227" s="727"/>
      <c r="MDW227" s="727"/>
      <c r="MDX227" s="727"/>
      <c r="MDY227" s="727"/>
      <c r="MDZ227" s="727"/>
      <c r="MEA227" s="727"/>
      <c r="MEB227" s="727"/>
      <c r="MEC227" s="727"/>
      <c r="MED227" s="727"/>
      <c r="MEE227" s="727"/>
      <c r="MEF227" s="727"/>
      <c r="MEG227" s="727"/>
      <c r="MEH227" s="728"/>
      <c r="MEI227" s="728"/>
      <c r="MEJ227" s="728"/>
      <c r="MEK227" s="728"/>
      <c r="MEL227" s="728"/>
      <c r="MEM227" s="728"/>
      <c r="MEN227" s="728"/>
      <c r="MEO227" s="729"/>
      <c r="MEP227" s="729"/>
      <c r="MEQ227" s="729"/>
      <c r="MER227" s="729"/>
      <c r="MES227" s="729"/>
      <c r="MET227" s="729"/>
      <c r="MEU227" s="729"/>
      <c r="MEV227" s="729"/>
      <c r="MEW227" s="729"/>
      <c r="MEX227" s="729"/>
      <c r="MEY227" s="729"/>
      <c r="MEZ227" s="729"/>
      <c r="MFA227" s="729"/>
      <c r="MFB227" s="729"/>
      <c r="MFC227" s="729"/>
      <c r="MFD227" s="729"/>
      <c r="MFE227" s="729"/>
      <c r="MFF227" s="729"/>
      <c r="MFG227" s="729"/>
      <c r="MFH227" s="729"/>
      <c r="MFI227" s="729"/>
      <c r="MFJ227" s="729"/>
      <c r="MFK227" s="729"/>
      <c r="MFL227" s="729"/>
      <c r="MFM227" s="729"/>
      <c r="MFN227" s="729"/>
      <c r="MFO227" s="729"/>
      <c r="MFP227" s="729"/>
      <c r="MFQ227" s="729"/>
      <c r="MFR227" s="729"/>
      <c r="MFS227" s="729"/>
      <c r="MFT227" s="729"/>
      <c r="MFU227" s="729"/>
      <c r="MFV227" s="729"/>
      <c r="MFW227" s="730"/>
      <c r="MFX227" s="730"/>
      <c r="MFY227" s="730"/>
      <c r="MFZ227" s="730"/>
      <c r="MGA227" s="730"/>
      <c r="MGB227" s="730"/>
      <c r="MGC227" s="730"/>
      <c r="MGD227" s="730"/>
      <c r="MGE227" s="730"/>
      <c r="MGF227" s="730"/>
      <c r="MGG227" s="730"/>
      <c r="MGH227" s="730"/>
      <c r="MGI227" s="730"/>
      <c r="MGJ227" s="730"/>
      <c r="MGK227" s="730"/>
      <c r="MGL227" s="730"/>
      <c r="MGM227" s="730"/>
      <c r="MGN227" s="730"/>
      <c r="MGO227" s="730"/>
      <c r="MGP227" s="730"/>
      <c r="MGQ227" s="730"/>
      <c r="MGR227" s="730"/>
      <c r="MGS227" s="730"/>
      <c r="MGT227" s="730"/>
      <c r="MGU227" s="730"/>
      <c r="MGV227" s="730"/>
      <c r="MGW227" s="730"/>
      <c r="MGX227" s="730"/>
      <c r="MGY227" s="730"/>
      <c r="MGZ227" s="730"/>
      <c r="MHA227" s="730"/>
      <c r="MHB227" s="730"/>
      <c r="MHC227" s="730"/>
      <c r="MHD227" s="730"/>
      <c r="MHE227" s="730"/>
      <c r="MHF227" s="730"/>
      <c r="MHG227" s="730"/>
      <c r="MHH227" s="730"/>
      <c r="MHI227" s="730"/>
      <c r="MHJ227" s="730"/>
      <c r="MHK227" s="730"/>
      <c r="MHL227" s="730"/>
      <c r="MHM227" s="730"/>
      <c r="MHN227" s="730"/>
      <c r="MHO227" s="730"/>
      <c r="MHP227" s="730"/>
      <c r="MHQ227" s="730"/>
      <c r="MHR227" s="730"/>
      <c r="MHS227" s="727"/>
      <c r="MHT227" s="727"/>
      <c r="MHU227" s="727"/>
      <c r="MHV227" s="727"/>
      <c r="MHW227" s="727"/>
      <c r="MHX227" s="727"/>
      <c r="MHY227" s="727"/>
      <c r="MHZ227" s="727"/>
      <c r="MIA227" s="727"/>
      <c r="MIB227" s="727"/>
      <c r="MIC227" s="727"/>
      <c r="MID227" s="727"/>
      <c r="MIE227" s="727"/>
      <c r="MIF227" s="727"/>
      <c r="MIG227" s="727"/>
      <c r="MIH227" s="727"/>
      <c r="MII227" s="728"/>
      <c r="MIJ227" s="728"/>
      <c r="MIK227" s="728"/>
      <c r="MIL227" s="728"/>
      <c r="MIM227" s="728"/>
      <c r="MIN227" s="728"/>
      <c r="MIO227" s="728"/>
      <c r="MIP227" s="729"/>
      <c r="MIQ227" s="729"/>
      <c r="MIR227" s="729"/>
      <c r="MIS227" s="729"/>
      <c r="MIT227" s="729"/>
      <c r="MIU227" s="729"/>
      <c r="MIV227" s="729"/>
      <c r="MIW227" s="729"/>
      <c r="MIX227" s="729"/>
      <c r="MIY227" s="729"/>
      <c r="MIZ227" s="729"/>
      <c r="MJA227" s="729"/>
      <c r="MJB227" s="729"/>
      <c r="MJC227" s="729"/>
      <c r="MJD227" s="729"/>
      <c r="MJE227" s="729"/>
      <c r="MJF227" s="729"/>
      <c r="MJG227" s="729"/>
      <c r="MJH227" s="729"/>
      <c r="MJI227" s="729"/>
      <c r="MJJ227" s="729"/>
      <c r="MJK227" s="729"/>
      <c r="MJL227" s="729"/>
      <c r="MJM227" s="729"/>
      <c r="MJN227" s="729"/>
      <c r="MJO227" s="729"/>
      <c r="MJP227" s="729"/>
      <c r="MJQ227" s="729"/>
      <c r="MJR227" s="729"/>
      <c r="MJS227" s="729"/>
      <c r="MJT227" s="729"/>
      <c r="MJU227" s="729"/>
      <c r="MJV227" s="729"/>
      <c r="MJW227" s="729"/>
      <c r="MJX227" s="730"/>
      <c r="MJY227" s="730"/>
      <c r="MJZ227" s="730"/>
      <c r="MKA227" s="730"/>
      <c r="MKB227" s="730"/>
      <c r="MKC227" s="730"/>
      <c r="MKD227" s="730"/>
      <c r="MKE227" s="730"/>
      <c r="MKF227" s="730"/>
      <c r="MKG227" s="730"/>
      <c r="MKH227" s="730"/>
      <c r="MKI227" s="730"/>
      <c r="MKJ227" s="730"/>
      <c r="MKK227" s="730"/>
      <c r="MKL227" s="730"/>
      <c r="MKM227" s="730"/>
      <c r="MKN227" s="730"/>
      <c r="MKO227" s="730"/>
      <c r="MKP227" s="730"/>
      <c r="MKQ227" s="730"/>
      <c r="MKR227" s="730"/>
      <c r="MKS227" s="730"/>
      <c r="MKT227" s="730"/>
      <c r="MKU227" s="730"/>
      <c r="MKV227" s="730"/>
      <c r="MKW227" s="730"/>
      <c r="MKX227" s="730"/>
      <c r="MKY227" s="730"/>
      <c r="MKZ227" s="730"/>
      <c r="MLA227" s="730"/>
      <c r="MLB227" s="730"/>
      <c r="MLC227" s="730"/>
      <c r="MLD227" s="730"/>
      <c r="MLE227" s="730"/>
      <c r="MLF227" s="730"/>
      <c r="MLG227" s="730"/>
      <c r="MLH227" s="730"/>
      <c r="MLI227" s="730"/>
      <c r="MLJ227" s="730"/>
      <c r="MLK227" s="730"/>
      <c r="MLL227" s="730"/>
      <c r="MLM227" s="730"/>
      <c r="MLN227" s="730"/>
      <c r="MLO227" s="730"/>
      <c r="MLP227" s="730"/>
      <c r="MLQ227" s="730"/>
      <c r="MLR227" s="730"/>
      <c r="MLS227" s="730"/>
      <c r="MLT227" s="727"/>
      <c r="MLU227" s="727"/>
      <c r="MLV227" s="727"/>
      <c r="MLW227" s="727"/>
      <c r="MLX227" s="727"/>
      <c r="MLY227" s="727"/>
      <c r="MLZ227" s="727"/>
      <c r="MMA227" s="727"/>
      <c r="MMB227" s="727"/>
      <c r="MMC227" s="727"/>
      <c r="MMD227" s="727"/>
      <c r="MME227" s="727"/>
      <c r="MMF227" s="727"/>
      <c r="MMG227" s="727"/>
      <c r="MMH227" s="727"/>
      <c r="MMI227" s="727"/>
      <c r="MMJ227" s="728"/>
      <c r="MMK227" s="728"/>
      <c r="MML227" s="728"/>
      <c r="MMM227" s="728"/>
      <c r="MMN227" s="728"/>
      <c r="MMO227" s="728"/>
      <c r="MMP227" s="728"/>
      <c r="MMQ227" s="729"/>
      <c r="MMR227" s="729"/>
      <c r="MMS227" s="729"/>
      <c r="MMT227" s="729"/>
      <c r="MMU227" s="729"/>
      <c r="MMV227" s="729"/>
      <c r="MMW227" s="729"/>
      <c r="MMX227" s="729"/>
      <c r="MMY227" s="729"/>
      <c r="MMZ227" s="729"/>
      <c r="MNA227" s="729"/>
      <c r="MNB227" s="729"/>
      <c r="MNC227" s="729"/>
      <c r="MND227" s="729"/>
      <c r="MNE227" s="729"/>
      <c r="MNF227" s="729"/>
      <c r="MNG227" s="729"/>
      <c r="MNH227" s="729"/>
      <c r="MNI227" s="729"/>
      <c r="MNJ227" s="729"/>
      <c r="MNK227" s="729"/>
      <c r="MNL227" s="729"/>
      <c r="MNM227" s="729"/>
      <c r="MNN227" s="729"/>
      <c r="MNO227" s="729"/>
      <c r="MNP227" s="729"/>
      <c r="MNQ227" s="729"/>
      <c r="MNR227" s="729"/>
      <c r="MNS227" s="729"/>
      <c r="MNT227" s="729"/>
      <c r="MNU227" s="729"/>
      <c r="MNV227" s="729"/>
      <c r="MNW227" s="729"/>
      <c r="MNX227" s="729"/>
      <c r="MNY227" s="730"/>
      <c r="MNZ227" s="730"/>
      <c r="MOA227" s="730"/>
      <c r="MOB227" s="730"/>
      <c r="MOC227" s="730"/>
      <c r="MOD227" s="730"/>
      <c r="MOE227" s="730"/>
      <c r="MOF227" s="730"/>
      <c r="MOG227" s="730"/>
      <c r="MOH227" s="730"/>
      <c r="MOI227" s="730"/>
      <c r="MOJ227" s="730"/>
      <c r="MOK227" s="730"/>
      <c r="MOL227" s="730"/>
      <c r="MOM227" s="730"/>
      <c r="MON227" s="730"/>
      <c r="MOO227" s="730"/>
      <c r="MOP227" s="730"/>
      <c r="MOQ227" s="730"/>
      <c r="MOR227" s="730"/>
      <c r="MOS227" s="730"/>
      <c r="MOT227" s="730"/>
      <c r="MOU227" s="730"/>
      <c r="MOV227" s="730"/>
      <c r="MOW227" s="730"/>
      <c r="MOX227" s="730"/>
      <c r="MOY227" s="730"/>
      <c r="MOZ227" s="730"/>
      <c r="MPA227" s="730"/>
      <c r="MPB227" s="730"/>
      <c r="MPC227" s="730"/>
      <c r="MPD227" s="730"/>
      <c r="MPE227" s="730"/>
      <c r="MPF227" s="730"/>
      <c r="MPG227" s="730"/>
      <c r="MPH227" s="730"/>
      <c r="MPI227" s="730"/>
      <c r="MPJ227" s="730"/>
      <c r="MPK227" s="730"/>
      <c r="MPL227" s="730"/>
      <c r="MPM227" s="730"/>
      <c r="MPN227" s="730"/>
      <c r="MPO227" s="730"/>
      <c r="MPP227" s="730"/>
      <c r="MPQ227" s="730"/>
      <c r="MPR227" s="730"/>
      <c r="MPS227" s="730"/>
      <c r="MPT227" s="730"/>
      <c r="MPU227" s="727"/>
      <c r="MPV227" s="727"/>
      <c r="MPW227" s="727"/>
      <c r="MPX227" s="727"/>
      <c r="MPY227" s="727"/>
      <c r="MPZ227" s="727"/>
      <c r="MQA227" s="727"/>
      <c r="MQB227" s="727"/>
      <c r="MQC227" s="727"/>
      <c r="MQD227" s="727"/>
      <c r="MQE227" s="727"/>
      <c r="MQF227" s="727"/>
      <c r="MQG227" s="727"/>
      <c r="MQH227" s="727"/>
      <c r="MQI227" s="727"/>
      <c r="MQJ227" s="727"/>
      <c r="MQK227" s="728"/>
      <c r="MQL227" s="728"/>
      <c r="MQM227" s="728"/>
      <c r="MQN227" s="728"/>
      <c r="MQO227" s="728"/>
      <c r="MQP227" s="728"/>
      <c r="MQQ227" s="728"/>
      <c r="MQR227" s="729"/>
      <c r="MQS227" s="729"/>
      <c r="MQT227" s="729"/>
      <c r="MQU227" s="729"/>
      <c r="MQV227" s="729"/>
      <c r="MQW227" s="729"/>
      <c r="MQX227" s="729"/>
      <c r="MQY227" s="729"/>
      <c r="MQZ227" s="729"/>
      <c r="MRA227" s="729"/>
      <c r="MRB227" s="729"/>
      <c r="MRC227" s="729"/>
      <c r="MRD227" s="729"/>
      <c r="MRE227" s="729"/>
      <c r="MRF227" s="729"/>
      <c r="MRG227" s="729"/>
      <c r="MRH227" s="729"/>
      <c r="MRI227" s="729"/>
      <c r="MRJ227" s="729"/>
      <c r="MRK227" s="729"/>
      <c r="MRL227" s="729"/>
      <c r="MRM227" s="729"/>
      <c r="MRN227" s="729"/>
      <c r="MRO227" s="729"/>
      <c r="MRP227" s="729"/>
      <c r="MRQ227" s="729"/>
      <c r="MRR227" s="729"/>
      <c r="MRS227" s="729"/>
      <c r="MRT227" s="729"/>
      <c r="MRU227" s="729"/>
      <c r="MRV227" s="729"/>
      <c r="MRW227" s="729"/>
      <c r="MRX227" s="729"/>
      <c r="MRY227" s="729"/>
      <c r="MRZ227" s="730"/>
      <c r="MSA227" s="730"/>
      <c r="MSB227" s="730"/>
      <c r="MSC227" s="730"/>
      <c r="MSD227" s="730"/>
      <c r="MSE227" s="730"/>
      <c r="MSF227" s="730"/>
      <c r="MSG227" s="730"/>
      <c r="MSH227" s="730"/>
      <c r="MSI227" s="730"/>
      <c r="MSJ227" s="730"/>
      <c r="MSK227" s="730"/>
      <c r="MSL227" s="730"/>
      <c r="MSM227" s="730"/>
      <c r="MSN227" s="730"/>
      <c r="MSO227" s="730"/>
      <c r="MSP227" s="730"/>
      <c r="MSQ227" s="730"/>
      <c r="MSR227" s="730"/>
      <c r="MSS227" s="730"/>
      <c r="MST227" s="730"/>
      <c r="MSU227" s="730"/>
      <c r="MSV227" s="730"/>
      <c r="MSW227" s="730"/>
      <c r="MSX227" s="730"/>
      <c r="MSY227" s="730"/>
      <c r="MSZ227" s="730"/>
      <c r="MTA227" s="730"/>
      <c r="MTB227" s="730"/>
      <c r="MTC227" s="730"/>
      <c r="MTD227" s="730"/>
      <c r="MTE227" s="730"/>
      <c r="MTF227" s="730"/>
      <c r="MTG227" s="730"/>
      <c r="MTH227" s="730"/>
      <c r="MTI227" s="730"/>
      <c r="MTJ227" s="730"/>
      <c r="MTK227" s="730"/>
      <c r="MTL227" s="730"/>
      <c r="MTM227" s="730"/>
      <c r="MTN227" s="730"/>
      <c r="MTO227" s="730"/>
      <c r="MTP227" s="730"/>
      <c r="MTQ227" s="730"/>
      <c r="MTR227" s="730"/>
      <c r="MTS227" s="730"/>
      <c r="MTT227" s="730"/>
      <c r="MTU227" s="730"/>
      <c r="MTV227" s="727"/>
      <c r="MTW227" s="727"/>
      <c r="MTX227" s="727"/>
      <c r="MTY227" s="727"/>
      <c r="MTZ227" s="727"/>
      <c r="MUA227" s="727"/>
      <c r="MUB227" s="727"/>
      <c r="MUC227" s="727"/>
      <c r="MUD227" s="727"/>
      <c r="MUE227" s="727"/>
      <c r="MUF227" s="727"/>
      <c r="MUG227" s="727"/>
      <c r="MUH227" s="727"/>
      <c r="MUI227" s="727"/>
      <c r="MUJ227" s="727"/>
      <c r="MUK227" s="727"/>
      <c r="MUL227" s="728"/>
      <c r="MUM227" s="728"/>
      <c r="MUN227" s="728"/>
      <c r="MUO227" s="728"/>
      <c r="MUP227" s="728"/>
      <c r="MUQ227" s="728"/>
      <c r="MUR227" s="728"/>
      <c r="MUS227" s="729"/>
      <c r="MUT227" s="729"/>
      <c r="MUU227" s="729"/>
      <c r="MUV227" s="729"/>
      <c r="MUW227" s="729"/>
      <c r="MUX227" s="729"/>
      <c r="MUY227" s="729"/>
      <c r="MUZ227" s="729"/>
      <c r="MVA227" s="729"/>
      <c r="MVB227" s="729"/>
      <c r="MVC227" s="729"/>
      <c r="MVD227" s="729"/>
      <c r="MVE227" s="729"/>
      <c r="MVF227" s="729"/>
      <c r="MVG227" s="729"/>
      <c r="MVH227" s="729"/>
      <c r="MVI227" s="729"/>
      <c r="MVJ227" s="729"/>
      <c r="MVK227" s="729"/>
      <c r="MVL227" s="729"/>
      <c r="MVM227" s="729"/>
      <c r="MVN227" s="729"/>
      <c r="MVO227" s="729"/>
      <c r="MVP227" s="729"/>
      <c r="MVQ227" s="729"/>
      <c r="MVR227" s="729"/>
      <c r="MVS227" s="729"/>
      <c r="MVT227" s="729"/>
      <c r="MVU227" s="729"/>
      <c r="MVV227" s="729"/>
      <c r="MVW227" s="729"/>
      <c r="MVX227" s="729"/>
      <c r="MVY227" s="729"/>
      <c r="MVZ227" s="729"/>
      <c r="MWA227" s="730"/>
      <c r="MWB227" s="730"/>
      <c r="MWC227" s="730"/>
      <c r="MWD227" s="730"/>
      <c r="MWE227" s="730"/>
      <c r="MWF227" s="730"/>
      <c r="MWG227" s="730"/>
      <c r="MWH227" s="730"/>
      <c r="MWI227" s="730"/>
      <c r="MWJ227" s="730"/>
      <c r="MWK227" s="730"/>
      <c r="MWL227" s="730"/>
      <c r="MWM227" s="730"/>
      <c r="MWN227" s="730"/>
      <c r="MWO227" s="730"/>
      <c r="MWP227" s="730"/>
      <c r="MWQ227" s="730"/>
      <c r="MWR227" s="730"/>
      <c r="MWS227" s="730"/>
      <c r="MWT227" s="730"/>
      <c r="MWU227" s="730"/>
      <c r="MWV227" s="730"/>
      <c r="MWW227" s="730"/>
      <c r="MWX227" s="730"/>
      <c r="MWY227" s="730"/>
      <c r="MWZ227" s="730"/>
      <c r="MXA227" s="730"/>
      <c r="MXB227" s="730"/>
      <c r="MXC227" s="730"/>
      <c r="MXD227" s="730"/>
      <c r="MXE227" s="730"/>
      <c r="MXF227" s="730"/>
      <c r="MXG227" s="730"/>
      <c r="MXH227" s="730"/>
      <c r="MXI227" s="730"/>
      <c r="MXJ227" s="730"/>
      <c r="MXK227" s="730"/>
      <c r="MXL227" s="730"/>
      <c r="MXM227" s="730"/>
      <c r="MXN227" s="730"/>
      <c r="MXO227" s="730"/>
      <c r="MXP227" s="730"/>
      <c r="MXQ227" s="730"/>
      <c r="MXR227" s="730"/>
      <c r="MXS227" s="730"/>
      <c r="MXT227" s="730"/>
      <c r="MXU227" s="730"/>
      <c r="MXV227" s="730"/>
      <c r="MXW227" s="727"/>
      <c r="MXX227" s="727"/>
      <c r="MXY227" s="727"/>
      <c r="MXZ227" s="727"/>
      <c r="MYA227" s="727"/>
      <c r="MYB227" s="727"/>
      <c r="MYC227" s="727"/>
      <c r="MYD227" s="727"/>
      <c r="MYE227" s="727"/>
      <c r="MYF227" s="727"/>
      <c r="MYG227" s="727"/>
      <c r="MYH227" s="727"/>
      <c r="MYI227" s="727"/>
      <c r="MYJ227" s="727"/>
      <c r="MYK227" s="727"/>
      <c r="MYL227" s="727"/>
      <c r="MYM227" s="728"/>
      <c r="MYN227" s="728"/>
      <c r="MYO227" s="728"/>
      <c r="MYP227" s="728"/>
      <c r="MYQ227" s="728"/>
      <c r="MYR227" s="728"/>
      <c r="MYS227" s="728"/>
      <c r="MYT227" s="729"/>
      <c r="MYU227" s="729"/>
      <c r="MYV227" s="729"/>
      <c r="MYW227" s="729"/>
      <c r="MYX227" s="729"/>
      <c r="MYY227" s="729"/>
      <c r="MYZ227" s="729"/>
      <c r="MZA227" s="729"/>
      <c r="MZB227" s="729"/>
      <c r="MZC227" s="729"/>
      <c r="MZD227" s="729"/>
      <c r="MZE227" s="729"/>
      <c r="MZF227" s="729"/>
      <c r="MZG227" s="729"/>
      <c r="MZH227" s="729"/>
      <c r="MZI227" s="729"/>
      <c r="MZJ227" s="729"/>
      <c r="MZK227" s="729"/>
      <c r="MZL227" s="729"/>
      <c r="MZM227" s="729"/>
      <c r="MZN227" s="729"/>
      <c r="MZO227" s="729"/>
      <c r="MZP227" s="729"/>
      <c r="MZQ227" s="729"/>
      <c r="MZR227" s="729"/>
      <c r="MZS227" s="729"/>
      <c r="MZT227" s="729"/>
      <c r="MZU227" s="729"/>
      <c r="MZV227" s="729"/>
      <c r="MZW227" s="729"/>
      <c r="MZX227" s="729"/>
      <c r="MZY227" s="729"/>
      <c r="MZZ227" s="729"/>
      <c r="NAA227" s="729"/>
      <c r="NAB227" s="730"/>
      <c r="NAC227" s="730"/>
      <c r="NAD227" s="730"/>
      <c r="NAE227" s="730"/>
      <c r="NAF227" s="730"/>
      <c r="NAG227" s="730"/>
      <c r="NAH227" s="730"/>
      <c r="NAI227" s="730"/>
      <c r="NAJ227" s="730"/>
      <c r="NAK227" s="730"/>
      <c r="NAL227" s="730"/>
      <c r="NAM227" s="730"/>
      <c r="NAN227" s="730"/>
      <c r="NAO227" s="730"/>
      <c r="NAP227" s="730"/>
      <c r="NAQ227" s="730"/>
      <c r="NAR227" s="730"/>
      <c r="NAS227" s="730"/>
      <c r="NAT227" s="730"/>
      <c r="NAU227" s="730"/>
      <c r="NAV227" s="730"/>
      <c r="NAW227" s="730"/>
      <c r="NAX227" s="730"/>
      <c r="NAY227" s="730"/>
      <c r="NAZ227" s="730"/>
      <c r="NBA227" s="730"/>
      <c r="NBB227" s="730"/>
      <c r="NBC227" s="730"/>
      <c r="NBD227" s="730"/>
      <c r="NBE227" s="730"/>
      <c r="NBF227" s="730"/>
      <c r="NBG227" s="730"/>
      <c r="NBH227" s="730"/>
      <c r="NBI227" s="730"/>
      <c r="NBJ227" s="730"/>
      <c r="NBK227" s="730"/>
      <c r="NBL227" s="730"/>
      <c r="NBM227" s="730"/>
      <c r="NBN227" s="730"/>
      <c r="NBO227" s="730"/>
      <c r="NBP227" s="730"/>
      <c r="NBQ227" s="730"/>
      <c r="NBR227" s="730"/>
      <c r="NBS227" s="730"/>
      <c r="NBT227" s="730"/>
      <c r="NBU227" s="730"/>
      <c r="NBV227" s="730"/>
      <c r="NBW227" s="730"/>
      <c r="NBX227" s="727"/>
      <c r="NBY227" s="727"/>
      <c r="NBZ227" s="727"/>
      <c r="NCA227" s="727"/>
      <c r="NCB227" s="727"/>
      <c r="NCC227" s="727"/>
      <c r="NCD227" s="727"/>
      <c r="NCE227" s="727"/>
      <c r="NCF227" s="727"/>
      <c r="NCG227" s="727"/>
      <c r="NCH227" s="727"/>
      <c r="NCI227" s="727"/>
      <c r="NCJ227" s="727"/>
      <c r="NCK227" s="727"/>
      <c r="NCL227" s="727"/>
      <c r="NCM227" s="727"/>
      <c r="NCN227" s="728"/>
      <c r="NCO227" s="728"/>
      <c r="NCP227" s="728"/>
      <c r="NCQ227" s="728"/>
      <c r="NCR227" s="728"/>
      <c r="NCS227" s="728"/>
      <c r="NCT227" s="728"/>
      <c r="NCU227" s="729"/>
      <c r="NCV227" s="729"/>
      <c r="NCW227" s="729"/>
      <c r="NCX227" s="729"/>
      <c r="NCY227" s="729"/>
      <c r="NCZ227" s="729"/>
      <c r="NDA227" s="729"/>
      <c r="NDB227" s="729"/>
      <c r="NDC227" s="729"/>
      <c r="NDD227" s="729"/>
      <c r="NDE227" s="729"/>
      <c r="NDF227" s="729"/>
      <c r="NDG227" s="729"/>
      <c r="NDH227" s="729"/>
      <c r="NDI227" s="729"/>
      <c r="NDJ227" s="729"/>
      <c r="NDK227" s="729"/>
      <c r="NDL227" s="729"/>
      <c r="NDM227" s="729"/>
      <c r="NDN227" s="729"/>
      <c r="NDO227" s="729"/>
      <c r="NDP227" s="729"/>
      <c r="NDQ227" s="729"/>
      <c r="NDR227" s="729"/>
      <c r="NDS227" s="729"/>
      <c r="NDT227" s="729"/>
      <c r="NDU227" s="729"/>
      <c r="NDV227" s="729"/>
      <c r="NDW227" s="729"/>
      <c r="NDX227" s="729"/>
      <c r="NDY227" s="729"/>
      <c r="NDZ227" s="729"/>
      <c r="NEA227" s="729"/>
      <c r="NEB227" s="729"/>
      <c r="NEC227" s="730"/>
      <c r="NED227" s="730"/>
      <c r="NEE227" s="730"/>
      <c r="NEF227" s="730"/>
      <c r="NEG227" s="730"/>
      <c r="NEH227" s="730"/>
      <c r="NEI227" s="730"/>
      <c r="NEJ227" s="730"/>
      <c r="NEK227" s="730"/>
      <c r="NEL227" s="730"/>
      <c r="NEM227" s="730"/>
      <c r="NEN227" s="730"/>
      <c r="NEO227" s="730"/>
      <c r="NEP227" s="730"/>
      <c r="NEQ227" s="730"/>
      <c r="NER227" s="730"/>
      <c r="NES227" s="730"/>
      <c r="NET227" s="730"/>
      <c r="NEU227" s="730"/>
      <c r="NEV227" s="730"/>
      <c r="NEW227" s="730"/>
      <c r="NEX227" s="730"/>
      <c r="NEY227" s="730"/>
      <c r="NEZ227" s="730"/>
      <c r="NFA227" s="730"/>
      <c r="NFB227" s="730"/>
      <c r="NFC227" s="730"/>
      <c r="NFD227" s="730"/>
      <c r="NFE227" s="730"/>
      <c r="NFF227" s="730"/>
      <c r="NFG227" s="730"/>
      <c r="NFH227" s="730"/>
      <c r="NFI227" s="730"/>
      <c r="NFJ227" s="730"/>
      <c r="NFK227" s="730"/>
      <c r="NFL227" s="730"/>
      <c r="NFM227" s="730"/>
      <c r="NFN227" s="730"/>
      <c r="NFO227" s="730"/>
      <c r="NFP227" s="730"/>
      <c r="NFQ227" s="730"/>
      <c r="NFR227" s="730"/>
      <c r="NFS227" s="730"/>
      <c r="NFT227" s="730"/>
      <c r="NFU227" s="730"/>
      <c r="NFV227" s="730"/>
      <c r="NFW227" s="730"/>
      <c r="NFX227" s="730"/>
      <c r="NFY227" s="727"/>
      <c r="NFZ227" s="727"/>
      <c r="NGA227" s="727"/>
      <c r="NGB227" s="727"/>
      <c r="NGC227" s="727"/>
      <c r="NGD227" s="727"/>
      <c r="NGE227" s="727"/>
      <c r="NGF227" s="727"/>
      <c r="NGG227" s="727"/>
      <c r="NGH227" s="727"/>
      <c r="NGI227" s="727"/>
      <c r="NGJ227" s="727"/>
      <c r="NGK227" s="727"/>
      <c r="NGL227" s="727"/>
      <c r="NGM227" s="727"/>
      <c r="NGN227" s="727"/>
      <c r="NGO227" s="728"/>
      <c r="NGP227" s="728"/>
      <c r="NGQ227" s="728"/>
      <c r="NGR227" s="728"/>
      <c r="NGS227" s="728"/>
      <c r="NGT227" s="728"/>
      <c r="NGU227" s="728"/>
      <c r="NGV227" s="729"/>
      <c r="NGW227" s="729"/>
      <c r="NGX227" s="729"/>
      <c r="NGY227" s="729"/>
      <c r="NGZ227" s="729"/>
      <c r="NHA227" s="729"/>
      <c r="NHB227" s="729"/>
      <c r="NHC227" s="729"/>
      <c r="NHD227" s="729"/>
      <c r="NHE227" s="729"/>
      <c r="NHF227" s="729"/>
      <c r="NHG227" s="729"/>
      <c r="NHH227" s="729"/>
      <c r="NHI227" s="729"/>
      <c r="NHJ227" s="729"/>
      <c r="NHK227" s="729"/>
      <c r="NHL227" s="729"/>
      <c r="NHM227" s="729"/>
      <c r="NHN227" s="729"/>
      <c r="NHO227" s="729"/>
      <c r="NHP227" s="729"/>
      <c r="NHQ227" s="729"/>
      <c r="NHR227" s="729"/>
      <c r="NHS227" s="729"/>
      <c r="NHT227" s="729"/>
      <c r="NHU227" s="729"/>
      <c r="NHV227" s="729"/>
      <c r="NHW227" s="729"/>
      <c r="NHX227" s="729"/>
      <c r="NHY227" s="729"/>
      <c r="NHZ227" s="729"/>
      <c r="NIA227" s="729"/>
      <c r="NIB227" s="729"/>
      <c r="NIC227" s="729"/>
      <c r="NID227" s="730"/>
      <c r="NIE227" s="730"/>
      <c r="NIF227" s="730"/>
      <c r="NIG227" s="730"/>
      <c r="NIH227" s="730"/>
      <c r="NII227" s="730"/>
      <c r="NIJ227" s="730"/>
      <c r="NIK227" s="730"/>
      <c r="NIL227" s="730"/>
      <c r="NIM227" s="730"/>
      <c r="NIN227" s="730"/>
      <c r="NIO227" s="730"/>
      <c r="NIP227" s="730"/>
      <c r="NIQ227" s="730"/>
      <c r="NIR227" s="730"/>
      <c r="NIS227" s="730"/>
      <c r="NIT227" s="730"/>
      <c r="NIU227" s="730"/>
      <c r="NIV227" s="730"/>
      <c r="NIW227" s="730"/>
      <c r="NIX227" s="730"/>
      <c r="NIY227" s="730"/>
      <c r="NIZ227" s="730"/>
      <c r="NJA227" s="730"/>
      <c r="NJB227" s="730"/>
      <c r="NJC227" s="730"/>
      <c r="NJD227" s="730"/>
      <c r="NJE227" s="730"/>
      <c r="NJF227" s="730"/>
      <c r="NJG227" s="730"/>
      <c r="NJH227" s="730"/>
      <c r="NJI227" s="730"/>
      <c r="NJJ227" s="730"/>
      <c r="NJK227" s="730"/>
      <c r="NJL227" s="730"/>
      <c r="NJM227" s="730"/>
      <c r="NJN227" s="730"/>
      <c r="NJO227" s="730"/>
      <c r="NJP227" s="730"/>
      <c r="NJQ227" s="730"/>
      <c r="NJR227" s="730"/>
      <c r="NJS227" s="730"/>
      <c r="NJT227" s="730"/>
      <c r="NJU227" s="730"/>
      <c r="NJV227" s="730"/>
      <c r="NJW227" s="730"/>
      <c r="NJX227" s="730"/>
      <c r="NJY227" s="730"/>
      <c r="NJZ227" s="727"/>
      <c r="NKA227" s="727"/>
      <c r="NKB227" s="727"/>
      <c r="NKC227" s="727"/>
      <c r="NKD227" s="727"/>
      <c r="NKE227" s="727"/>
      <c r="NKF227" s="727"/>
      <c r="NKG227" s="727"/>
      <c r="NKH227" s="727"/>
      <c r="NKI227" s="727"/>
      <c r="NKJ227" s="727"/>
      <c r="NKK227" s="727"/>
      <c r="NKL227" s="727"/>
      <c r="NKM227" s="727"/>
      <c r="NKN227" s="727"/>
      <c r="NKO227" s="727"/>
      <c r="NKP227" s="728"/>
      <c r="NKQ227" s="728"/>
      <c r="NKR227" s="728"/>
      <c r="NKS227" s="728"/>
      <c r="NKT227" s="728"/>
      <c r="NKU227" s="728"/>
      <c r="NKV227" s="728"/>
      <c r="NKW227" s="729"/>
      <c r="NKX227" s="729"/>
      <c r="NKY227" s="729"/>
      <c r="NKZ227" s="729"/>
      <c r="NLA227" s="729"/>
      <c r="NLB227" s="729"/>
      <c r="NLC227" s="729"/>
      <c r="NLD227" s="729"/>
      <c r="NLE227" s="729"/>
      <c r="NLF227" s="729"/>
      <c r="NLG227" s="729"/>
      <c r="NLH227" s="729"/>
      <c r="NLI227" s="729"/>
      <c r="NLJ227" s="729"/>
      <c r="NLK227" s="729"/>
      <c r="NLL227" s="729"/>
      <c r="NLM227" s="729"/>
      <c r="NLN227" s="729"/>
      <c r="NLO227" s="729"/>
      <c r="NLP227" s="729"/>
      <c r="NLQ227" s="729"/>
      <c r="NLR227" s="729"/>
      <c r="NLS227" s="729"/>
      <c r="NLT227" s="729"/>
      <c r="NLU227" s="729"/>
      <c r="NLV227" s="729"/>
      <c r="NLW227" s="729"/>
      <c r="NLX227" s="729"/>
      <c r="NLY227" s="729"/>
      <c r="NLZ227" s="729"/>
      <c r="NMA227" s="729"/>
      <c r="NMB227" s="729"/>
      <c r="NMC227" s="729"/>
      <c r="NMD227" s="729"/>
      <c r="NME227" s="730"/>
      <c r="NMF227" s="730"/>
      <c r="NMG227" s="730"/>
      <c r="NMH227" s="730"/>
      <c r="NMI227" s="730"/>
      <c r="NMJ227" s="730"/>
      <c r="NMK227" s="730"/>
      <c r="NML227" s="730"/>
      <c r="NMM227" s="730"/>
      <c r="NMN227" s="730"/>
      <c r="NMO227" s="730"/>
      <c r="NMP227" s="730"/>
      <c r="NMQ227" s="730"/>
      <c r="NMR227" s="730"/>
      <c r="NMS227" s="730"/>
      <c r="NMT227" s="730"/>
      <c r="NMU227" s="730"/>
      <c r="NMV227" s="730"/>
      <c r="NMW227" s="730"/>
      <c r="NMX227" s="730"/>
      <c r="NMY227" s="730"/>
      <c r="NMZ227" s="730"/>
      <c r="NNA227" s="730"/>
      <c r="NNB227" s="730"/>
      <c r="NNC227" s="730"/>
      <c r="NND227" s="730"/>
      <c r="NNE227" s="730"/>
      <c r="NNF227" s="730"/>
      <c r="NNG227" s="730"/>
      <c r="NNH227" s="730"/>
      <c r="NNI227" s="730"/>
      <c r="NNJ227" s="730"/>
      <c r="NNK227" s="730"/>
      <c r="NNL227" s="730"/>
      <c r="NNM227" s="730"/>
      <c r="NNN227" s="730"/>
      <c r="NNO227" s="730"/>
      <c r="NNP227" s="730"/>
      <c r="NNQ227" s="730"/>
      <c r="NNR227" s="730"/>
      <c r="NNS227" s="730"/>
      <c r="NNT227" s="730"/>
      <c r="NNU227" s="730"/>
      <c r="NNV227" s="730"/>
      <c r="NNW227" s="730"/>
      <c r="NNX227" s="730"/>
      <c r="NNY227" s="730"/>
      <c r="NNZ227" s="730"/>
      <c r="NOA227" s="727"/>
      <c r="NOB227" s="727"/>
      <c r="NOC227" s="727"/>
      <c r="NOD227" s="727"/>
      <c r="NOE227" s="727"/>
      <c r="NOF227" s="727"/>
      <c r="NOG227" s="727"/>
      <c r="NOH227" s="727"/>
      <c r="NOI227" s="727"/>
      <c r="NOJ227" s="727"/>
      <c r="NOK227" s="727"/>
      <c r="NOL227" s="727"/>
      <c r="NOM227" s="727"/>
      <c r="NON227" s="727"/>
      <c r="NOO227" s="727"/>
      <c r="NOP227" s="727"/>
      <c r="NOQ227" s="728"/>
      <c r="NOR227" s="728"/>
      <c r="NOS227" s="728"/>
      <c r="NOT227" s="728"/>
      <c r="NOU227" s="728"/>
      <c r="NOV227" s="728"/>
      <c r="NOW227" s="728"/>
      <c r="NOX227" s="729"/>
      <c r="NOY227" s="729"/>
      <c r="NOZ227" s="729"/>
      <c r="NPA227" s="729"/>
      <c r="NPB227" s="729"/>
      <c r="NPC227" s="729"/>
      <c r="NPD227" s="729"/>
      <c r="NPE227" s="729"/>
      <c r="NPF227" s="729"/>
      <c r="NPG227" s="729"/>
      <c r="NPH227" s="729"/>
      <c r="NPI227" s="729"/>
      <c r="NPJ227" s="729"/>
      <c r="NPK227" s="729"/>
      <c r="NPL227" s="729"/>
      <c r="NPM227" s="729"/>
      <c r="NPN227" s="729"/>
      <c r="NPO227" s="729"/>
      <c r="NPP227" s="729"/>
      <c r="NPQ227" s="729"/>
      <c r="NPR227" s="729"/>
      <c r="NPS227" s="729"/>
      <c r="NPT227" s="729"/>
      <c r="NPU227" s="729"/>
      <c r="NPV227" s="729"/>
      <c r="NPW227" s="729"/>
      <c r="NPX227" s="729"/>
      <c r="NPY227" s="729"/>
      <c r="NPZ227" s="729"/>
      <c r="NQA227" s="729"/>
      <c r="NQB227" s="729"/>
      <c r="NQC227" s="729"/>
      <c r="NQD227" s="729"/>
      <c r="NQE227" s="729"/>
      <c r="NQF227" s="730"/>
      <c r="NQG227" s="730"/>
      <c r="NQH227" s="730"/>
      <c r="NQI227" s="730"/>
      <c r="NQJ227" s="730"/>
      <c r="NQK227" s="730"/>
      <c r="NQL227" s="730"/>
      <c r="NQM227" s="730"/>
      <c r="NQN227" s="730"/>
      <c r="NQO227" s="730"/>
      <c r="NQP227" s="730"/>
      <c r="NQQ227" s="730"/>
      <c r="NQR227" s="730"/>
      <c r="NQS227" s="730"/>
      <c r="NQT227" s="730"/>
      <c r="NQU227" s="730"/>
      <c r="NQV227" s="730"/>
      <c r="NQW227" s="730"/>
      <c r="NQX227" s="730"/>
      <c r="NQY227" s="730"/>
      <c r="NQZ227" s="730"/>
      <c r="NRA227" s="730"/>
      <c r="NRB227" s="730"/>
      <c r="NRC227" s="730"/>
      <c r="NRD227" s="730"/>
      <c r="NRE227" s="730"/>
      <c r="NRF227" s="730"/>
      <c r="NRG227" s="730"/>
      <c r="NRH227" s="730"/>
      <c r="NRI227" s="730"/>
      <c r="NRJ227" s="730"/>
      <c r="NRK227" s="730"/>
      <c r="NRL227" s="730"/>
      <c r="NRM227" s="730"/>
      <c r="NRN227" s="730"/>
      <c r="NRO227" s="730"/>
      <c r="NRP227" s="730"/>
      <c r="NRQ227" s="730"/>
      <c r="NRR227" s="730"/>
      <c r="NRS227" s="730"/>
      <c r="NRT227" s="730"/>
      <c r="NRU227" s="730"/>
      <c r="NRV227" s="730"/>
      <c r="NRW227" s="730"/>
      <c r="NRX227" s="730"/>
      <c r="NRY227" s="730"/>
      <c r="NRZ227" s="730"/>
      <c r="NSA227" s="730"/>
      <c r="NSB227" s="727"/>
      <c r="NSC227" s="727"/>
      <c r="NSD227" s="727"/>
      <c r="NSE227" s="727"/>
      <c r="NSF227" s="727"/>
      <c r="NSG227" s="727"/>
      <c r="NSH227" s="727"/>
      <c r="NSI227" s="727"/>
      <c r="NSJ227" s="727"/>
      <c r="NSK227" s="727"/>
      <c r="NSL227" s="727"/>
      <c r="NSM227" s="727"/>
      <c r="NSN227" s="727"/>
      <c r="NSO227" s="727"/>
      <c r="NSP227" s="727"/>
      <c r="NSQ227" s="727"/>
      <c r="NSR227" s="728"/>
      <c r="NSS227" s="728"/>
      <c r="NST227" s="728"/>
      <c r="NSU227" s="728"/>
      <c r="NSV227" s="728"/>
      <c r="NSW227" s="728"/>
      <c r="NSX227" s="728"/>
      <c r="NSY227" s="729"/>
      <c r="NSZ227" s="729"/>
      <c r="NTA227" s="729"/>
      <c r="NTB227" s="729"/>
      <c r="NTC227" s="729"/>
      <c r="NTD227" s="729"/>
      <c r="NTE227" s="729"/>
      <c r="NTF227" s="729"/>
      <c r="NTG227" s="729"/>
      <c r="NTH227" s="729"/>
      <c r="NTI227" s="729"/>
      <c r="NTJ227" s="729"/>
      <c r="NTK227" s="729"/>
      <c r="NTL227" s="729"/>
      <c r="NTM227" s="729"/>
      <c r="NTN227" s="729"/>
      <c r="NTO227" s="729"/>
      <c r="NTP227" s="729"/>
      <c r="NTQ227" s="729"/>
      <c r="NTR227" s="729"/>
      <c r="NTS227" s="729"/>
      <c r="NTT227" s="729"/>
      <c r="NTU227" s="729"/>
      <c r="NTV227" s="729"/>
      <c r="NTW227" s="729"/>
      <c r="NTX227" s="729"/>
      <c r="NTY227" s="729"/>
      <c r="NTZ227" s="729"/>
      <c r="NUA227" s="729"/>
      <c r="NUB227" s="729"/>
      <c r="NUC227" s="729"/>
      <c r="NUD227" s="729"/>
      <c r="NUE227" s="729"/>
      <c r="NUF227" s="729"/>
      <c r="NUG227" s="730"/>
      <c r="NUH227" s="730"/>
      <c r="NUI227" s="730"/>
      <c r="NUJ227" s="730"/>
      <c r="NUK227" s="730"/>
      <c r="NUL227" s="730"/>
      <c r="NUM227" s="730"/>
      <c r="NUN227" s="730"/>
      <c r="NUO227" s="730"/>
      <c r="NUP227" s="730"/>
      <c r="NUQ227" s="730"/>
      <c r="NUR227" s="730"/>
      <c r="NUS227" s="730"/>
      <c r="NUT227" s="730"/>
      <c r="NUU227" s="730"/>
      <c r="NUV227" s="730"/>
      <c r="NUW227" s="730"/>
      <c r="NUX227" s="730"/>
      <c r="NUY227" s="730"/>
      <c r="NUZ227" s="730"/>
      <c r="NVA227" s="730"/>
      <c r="NVB227" s="730"/>
      <c r="NVC227" s="730"/>
      <c r="NVD227" s="730"/>
      <c r="NVE227" s="730"/>
      <c r="NVF227" s="730"/>
      <c r="NVG227" s="730"/>
      <c r="NVH227" s="730"/>
      <c r="NVI227" s="730"/>
      <c r="NVJ227" s="730"/>
      <c r="NVK227" s="730"/>
      <c r="NVL227" s="730"/>
      <c r="NVM227" s="730"/>
      <c r="NVN227" s="730"/>
      <c r="NVO227" s="730"/>
      <c r="NVP227" s="730"/>
      <c r="NVQ227" s="730"/>
      <c r="NVR227" s="730"/>
      <c r="NVS227" s="730"/>
      <c r="NVT227" s="730"/>
      <c r="NVU227" s="730"/>
      <c r="NVV227" s="730"/>
      <c r="NVW227" s="730"/>
      <c r="NVX227" s="730"/>
      <c r="NVY227" s="730"/>
      <c r="NVZ227" s="730"/>
      <c r="NWA227" s="730"/>
      <c r="NWB227" s="730"/>
      <c r="NWC227" s="727"/>
      <c r="NWD227" s="727"/>
      <c r="NWE227" s="727"/>
      <c r="NWF227" s="727"/>
      <c r="NWG227" s="727"/>
      <c r="NWH227" s="727"/>
      <c r="NWI227" s="727"/>
      <c r="NWJ227" s="727"/>
      <c r="NWK227" s="727"/>
      <c r="NWL227" s="727"/>
      <c r="NWM227" s="727"/>
      <c r="NWN227" s="727"/>
      <c r="NWO227" s="727"/>
      <c r="NWP227" s="727"/>
      <c r="NWQ227" s="727"/>
      <c r="NWR227" s="727"/>
      <c r="NWS227" s="728"/>
      <c r="NWT227" s="728"/>
      <c r="NWU227" s="728"/>
      <c r="NWV227" s="728"/>
      <c r="NWW227" s="728"/>
      <c r="NWX227" s="728"/>
      <c r="NWY227" s="728"/>
      <c r="NWZ227" s="729"/>
      <c r="NXA227" s="729"/>
      <c r="NXB227" s="729"/>
      <c r="NXC227" s="729"/>
      <c r="NXD227" s="729"/>
      <c r="NXE227" s="729"/>
      <c r="NXF227" s="729"/>
      <c r="NXG227" s="729"/>
      <c r="NXH227" s="729"/>
      <c r="NXI227" s="729"/>
      <c r="NXJ227" s="729"/>
      <c r="NXK227" s="729"/>
      <c r="NXL227" s="729"/>
      <c r="NXM227" s="729"/>
      <c r="NXN227" s="729"/>
      <c r="NXO227" s="729"/>
      <c r="NXP227" s="729"/>
      <c r="NXQ227" s="729"/>
      <c r="NXR227" s="729"/>
      <c r="NXS227" s="729"/>
      <c r="NXT227" s="729"/>
      <c r="NXU227" s="729"/>
      <c r="NXV227" s="729"/>
      <c r="NXW227" s="729"/>
      <c r="NXX227" s="729"/>
      <c r="NXY227" s="729"/>
      <c r="NXZ227" s="729"/>
      <c r="NYA227" s="729"/>
      <c r="NYB227" s="729"/>
      <c r="NYC227" s="729"/>
      <c r="NYD227" s="729"/>
      <c r="NYE227" s="729"/>
      <c r="NYF227" s="729"/>
      <c r="NYG227" s="729"/>
      <c r="NYH227" s="730"/>
      <c r="NYI227" s="730"/>
      <c r="NYJ227" s="730"/>
      <c r="NYK227" s="730"/>
      <c r="NYL227" s="730"/>
      <c r="NYM227" s="730"/>
      <c r="NYN227" s="730"/>
      <c r="NYO227" s="730"/>
      <c r="NYP227" s="730"/>
      <c r="NYQ227" s="730"/>
      <c r="NYR227" s="730"/>
      <c r="NYS227" s="730"/>
      <c r="NYT227" s="730"/>
      <c r="NYU227" s="730"/>
      <c r="NYV227" s="730"/>
      <c r="NYW227" s="730"/>
      <c r="NYX227" s="730"/>
      <c r="NYY227" s="730"/>
      <c r="NYZ227" s="730"/>
      <c r="NZA227" s="730"/>
      <c r="NZB227" s="730"/>
      <c r="NZC227" s="730"/>
      <c r="NZD227" s="730"/>
      <c r="NZE227" s="730"/>
      <c r="NZF227" s="730"/>
      <c r="NZG227" s="730"/>
      <c r="NZH227" s="730"/>
      <c r="NZI227" s="730"/>
      <c r="NZJ227" s="730"/>
      <c r="NZK227" s="730"/>
      <c r="NZL227" s="730"/>
      <c r="NZM227" s="730"/>
      <c r="NZN227" s="730"/>
      <c r="NZO227" s="730"/>
      <c r="NZP227" s="730"/>
      <c r="NZQ227" s="730"/>
      <c r="NZR227" s="730"/>
      <c r="NZS227" s="730"/>
      <c r="NZT227" s="730"/>
      <c r="NZU227" s="730"/>
      <c r="NZV227" s="730"/>
      <c r="NZW227" s="730"/>
      <c r="NZX227" s="730"/>
      <c r="NZY227" s="730"/>
      <c r="NZZ227" s="730"/>
      <c r="OAA227" s="730"/>
      <c r="OAB227" s="730"/>
      <c r="OAC227" s="730"/>
      <c r="OAD227" s="727"/>
      <c r="OAE227" s="727"/>
      <c r="OAF227" s="727"/>
      <c r="OAG227" s="727"/>
      <c r="OAH227" s="727"/>
      <c r="OAI227" s="727"/>
      <c r="OAJ227" s="727"/>
      <c r="OAK227" s="727"/>
      <c r="OAL227" s="727"/>
      <c r="OAM227" s="727"/>
      <c r="OAN227" s="727"/>
      <c r="OAO227" s="727"/>
      <c r="OAP227" s="727"/>
      <c r="OAQ227" s="727"/>
      <c r="OAR227" s="727"/>
      <c r="OAS227" s="727"/>
      <c r="OAT227" s="728"/>
      <c r="OAU227" s="728"/>
      <c r="OAV227" s="728"/>
      <c r="OAW227" s="728"/>
      <c r="OAX227" s="728"/>
      <c r="OAY227" s="728"/>
      <c r="OAZ227" s="728"/>
      <c r="OBA227" s="729"/>
      <c r="OBB227" s="729"/>
      <c r="OBC227" s="729"/>
      <c r="OBD227" s="729"/>
      <c r="OBE227" s="729"/>
      <c r="OBF227" s="729"/>
      <c r="OBG227" s="729"/>
      <c r="OBH227" s="729"/>
      <c r="OBI227" s="729"/>
      <c r="OBJ227" s="729"/>
      <c r="OBK227" s="729"/>
      <c r="OBL227" s="729"/>
      <c r="OBM227" s="729"/>
      <c r="OBN227" s="729"/>
      <c r="OBO227" s="729"/>
      <c r="OBP227" s="729"/>
      <c r="OBQ227" s="729"/>
      <c r="OBR227" s="729"/>
      <c r="OBS227" s="729"/>
      <c r="OBT227" s="729"/>
      <c r="OBU227" s="729"/>
      <c r="OBV227" s="729"/>
      <c r="OBW227" s="729"/>
      <c r="OBX227" s="729"/>
      <c r="OBY227" s="729"/>
      <c r="OBZ227" s="729"/>
      <c r="OCA227" s="729"/>
      <c r="OCB227" s="729"/>
      <c r="OCC227" s="729"/>
      <c r="OCD227" s="729"/>
      <c r="OCE227" s="729"/>
      <c r="OCF227" s="729"/>
      <c r="OCG227" s="729"/>
      <c r="OCH227" s="729"/>
      <c r="OCI227" s="730"/>
      <c r="OCJ227" s="730"/>
      <c r="OCK227" s="730"/>
      <c r="OCL227" s="730"/>
      <c r="OCM227" s="730"/>
      <c r="OCN227" s="730"/>
      <c r="OCO227" s="730"/>
      <c r="OCP227" s="730"/>
      <c r="OCQ227" s="730"/>
      <c r="OCR227" s="730"/>
      <c r="OCS227" s="730"/>
      <c r="OCT227" s="730"/>
      <c r="OCU227" s="730"/>
      <c r="OCV227" s="730"/>
      <c r="OCW227" s="730"/>
      <c r="OCX227" s="730"/>
      <c r="OCY227" s="730"/>
      <c r="OCZ227" s="730"/>
      <c r="ODA227" s="730"/>
      <c r="ODB227" s="730"/>
      <c r="ODC227" s="730"/>
      <c r="ODD227" s="730"/>
      <c r="ODE227" s="730"/>
      <c r="ODF227" s="730"/>
      <c r="ODG227" s="730"/>
      <c r="ODH227" s="730"/>
      <c r="ODI227" s="730"/>
      <c r="ODJ227" s="730"/>
      <c r="ODK227" s="730"/>
      <c r="ODL227" s="730"/>
      <c r="ODM227" s="730"/>
      <c r="ODN227" s="730"/>
      <c r="ODO227" s="730"/>
      <c r="ODP227" s="730"/>
      <c r="ODQ227" s="730"/>
      <c r="ODR227" s="730"/>
      <c r="ODS227" s="730"/>
      <c r="ODT227" s="730"/>
      <c r="ODU227" s="730"/>
      <c r="ODV227" s="730"/>
      <c r="ODW227" s="730"/>
      <c r="ODX227" s="730"/>
      <c r="ODY227" s="730"/>
      <c r="ODZ227" s="730"/>
      <c r="OEA227" s="730"/>
      <c r="OEB227" s="730"/>
      <c r="OEC227" s="730"/>
      <c r="OED227" s="730"/>
      <c r="OEE227" s="727"/>
      <c r="OEF227" s="727"/>
      <c r="OEG227" s="727"/>
      <c r="OEH227" s="727"/>
      <c r="OEI227" s="727"/>
      <c r="OEJ227" s="727"/>
      <c r="OEK227" s="727"/>
      <c r="OEL227" s="727"/>
      <c r="OEM227" s="727"/>
      <c r="OEN227" s="727"/>
      <c r="OEO227" s="727"/>
      <c r="OEP227" s="727"/>
      <c r="OEQ227" s="727"/>
      <c r="OER227" s="727"/>
      <c r="OES227" s="727"/>
      <c r="OET227" s="727"/>
      <c r="OEU227" s="728"/>
      <c r="OEV227" s="728"/>
      <c r="OEW227" s="728"/>
      <c r="OEX227" s="728"/>
      <c r="OEY227" s="728"/>
      <c r="OEZ227" s="728"/>
      <c r="OFA227" s="728"/>
      <c r="OFB227" s="729"/>
      <c r="OFC227" s="729"/>
      <c r="OFD227" s="729"/>
      <c r="OFE227" s="729"/>
      <c r="OFF227" s="729"/>
      <c r="OFG227" s="729"/>
      <c r="OFH227" s="729"/>
      <c r="OFI227" s="729"/>
      <c r="OFJ227" s="729"/>
      <c r="OFK227" s="729"/>
      <c r="OFL227" s="729"/>
      <c r="OFM227" s="729"/>
      <c r="OFN227" s="729"/>
      <c r="OFO227" s="729"/>
      <c r="OFP227" s="729"/>
      <c r="OFQ227" s="729"/>
      <c r="OFR227" s="729"/>
      <c r="OFS227" s="729"/>
      <c r="OFT227" s="729"/>
      <c r="OFU227" s="729"/>
      <c r="OFV227" s="729"/>
      <c r="OFW227" s="729"/>
      <c r="OFX227" s="729"/>
      <c r="OFY227" s="729"/>
      <c r="OFZ227" s="729"/>
      <c r="OGA227" s="729"/>
      <c r="OGB227" s="729"/>
      <c r="OGC227" s="729"/>
      <c r="OGD227" s="729"/>
      <c r="OGE227" s="729"/>
      <c r="OGF227" s="729"/>
      <c r="OGG227" s="729"/>
      <c r="OGH227" s="729"/>
      <c r="OGI227" s="729"/>
      <c r="OGJ227" s="730"/>
      <c r="OGK227" s="730"/>
      <c r="OGL227" s="730"/>
      <c r="OGM227" s="730"/>
      <c r="OGN227" s="730"/>
      <c r="OGO227" s="730"/>
      <c r="OGP227" s="730"/>
      <c r="OGQ227" s="730"/>
      <c r="OGR227" s="730"/>
      <c r="OGS227" s="730"/>
      <c r="OGT227" s="730"/>
      <c r="OGU227" s="730"/>
      <c r="OGV227" s="730"/>
      <c r="OGW227" s="730"/>
      <c r="OGX227" s="730"/>
      <c r="OGY227" s="730"/>
      <c r="OGZ227" s="730"/>
      <c r="OHA227" s="730"/>
      <c r="OHB227" s="730"/>
      <c r="OHC227" s="730"/>
      <c r="OHD227" s="730"/>
      <c r="OHE227" s="730"/>
      <c r="OHF227" s="730"/>
      <c r="OHG227" s="730"/>
      <c r="OHH227" s="730"/>
      <c r="OHI227" s="730"/>
      <c r="OHJ227" s="730"/>
      <c r="OHK227" s="730"/>
      <c r="OHL227" s="730"/>
      <c r="OHM227" s="730"/>
      <c r="OHN227" s="730"/>
      <c r="OHO227" s="730"/>
      <c r="OHP227" s="730"/>
      <c r="OHQ227" s="730"/>
      <c r="OHR227" s="730"/>
      <c r="OHS227" s="730"/>
      <c r="OHT227" s="730"/>
      <c r="OHU227" s="730"/>
      <c r="OHV227" s="730"/>
      <c r="OHW227" s="730"/>
      <c r="OHX227" s="730"/>
      <c r="OHY227" s="730"/>
      <c r="OHZ227" s="730"/>
      <c r="OIA227" s="730"/>
      <c r="OIB227" s="730"/>
      <c r="OIC227" s="730"/>
      <c r="OID227" s="730"/>
      <c r="OIE227" s="730"/>
      <c r="OIF227" s="727"/>
      <c r="OIG227" s="727"/>
      <c r="OIH227" s="727"/>
      <c r="OII227" s="727"/>
      <c r="OIJ227" s="727"/>
      <c r="OIK227" s="727"/>
      <c r="OIL227" s="727"/>
      <c r="OIM227" s="727"/>
      <c r="OIN227" s="727"/>
      <c r="OIO227" s="727"/>
      <c r="OIP227" s="727"/>
      <c r="OIQ227" s="727"/>
      <c r="OIR227" s="727"/>
      <c r="OIS227" s="727"/>
      <c r="OIT227" s="727"/>
      <c r="OIU227" s="727"/>
      <c r="OIV227" s="728"/>
      <c r="OIW227" s="728"/>
      <c r="OIX227" s="728"/>
      <c r="OIY227" s="728"/>
      <c r="OIZ227" s="728"/>
      <c r="OJA227" s="728"/>
      <c r="OJB227" s="728"/>
      <c r="OJC227" s="729"/>
      <c r="OJD227" s="729"/>
      <c r="OJE227" s="729"/>
      <c r="OJF227" s="729"/>
      <c r="OJG227" s="729"/>
      <c r="OJH227" s="729"/>
      <c r="OJI227" s="729"/>
      <c r="OJJ227" s="729"/>
      <c r="OJK227" s="729"/>
      <c r="OJL227" s="729"/>
      <c r="OJM227" s="729"/>
      <c r="OJN227" s="729"/>
      <c r="OJO227" s="729"/>
      <c r="OJP227" s="729"/>
      <c r="OJQ227" s="729"/>
      <c r="OJR227" s="729"/>
      <c r="OJS227" s="729"/>
      <c r="OJT227" s="729"/>
      <c r="OJU227" s="729"/>
      <c r="OJV227" s="729"/>
      <c r="OJW227" s="729"/>
      <c r="OJX227" s="729"/>
      <c r="OJY227" s="729"/>
      <c r="OJZ227" s="729"/>
      <c r="OKA227" s="729"/>
      <c r="OKB227" s="729"/>
      <c r="OKC227" s="729"/>
      <c r="OKD227" s="729"/>
      <c r="OKE227" s="729"/>
      <c r="OKF227" s="729"/>
      <c r="OKG227" s="729"/>
      <c r="OKH227" s="729"/>
      <c r="OKI227" s="729"/>
      <c r="OKJ227" s="729"/>
      <c r="OKK227" s="730"/>
      <c r="OKL227" s="730"/>
      <c r="OKM227" s="730"/>
      <c r="OKN227" s="730"/>
      <c r="OKO227" s="730"/>
      <c r="OKP227" s="730"/>
      <c r="OKQ227" s="730"/>
      <c r="OKR227" s="730"/>
      <c r="OKS227" s="730"/>
      <c r="OKT227" s="730"/>
      <c r="OKU227" s="730"/>
      <c r="OKV227" s="730"/>
      <c r="OKW227" s="730"/>
      <c r="OKX227" s="730"/>
      <c r="OKY227" s="730"/>
      <c r="OKZ227" s="730"/>
      <c r="OLA227" s="730"/>
      <c r="OLB227" s="730"/>
      <c r="OLC227" s="730"/>
      <c r="OLD227" s="730"/>
      <c r="OLE227" s="730"/>
      <c r="OLF227" s="730"/>
      <c r="OLG227" s="730"/>
      <c r="OLH227" s="730"/>
      <c r="OLI227" s="730"/>
      <c r="OLJ227" s="730"/>
      <c r="OLK227" s="730"/>
      <c r="OLL227" s="730"/>
      <c r="OLM227" s="730"/>
      <c r="OLN227" s="730"/>
      <c r="OLO227" s="730"/>
      <c r="OLP227" s="730"/>
      <c r="OLQ227" s="730"/>
      <c r="OLR227" s="730"/>
      <c r="OLS227" s="730"/>
      <c r="OLT227" s="730"/>
      <c r="OLU227" s="730"/>
      <c r="OLV227" s="730"/>
      <c r="OLW227" s="730"/>
      <c r="OLX227" s="730"/>
      <c r="OLY227" s="730"/>
      <c r="OLZ227" s="730"/>
      <c r="OMA227" s="730"/>
      <c r="OMB227" s="730"/>
      <c r="OMC227" s="730"/>
      <c r="OMD227" s="730"/>
      <c r="OME227" s="730"/>
      <c r="OMF227" s="730"/>
      <c r="OMG227" s="727"/>
      <c r="OMH227" s="727"/>
      <c r="OMI227" s="727"/>
      <c r="OMJ227" s="727"/>
      <c r="OMK227" s="727"/>
      <c r="OML227" s="727"/>
      <c r="OMM227" s="727"/>
      <c r="OMN227" s="727"/>
      <c r="OMO227" s="727"/>
      <c r="OMP227" s="727"/>
      <c r="OMQ227" s="727"/>
      <c r="OMR227" s="727"/>
      <c r="OMS227" s="727"/>
      <c r="OMT227" s="727"/>
      <c r="OMU227" s="727"/>
      <c r="OMV227" s="727"/>
      <c r="OMW227" s="728"/>
      <c r="OMX227" s="728"/>
      <c r="OMY227" s="728"/>
      <c r="OMZ227" s="728"/>
      <c r="ONA227" s="728"/>
      <c r="ONB227" s="728"/>
      <c r="ONC227" s="728"/>
      <c r="OND227" s="729"/>
      <c r="ONE227" s="729"/>
      <c r="ONF227" s="729"/>
      <c r="ONG227" s="729"/>
      <c r="ONH227" s="729"/>
      <c r="ONI227" s="729"/>
      <c r="ONJ227" s="729"/>
      <c r="ONK227" s="729"/>
      <c r="ONL227" s="729"/>
      <c r="ONM227" s="729"/>
      <c r="ONN227" s="729"/>
      <c r="ONO227" s="729"/>
      <c r="ONP227" s="729"/>
      <c r="ONQ227" s="729"/>
      <c r="ONR227" s="729"/>
      <c r="ONS227" s="729"/>
      <c r="ONT227" s="729"/>
      <c r="ONU227" s="729"/>
      <c r="ONV227" s="729"/>
      <c r="ONW227" s="729"/>
      <c r="ONX227" s="729"/>
      <c r="ONY227" s="729"/>
      <c r="ONZ227" s="729"/>
      <c r="OOA227" s="729"/>
      <c r="OOB227" s="729"/>
      <c r="OOC227" s="729"/>
      <c r="OOD227" s="729"/>
      <c r="OOE227" s="729"/>
      <c r="OOF227" s="729"/>
      <c r="OOG227" s="729"/>
      <c r="OOH227" s="729"/>
      <c r="OOI227" s="729"/>
      <c r="OOJ227" s="729"/>
      <c r="OOK227" s="729"/>
      <c r="OOL227" s="730"/>
      <c r="OOM227" s="730"/>
      <c r="OON227" s="730"/>
      <c r="OOO227" s="730"/>
      <c r="OOP227" s="730"/>
      <c r="OOQ227" s="730"/>
      <c r="OOR227" s="730"/>
      <c r="OOS227" s="730"/>
      <c r="OOT227" s="730"/>
      <c r="OOU227" s="730"/>
      <c r="OOV227" s="730"/>
      <c r="OOW227" s="730"/>
      <c r="OOX227" s="730"/>
      <c r="OOY227" s="730"/>
      <c r="OOZ227" s="730"/>
      <c r="OPA227" s="730"/>
      <c r="OPB227" s="730"/>
      <c r="OPC227" s="730"/>
      <c r="OPD227" s="730"/>
      <c r="OPE227" s="730"/>
      <c r="OPF227" s="730"/>
      <c r="OPG227" s="730"/>
      <c r="OPH227" s="730"/>
      <c r="OPI227" s="730"/>
      <c r="OPJ227" s="730"/>
      <c r="OPK227" s="730"/>
      <c r="OPL227" s="730"/>
      <c r="OPM227" s="730"/>
      <c r="OPN227" s="730"/>
      <c r="OPO227" s="730"/>
      <c r="OPP227" s="730"/>
      <c r="OPQ227" s="730"/>
      <c r="OPR227" s="730"/>
      <c r="OPS227" s="730"/>
      <c r="OPT227" s="730"/>
      <c r="OPU227" s="730"/>
      <c r="OPV227" s="730"/>
      <c r="OPW227" s="730"/>
      <c r="OPX227" s="730"/>
      <c r="OPY227" s="730"/>
      <c r="OPZ227" s="730"/>
      <c r="OQA227" s="730"/>
      <c r="OQB227" s="730"/>
      <c r="OQC227" s="730"/>
      <c r="OQD227" s="730"/>
      <c r="OQE227" s="730"/>
      <c r="OQF227" s="730"/>
      <c r="OQG227" s="730"/>
      <c r="OQH227" s="727"/>
      <c r="OQI227" s="727"/>
      <c r="OQJ227" s="727"/>
      <c r="OQK227" s="727"/>
      <c r="OQL227" s="727"/>
      <c r="OQM227" s="727"/>
      <c r="OQN227" s="727"/>
      <c r="OQO227" s="727"/>
      <c r="OQP227" s="727"/>
      <c r="OQQ227" s="727"/>
      <c r="OQR227" s="727"/>
      <c r="OQS227" s="727"/>
      <c r="OQT227" s="727"/>
      <c r="OQU227" s="727"/>
      <c r="OQV227" s="727"/>
      <c r="OQW227" s="727"/>
      <c r="OQX227" s="728"/>
      <c r="OQY227" s="728"/>
      <c r="OQZ227" s="728"/>
      <c r="ORA227" s="728"/>
      <c r="ORB227" s="728"/>
      <c r="ORC227" s="728"/>
      <c r="ORD227" s="728"/>
      <c r="ORE227" s="729"/>
      <c r="ORF227" s="729"/>
      <c r="ORG227" s="729"/>
      <c r="ORH227" s="729"/>
      <c r="ORI227" s="729"/>
      <c r="ORJ227" s="729"/>
      <c r="ORK227" s="729"/>
      <c r="ORL227" s="729"/>
      <c r="ORM227" s="729"/>
      <c r="ORN227" s="729"/>
      <c r="ORO227" s="729"/>
      <c r="ORP227" s="729"/>
      <c r="ORQ227" s="729"/>
      <c r="ORR227" s="729"/>
      <c r="ORS227" s="729"/>
      <c r="ORT227" s="729"/>
      <c r="ORU227" s="729"/>
      <c r="ORV227" s="729"/>
      <c r="ORW227" s="729"/>
      <c r="ORX227" s="729"/>
      <c r="ORY227" s="729"/>
      <c r="ORZ227" s="729"/>
      <c r="OSA227" s="729"/>
      <c r="OSB227" s="729"/>
      <c r="OSC227" s="729"/>
      <c r="OSD227" s="729"/>
      <c r="OSE227" s="729"/>
      <c r="OSF227" s="729"/>
      <c r="OSG227" s="729"/>
      <c r="OSH227" s="729"/>
      <c r="OSI227" s="729"/>
      <c r="OSJ227" s="729"/>
      <c r="OSK227" s="729"/>
      <c r="OSL227" s="729"/>
      <c r="OSM227" s="730"/>
      <c r="OSN227" s="730"/>
      <c r="OSO227" s="730"/>
      <c r="OSP227" s="730"/>
      <c r="OSQ227" s="730"/>
      <c r="OSR227" s="730"/>
      <c r="OSS227" s="730"/>
      <c r="OST227" s="730"/>
      <c r="OSU227" s="730"/>
      <c r="OSV227" s="730"/>
      <c r="OSW227" s="730"/>
      <c r="OSX227" s="730"/>
      <c r="OSY227" s="730"/>
      <c r="OSZ227" s="730"/>
      <c r="OTA227" s="730"/>
      <c r="OTB227" s="730"/>
      <c r="OTC227" s="730"/>
      <c r="OTD227" s="730"/>
      <c r="OTE227" s="730"/>
      <c r="OTF227" s="730"/>
      <c r="OTG227" s="730"/>
      <c r="OTH227" s="730"/>
      <c r="OTI227" s="730"/>
      <c r="OTJ227" s="730"/>
      <c r="OTK227" s="730"/>
      <c r="OTL227" s="730"/>
      <c r="OTM227" s="730"/>
      <c r="OTN227" s="730"/>
      <c r="OTO227" s="730"/>
      <c r="OTP227" s="730"/>
      <c r="OTQ227" s="730"/>
      <c r="OTR227" s="730"/>
      <c r="OTS227" s="730"/>
      <c r="OTT227" s="730"/>
      <c r="OTU227" s="730"/>
      <c r="OTV227" s="730"/>
      <c r="OTW227" s="730"/>
      <c r="OTX227" s="730"/>
      <c r="OTY227" s="730"/>
      <c r="OTZ227" s="730"/>
      <c r="OUA227" s="730"/>
      <c r="OUB227" s="730"/>
      <c r="OUC227" s="730"/>
      <c r="OUD227" s="730"/>
      <c r="OUE227" s="730"/>
      <c r="OUF227" s="730"/>
      <c r="OUG227" s="730"/>
      <c r="OUH227" s="730"/>
      <c r="OUI227" s="727"/>
      <c r="OUJ227" s="727"/>
      <c r="OUK227" s="727"/>
      <c r="OUL227" s="727"/>
      <c r="OUM227" s="727"/>
      <c r="OUN227" s="727"/>
      <c r="OUO227" s="727"/>
      <c r="OUP227" s="727"/>
      <c r="OUQ227" s="727"/>
      <c r="OUR227" s="727"/>
      <c r="OUS227" s="727"/>
      <c r="OUT227" s="727"/>
      <c r="OUU227" s="727"/>
      <c r="OUV227" s="727"/>
      <c r="OUW227" s="727"/>
      <c r="OUX227" s="727"/>
      <c r="OUY227" s="728"/>
      <c r="OUZ227" s="728"/>
      <c r="OVA227" s="728"/>
      <c r="OVB227" s="728"/>
      <c r="OVC227" s="728"/>
      <c r="OVD227" s="728"/>
      <c r="OVE227" s="728"/>
      <c r="OVF227" s="729"/>
      <c r="OVG227" s="729"/>
      <c r="OVH227" s="729"/>
      <c r="OVI227" s="729"/>
      <c r="OVJ227" s="729"/>
      <c r="OVK227" s="729"/>
      <c r="OVL227" s="729"/>
      <c r="OVM227" s="729"/>
      <c r="OVN227" s="729"/>
      <c r="OVO227" s="729"/>
      <c r="OVP227" s="729"/>
      <c r="OVQ227" s="729"/>
      <c r="OVR227" s="729"/>
      <c r="OVS227" s="729"/>
      <c r="OVT227" s="729"/>
      <c r="OVU227" s="729"/>
      <c r="OVV227" s="729"/>
      <c r="OVW227" s="729"/>
      <c r="OVX227" s="729"/>
      <c r="OVY227" s="729"/>
      <c r="OVZ227" s="729"/>
      <c r="OWA227" s="729"/>
      <c r="OWB227" s="729"/>
      <c r="OWC227" s="729"/>
      <c r="OWD227" s="729"/>
      <c r="OWE227" s="729"/>
      <c r="OWF227" s="729"/>
      <c r="OWG227" s="729"/>
      <c r="OWH227" s="729"/>
      <c r="OWI227" s="729"/>
      <c r="OWJ227" s="729"/>
      <c r="OWK227" s="729"/>
      <c r="OWL227" s="729"/>
      <c r="OWM227" s="729"/>
      <c r="OWN227" s="730"/>
      <c r="OWO227" s="730"/>
      <c r="OWP227" s="730"/>
      <c r="OWQ227" s="730"/>
      <c r="OWR227" s="730"/>
      <c r="OWS227" s="730"/>
      <c r="OWT227" s="730"/>
      <c r="OWU227" s="730"/>
      <c r="OWV227" s="730"/>
      <c r="OWW227" s="730"/>
      <c r="OWX227" s="730"/>
      <c r="OWY227" s="730"/>
      <c r="OWZ227" s="730"/>
      <c r="OXA227" s="730"/>
      <c r="OXB227" s="730"/>
      <c r="OXC227" s="730"/>
      <c r="OXD227" s="730"/>
      <c r="OXE227" s="730"/>
      <c r="OXF227" s="730"/>
      <c r="OXG227" s="730"/>
      <c r="OXH227" s="730"/>
      <c r="OXI227" s="730"/>
      <c r="OXJ227" s="730"/>
      <c r="OXK227" s="730"/>
      <c r="OXL227" s="730"/>
      <c r="OXM227" s="730"/>
      <c r="OXN227" s="730"/>
      <c r="OXO227" s="730"/>
      <c r="OXP227" s="730"/>
      <c r="OXQ227" s="730"/>
      <c r="OXR227" s="730"/>
      <c r="OXS227" s="730"/>
      <c r="OXT227" s="730"/>
      <c r="OXU227" s="730"/>
      <c r="OXV227" s="730"/>
      <c r="OXW227" s="730"/>
      <c r="OXX227" s="730"/>
      <c r="OXY227" s="730"/>
      <c r="OXZ227" s="730"/>
      <c r="OYA227" s="730"/>
      <c r="OYB227" s="730"/>
      <c r="OYC227" s="730"/>
      <c r="OYD227" s="730"/>
      <c r="OYE227" s="730"/>
      <c r="OYF227" s="730"/>
      <c r="OYG227" s="730"/>
      <c r="OYH227" s="730"/>
      <c r="OYI227" s="730"/>
      <c r="OYJ227" s="727"/>
      <c r="OYK227" s="727"/>
      <c r="OYL227" s="727"/>
      <c r="OYM227" s="727"/>
      <c r="OYN227" s="727"/>
      <c r="OYO227" s="727"/>
      <c r="OYP227" s="727"/>
      <c r="OYQ227" s="727"/>
      <c r="OYR227" s="727"/>
      <c r="OYS227" s="727"/>
      <c r="OYT227" s="727"/>
      <c r="OYU227" s="727"/>
      <c r="OYV227" s="727"/>
      <c r="OYW227" s="727"/>
      <c r="OYX227" s="727"/>
      <c r="OYY227" s="727"/>
      <c r="OYZ227" s="728"/>
      <c r="OZA227" s="728"/>
      <c r="OZB227" s="728"/>
      <c r="OZC227" s="728"/>
      <c r="OZD227" s="728"/>
      <c r="OZE227" s="728"/>
      <c r="OZF227" s="728"/>
      <c r="OZG227" s="729"/>
      <c r="OZH227" s="729"/>
      <c r="OZI227" s="729"/>
      <c r="OZJ227" s="729"/>
      <c r="OZK227" s="729"/>
      <c r="OZL227" s="729"/>
      <c r="OZM227" s="729"/>
      <c r="OZN227" s="729"/>
      <c r="OZO227" s="729"/>
      <c r="OZP227" s="729"/>
      <c r="OZQ227" s="729"/>
      <c r="OZR227" s="729"/>
      <c r="OZS227" s="729"/>
      <c r="OZT227" s="729"/>
      <c r="OZU227" s="729"/>
      <c r="OZV227" s="729"/>
      <c r="OZW227" s="729"/>
      <c r="OZX227" s="729"/>
      <c r="OZY227" s="729"/>
      <c r="OZZ227" s="729"/>
      <c r="PAA227" s="729"/>
      <c r="PAB227" s="729"/>
      <c r="PAC227" s="729"/>
      <c r="PAD227" s="729"/>
      <c r="PAE227" s="729"/>
      <c r="PAF227" s="729"/>
      <c r="PAG227" s="729"/>
      <c r="PAH227" s="729"/>
      <c r="PAI227" s="729"/>
      <c r="PAJ227" s="729"/>
      <c r="PAK227" s="729"/>
      <c r="PAL227" s="729"/>
      <c r="PAM227" s="729"/>
      <c r="PAN227" s="729"/>
      <c r="PAO227" s="730"/>
      <c r="PAP227" s="730"/>
      <c r="PAQ227" s="730"/>
      <c r="PAR227" s="730"/>
      <c r="PAS227" s="730"/>
      <c r="PAT227" s="730"/>
      <c r="PAU227" s="730"/>
      <c r="PAV227" s="730"/>
      <c r="PAW227" s="730"/>
      <c r="PAX227" s="730"/>
      <c r="PAY227" s="730"/>
      <c r="PAZ227" s="730"/>
      <c r="PBA227" s="730"/>
      <c r="PBB227" s="730"/>
      <c r="PBC227" s="730"/>
      <c r="PBD227" s="730"/>
      <c r="PBE227" s="730"/>
      <c r="PBF227" s="730"/>
      <c r="PBG227" s="730"/>
      <c r="PBH227" s="730"/>
      <c r="PBI227" s="730"/>
      <c r="PBJ227" s="730"/>
      <c r="PBK227" s="730"/>
      <c r="PBL227" s="730"/>
      <c r="PBM227" s="730"/>
      <c r="PBN227" s="730"/>
      <c r="PBO227" s="730"/>
      <c r="PBP227" s="730"/>
      <c r="PBQ227" s="730"/>
      <c r="PBR227" s="730"/>
      <c r="PBS227" s="730"/>
      <c r="PBT227" s="730"/>
      <c r="PBU227" s="730"/>
      <c r="PBV227" s="730"/>
      <c r="PBW227" s="730"/>
      <c r="PBX227" s="730"/>
      <c r="PBY227" s="730"/>
      <c r="PBZ227" s="730"/>
      <c r="PCA227" s="730"/>
      <c r="PCB227" s="730"/>
      <c r="PCC227" s="730"/>
      <c r="PCD227" s="730"/>
      <c r="PCE227" s="730"/>
      <c r="PCF227" s="730"/>
      <c r="PCG227" s="730"/>
      <c r="PCH227" s="730"/>
      <c r="PCI227" s="730"/>
      <c r="PCJ227" s="730"/>
      <c r="PCK227" s="727"/>
      <c r="PCL227" s="727"/>
      <c r="PCM227" s="727"/>
      <c r="PCN227" s="727"/>
      <c r="PCO227" s="727"/>
      <c r="PCP227" s="727"/>
      <c r="PCQ227" s="727"/>
      <c r="PCR227" s="727"/>
      <c r="PCS227" s="727"/>
      <c r="PCT227" s="727"/>
      <c r="PCU227" s="727"/>
      <c r="PCV227" s="727"/>
      <c r="PCW227" s="727"/>
      <c r="PCX227" s="727"/>
      <c r="PCY227" s="727"/>
      <c r="PCZ227" s="727"/>
      <c r="PDA227" s="728"/>
      <c r="PDB227" s="728"/>
      <c r="PDC227" s="728"/>
      <c r="PDD227" s="728"/>
      <c r="PDE227" s="728"/>
      <c r="PDF227" s="728"/>
      <c r="PDG227" s="728"/>
      <c r="PDH227" s="729"/>
      <c r="PDI227" s="729"/>
      <c r="PDJ227" s="729"/>
      <c r="PDK227" s="729"/>
      <c r="PDL227" s="729"/>
      <c r="PDM227" s="729"/>
      <c r="PDN227" s="729"/>
      <c r="PDO227" s="729"/>
      <c r="PDP227" s="729"/>
      <c r="PDQ227" s="729"/>
      <c r="PDR227" s="729"/>
      <c r="PDS227" s="729"/>
      <c r="PDT227" s="729"/>
      <c r="PDU227" s="729"/>
      <c r="PDV227" s="729"/>
      <c r="PDW227" s="729"/>
      <c r="PDX227" s="729"/>
      <c r="PDY227" s="729"/>
      <c r="PDZ227" s="729"/>
      <c r="PEA227" s="729"/>
      <c r="PEB227" s="729"/>
      <c r="PEC227" s="729"/>
      <c r="PED227" s="729"/>
      <c r="PEE227" s="729"/>
      <c r="PEF227" s="729"/>
      <c r="PEG227" s="729"/>
      <c r="PEH227" s="729"/>
      <c r="PEI227" s="729"/>
      <c r="PEJ227" s="729"/>
      <c r="PEK227" s="729"/>
      <c r="PEL227" s="729"/>
      <c r="PEM227" s="729"/>
      <c r="PEN227" s="729"/>
      <c r="PEO227" s="729"/>
      <c r="PEP227" s="730"/>
      <c r="PEQ227" s="730"/>
      <c r="PER227" s="730"/>
      <c r="PES227" s="730"/>
      <c r="PET227" s="730"/>
      <c r="PEU227" s="730"/>
      <c r="PEV227" s="730"/>
      <c r="PEW227" s="730"/>
      <c r="PEX227" s="730"/>
      <c r="PEY227" s="730"/>
      <c r="PEZ227" s="730"/>
      <c r="PFA227" s="730"/>
      <c r="PFB227" s="730"/>
      <c r="PFC227" s="730"/>
      <c r="PFD227" s="730"/>
      <c r="PFE227" s="730"/>
      <c r="PFF227" s="730"/>
      <c r="PFG227" s="730"/>
      <c r="PFH227" s="730"/>
      <c r="PFI227" s="730"/>
      <c r="PFJ227" s="730"/>
      <c r="PFK227" s="730"/>
      <c r="PFL227" s="730"/>
      <c r="PFM227" s="730"/>
      <c r="PFN227" s="730"/>
      <c r="PFO227" s="730"/>
      <c r="PFP227" s="730"/>
      <c r="PFQ227" s="730"/>
      <c r="PFR227" s="730"/>
      <c r="PFS227" s="730"/>
      <c r="PFT227" s="730"/>
      <c r="PFU227" s="730"/>
      <c r="PFV227" s="730"/>
      <c r="PFW227" s="730"/>
      <c r="PFX227" s="730"/>
      <c r="PFY227" s="730"/>
      <c r="PFZ227" s="730"/>
      <c r="PGA227" s="730"/>
      <c r="PGB227" s="730"/>
      <c r="PGC227" s="730"/>
      <c r="PGD227" s="730"/>
      <c r="PGE227" s="730"/>
      <c r="PGF227" s="730"/>
      <c r="PGG227" s="730"/>
      <c r="PGH227" s="730"/>
      <c r="PGI227" s="730"/>
      <c r="PGJ227" s="730"/>
      <c r="PGK227" s="730"/>
      <c r="PGL227" s="727"/>
      <c r="PGM227" s="727"/>
      <c r="PGN227" s="727"/>
      <c r="PGO227" s="727"/>
      <c r="PGP227" s="727"/>
      <c r="PGQ227" s="727"/>
      <c r="PGR227" s="727"/>
      <c r="PGS227" s="727"/>
      <c r="PGT227" s="727"/>
      <c r="PGU227" s="727"/>
      <c r="PGV227" s="727"/>
      <c r="PGW227" s="727"/>
      <c r="PGX227" s="727"/>
      <c r="PGY227" s="727"/>
      <c r="PGZ227" s="727"/>
      <c r="PHA227" s="727"/>
      <c r="PHB227" s="728"/>
      <c r="PHC227" s="728"/>
      <c r="PHD227" s="728"/>
      <c r="PHE227" s="728"/>
      <c r="PHF227" s="728"/>
      <c r="PHG227" s="728"/>
      <c r="PHH227" s="728"/>
      <c r="PHI227" s="729"/>
      <c r="PHJ227" s="729"/>
      <c r="PHK227" s="729"/>
      <c r="PHL227" s="729"/>
      <c r="PHM227" s="729"/>
      <c r="PHN227" s="729"/>
      <c r="PHO227" s="729"/>
      <c r="PHP227" s="729"/>
      <c r="PHQ227" s="729"/>
      <c r="PHR227" s="729"/>
      <c r="PHS227" s="729"/>
      <c r="PHT227" s="729"/>
      <c r="PHU227" s="729"/>
      <c r="PHV227" s="729"/>
      <c r="PHW227" s="729"/>
      <c r="PHX227" s="729"/>
      <c r="PHY227" s="729"/>
      <c r="PHZ227" s="729"/>
      <c r="PIA227" s="729"/>
      <c r="PIB227" s="729"/>
      <c r="PIC227" s="729"/>
      <c r="PID227" s="729"/>
      <c r="PIE227" s="729"/>
      <c r="PIF227" s="729"/>
      <c r="PIG227" s="729"/>
      <c r="PIH227" s="729"/>
      <c r="PII227" s="729"/>
      <c r="PIJ227" s="729"/>
      <c r="PIK227" s="729"/>
      <c r="PIL227" s="729"/>
      <c r="PIM227" s="729"/>
      <c r="PIN227" s="729"/>
      <c r="PIO227" s="729"/>
      <c r="PIP227" s="729"/>
      <c r="PIQ227" s="730"/>
      <c r="PIR227" s="730"/>
      <c r="PIS227" s="730"/>
      <c r="PIT227" s="730"/>
      <c r="PIU227" s="730"/>
      <c r="PIV227" s="730"/>
      <c r="PIW227" s="730"/>
      <c r="PIX227" s="730"/>
      <c r="PIY227" s="730"/>
      <c r="PIZ227" s="730"/>
      <c r="PJA227" s="730"/>
      <c r="PJB227" s="730"/>
      <c r="PJC227" s="730"/>
      <c r="PJD227" s="730"/>
      <c r="PJE227" s="730"/>
      <c r="PJF227" s="730"/>
      <c r="PJG227" s="730"/>
      <c r="PJH227" s="730"/>
      <c r="PJI227" s="730"/>
      <c r="PJJ227" s="730"/>
      <c r="PJK227" s="730"/>
      <c r="PJL227" s="730"/>
      <c r="PJM227" s="730"/>
      <c r="PJN227" s="730"/>
      <c r="PJO227" s="730"/>
      <c r="PJP227" s="730"/>
      <c r="PJQ227" s="730"/>
      <c r="PJR227" s="730"/>
      <c r="PJS227" s="730"/>
      <c r="PJT227" s="730"/>
      <c r="PJU227" s="730"/>
      <c r="PJV227" s="730"/>
      <c r="PJW227" s="730"/>
      <c r="PJX227" s="730"/>
      <c r="PJY227" s="730"/>
      <c r="PJZ227" s="730"/>
      <c r="PKA227" s="730"/>
      <c r="PKB227" s="730"/>
      <c r="PKC227" s="730"/>
      <c r="PKD227" s="730"/>
      <c r="PKE227" s="730"/>
      <c r="PKF227" s="730"/>
      <c r="PKG227" s="730"/>
      <c r="PKH227" s="730"/>
      <c r="PKI227" s="730"/>
      <c r="PKJ227" s="730"/>
      <c r="PKK227" s="730"/>
      <c r="PKL227" s="730"/>
      <c r="PKM227" s="727"/>
      <c r="PKN227" s="727"/>
      <c r="PKO227" s="727"/>
      <c r="PKP227" s="727"/>
      <c r="PKQ227" s="727"/>
      <c r="PKR227" s="727"/>
      <c r="PKS227" s="727"/>
      <c r="PKT227" s="727"/>
      <c r="PKU227" s="727"/>
      <c r="PKV227" s="727"/>
      <c r="PKW227" s="727"/>
      <c r="PKX227" s="727"/>
      <c r="PKY227" s="727"/>
      <c r="PKZ227" s="727"/>
      <c r="PLA227" s="727"/>
      <c r="PLB227" s="727"/>
      <c r="PLC227" s="728"/>
      <c r="PLD227" s="728"/>
      <c r="PLE227" s="728"/>
      <c r="PLF227" s="728"/>
      <c r="PLG227" s="728"/>
      <c r="PLH227" s="728"/>
      <c r="PLI227" s="728"/>
      <c r="PLJ227" s="729"/>
      <c r="PLK227" s="729"/>
      <c r="PLL227" s="729"/>
      <c r="PLM227" s="729"/>
      <c r="PLN227" s="729"/>
      <c r="PLO227" s="729"/>
      <c r="PLP227" s="729"/>
      <c r="PLQ227" s="729"/>
      <c r="PLR227" s="729"/>
      <c r="PLS227" s="729"/>
      <c r="PLT227" s="729"/>
      <c r="PLU227" s="729"/>
      <c r="PLV227" s="729"/>
      <c r="PLW227" s="729"/>
      <c r="PLX227" s="729"/>
      <c r="PLY227" s="729"/>
      <c r="PLZ227" s="729"/>
      <c r="PMA227" s="729"/>
      <c r="PMB227" s="729"/>
      <c r="PMC227" s="729"/>
      <c r="PMD227" s="729"/>
      <c r="PME227" s="729"/>
      <c r="PMF227" s="729"/>
      <c r="PMG227" s="729"/>
      <c r="PMH227" s="729"/>
      <c r="PMI227" s="729"/>
      <c r="PMJ227" s="729"/>
      <c r="PMK227" s="729"/>
      <c r="PML227" s="729"/>
      <c r="PMM227" s="729"/>
      <c r="PMN227" s="729"/>
      <c r="PMO227" s="729"/>
      <c r="PMP227" s="729"/>
      <c r="PMQ227" s="729"/>
      <c r="PMR227" s="730"/>
      <c r="PMS227" s="730"/>
      <c r="PMT227" s="730"/>
      <c r="PMU227" s="730"/>
      <c r="PMV227" s="730"/>
      <c r="PMW227" s="730"/>
      <c r="PMX227" s="730"/>
      <c r="PMY227" s="730"/>
      <c r="PMZ227" s="730"/>
      <c r="PNA227" s="730"/>
      <c r="PNB227" s="730"/>
      <c r="PNC227" s="730"/>
      <c r="PND227" s="730"/>
      <c r="PNE227" s="730"/>
      <c r="PNF227" s="730"/>
      <c r="PNG227" s="730"/>
      <c r="PNH227" s="730"/>
      <c r="PNI227" s="730"/>
      <c r="PNJ227" s="730"/>
      <c r="PNK227" s="730"/>
      <c r="PNL227" s="730"/>
      <c r="PNM227" s="730"/>
      <c r="PNN227" s="730"/>
      <c r="PNO227" s="730"/>
      <c r="PNP227" s="730"/>
      <c r="PNQ227" s="730"/>
      <c r="PNR227" s="730"/>
      <c r="PNS227" s="730"/>
      <c r="PNT227" s="730"/>
      <c r="PNU227" s="730"/>
      <c r="PNV227" s="730"/>
      <c r="PNW227" s="730"/>
      <c r="PNX227" s="730"/>
      <c r="PNY227" s="730"/>
      <c r="PNZ227" s="730"/>
      <c r="POA227" s="730"/>
      <c r="POB227" s="730"/>
      <c r="POC227" s="730"/>
      <c r="POD227" s="730"/>
      <c r="POE227" s="730"/>
      <c r="POF227" s="730"/>
      <c r="POG227" s="730"/>
      <c r="POH227" s="730"/>
      <c r="POI227" s="730"/>
      <c r="POJ227" s="730"/>
      <c r="POK227" s="730"/>
      <c r="POL227" s="730"/>
      <c r="POM227" s="730"/>
      <c r="PON227" s="727"/>
      <c r="POO227" s="727"/>
      <c r="POP227" s="727"/>
      <c r="POQ227" s="727"/>
      <c r="POR227" s="727"/>
      <c r="POS227" s="727"/>
      <c r="POT227" s="727"/>
      <c r="POU227" s="727"/>
      <c r="POV227" s="727"/>
      <c r="POW227" s="727"/>
      <c r="POX227" s="727"/>
      <c r="POY227" s="727"/>
      <c r="POZ227" s="727"/>
      <c r="PPA227" s="727"/>
      <c r="PPB227" s="727"/>
      <c r="PPC227" s="727"/>
      <c r="PPD227" s="728"/>
      <c r="PPE227" s="728"/>
      <c r="PPF227" s="728"/>
      <c r="PPG227" s="728"/>
      <c r="PPH227" s="728"/>
      <c r="PPI227" s="728"/>
      <c r="PPJ227" s="728"/>
      <c r="PPK227" s="729"/>
      <c r="PPL227" s="729"/>
      <c r="PPM227" s="729"/>
      <c r="PPN227" s="729"/>
      <c r="PPO227" s="729"/>
      <c r="PPP227" s="729"/>
      <c r="PPQ227" s="729"/>
      <c r="PPR227" s="729"/>
      <c r="PPS227" s="729"/>
      <c r="PPT227" s="729"/>
      <c r="PPU227" s="729"/>
      <c r="PPV227" s="729"/>
      <c r="PPW227" s="729"/>
      <c r="PPX227" s="729"/>
      <c r="PPY227" s="729"/>
      <c r="PPZ227" s="729"/>
      <c r="PQA227" s="729"/>
      <c r="PQB227" s="729"/>
      <c r="PQC227" s="729"/>
      <c r="PQD227" s="729"/>
      <c r="PQE227" s="729"/>
      <c r="PQF227" s="729"/>
      <c r="PQG227" s="729"/>
      <c r="PQH227" s="729"/>
      <c r="PQI227" s="729"/>
      <c r="PQJ227" s="729"/>
      <c r="PQK227" s="729"/>
      <c r="PQL227" s="729"/>
      <c r="PQM227" s="729"/>
      <c r="PQN227" s="729"/>
      <c r="PQO227" s="729"/>
      <c r="PQP227" s="729"/>
      <c r="PQQ227" s="729"/>
      <c r="PQR227" s="729"/>
      <c r="PQS227" s="730"/>
      <c r="PQT227" s="730"/>
      <c r="PQU227" s="730"/>
      <c r="PQV227" s="730"/>
      <c r="PQW227" s="730"/>
      <c r="PQX227" s="730"/>
      <c r="PQY227" s="730"/>
      <c r="PQZ227" s="730"/>
      <c r="PRA227" s="730"/>
      <c r="PRB227" s="730"/>
      <c r="PRC227" s="730"/>
      <c r="PRD227" s="730"/>
      <c r="PRE227" s="730"/>
      <c r="PRF227" s="730"/>
      <c r="PRG227" s="730"/>
      <c r="PRH227" s="730"/>
      <c r="PRI227" s="730"/>
      <c r="PRJ227" s="730"/>
      <c r="PRK227" s="730"/>
      <c r="PRL227" s="730"/>
      <c r="PRM227" s="730"/>
      <c r="PRN227" s="730"/>
      <c r="PRO227" s="730"/>
      <c r="PRP227" s="730"/>
      <c r="PRQ227" s="730"/>
      <c r="PRR227" s="730"/>
      <c r="PRS227" s="730"/>
      <c r="PRT227" s="730"/>
      <c r="PRU227" s="730"/>
      <c r="PRV227" s="730"/>
      <c r="PRW227" s="730"/>
      <c r="PRX227" s="730"/>
      <c r="PRY227" s="730"/>
      <c r="PRZ227" s="730"/>
      <c r="PSA227" s="730"/>
      <c r="PSB227" s="730"/>
      <c r="PSC227" s="730"/>
      <c r="PSD227" s="730"/>
      <c r="PSE227" s="730"/>
      <c r="PSF227" s="730"/>
      <c r="PSG227" s="730"/>
      <c r="PSH227" s="730"/>
      <c r="PSI227" s="730"/>
      <c r="PSJ227" s="730"/>
      <c r="PSK227" s="730"/>
      <c r="PSL227" s="730"/>
      <c r="PSM227" s="730"/>
      <c r="PSN227" s="730"/>
      <c r="PSO227" s="727"/>
      <c r="PSP227" s="727"/>
      <c r="PSQ227" s="727"/>
      <c r="PSR227" s="727"/>
      <c r="PSS227" s="727"/>
      <c r="PST227" s="727"/>
      <c r="PSU227" s="727"/>
      <c r="PSV227" s="727"/>
      <c r="PSW227" s="727"/>
      <c r="PSX227" s="727"/>
      <c r="PSY227" s="727"/>
      <c r="PSZ227" s="727"/>
      <c r="PTA227" s="727"/>
      <c r="PTB227" s="727"/>
      <c r="PTC227" s="727"/>
      <c r="PTD227" s="727"/>
      <c r="PTE227" s="728"/>
      <c r="PTF227" s="728"/>
      <c r="PTG227" s="728"/>
      <c r="PTH227" s="728"/>
      <c r="PTI227" s="728"/>
      <c r="PTJ227" s="728"/>
      <c r="PTK227" s="728"/>
      <c r="PTL227" s="729"/>
      <c r="PTM227" s="729"/>
      <c r="PTN227" s="729"/>
      <c r="PTO227" s="729"/>
      <c r="PTP227" s="729"/>
      <c r="PTQ227" s="729"/>
      <c r="PTR227" s="729"/>
      <c r="PTS227" s="729"/>
      <c r="PTT227" s="729"/>
      <c r="PTU227" s="729"/>
      <c r="PTV227" s="729"/>
      <c r="PTW227" s="729"/>
      <c r="PTX227" s="729"/>
      <c r="PTY227" s="729"/>
      <c r="PTZ227" s="729"/>
      <c r="PUA227" s="729"/>
      <c r="PUB227" s="729"/>
      <c r="PUC227" s="729"/>
      <c r="PUD227" s="729"/>
      <c r="PUE227" s="729"/>
      <c r="PUF227" s="729"/>
      <c r="PUG227" s="729"/>
      <c r="PUH227" s="729"/>
      <c r="PUI227" s="729"/>
      <c r="PUJ227" s="729"/>
      <c r="PUK227" s="729"/>
      <c r="PUL227" s="729"/>
      <c r="PUM227" s="729"/>
      <c r="PUN227" s="729"/>
      <c r="PUO227" s="729"/>
      <c r="PUP227" s="729"/>
      <c r="PUQ227" s="729"/>
      <c r="PUR227" s="729"/>
      <c r="PUS227" s="729"/>
      <c r="PUT227" s="730"/>
      <c r="PUU227" s="730"/>
      <c r="PUV227" s="730"/>
      <c r="PUW227" s="730"/>
      <c r="PUX227" s="730"/>
      <c r="PUY227" s="730"/>
      <c r="PUZ227" s="730"/>
      <c r="PVA227" s="730"/>
      <c r="PVB227" s="730"/>
      <c r="PVC227" s="730"/>
      <c r="PVD227" s="730"/>
      <c r="PVE227" s="730"/>
      <c r="PVF227" s="730"/>
      <c r="PVG227" s="730"/>
      <c r="PVH227" s="730"/>
      <c r="PVI227" s="730"/>
      <c r="PVJ227" s="730"/>
      <c r="PVK227" s="730"/>
      <c r="PVL227" s="730"/>
      <c r="PVM227" s="730"/>
      <c r="PVN227" s="730"/>
      <c r="PVO227" s="730"/>
      <c r="PVP227" s="730"/>
      <c r="PVQ227" s="730"/>
      <c r="PVR227" s="730"/>
      <c r="PVS227" s="730"/>
      <c r="PVT227" s="730"/>
      <c r="PVU227" s="730"/>
      <c r="PVV227" s="730"/>
      <c r="PVW227" s="730"/>
      <c r="PVX227" s="730"/>
      <c r="PVY227" s="730"/>
      <c r="PVZ227" s="730"/>
      <c r="PWA227" s="730"/>
      <c r="PWB227" s="730"/>
      <c r="PWC227" s="730"/>
      <c r="PWD227" s="730"/>
      <c r="PWE227" s="730"/>
      <c r="PWF227" s="730"/>
      <c r="PWG227" s="730"/>
      <c r="PWH227" s="730"/>
      <c r="PWI227" s="730"/>
      <c r="PWJ227" s="730"/>
      <c r="PWK227" s="730"/>
      <c r="PWL227" s="730"/>
      <c r="PWM227" s="730"/>
      <c r="PWN227" s="730"/>
      <c r="PWO227" s="730"/>
      <c r="PWP227" s="727"/>
      <c r="PWQ227" s="727"/>
      <c r="PWR227" s="727"/>
      <c r="PWS227" s="727"/>
      <c r="PWT227" s="727"/>
      <c r="PWU227" s="727"/>
      <c r="PWV227" s="727"/>
      <c r="PWW227" s="727"/>
      <c r="PWX227" s="727"/>
      <c r="PWY227" s="727"/>
      <c r="PWZ227" s="727"/>
      <c r="PXA227" s="727"/>
      <c r="PXB227" s="727"/>
      <c r="PXC227" s="727"/>
      <c r="PXD227" s="727"/>
      <c r="PXE227" s="727"/>
      <c r="PXF227" s="728"/>
      <c r="PXG227" s="728"/>
      <c r="PXH227" s="728"/>
      <c r="PXI227" s="728"/>
      <c r="PXJ227" s="728"/>
      <c r="PXK227" s="728"/>
      <c r="PXL227" s="728"/>
      <c r="PXM227" s="729"/>
      <c r="PXN227" s="729"/>
      <c r="PXO227" s="729"/>
      <c r="PXP227" s="729"/>
      <c r="PXQ227" s="729"/>
      <c r="PXR227" s="729"/>
      <c r="PXS227" s="729"/>
      <c r="PXT227" s="729"/>
      <c r="PXU227" s="729"/>
      <c r="PXV227" s="729"/>
      <c r="PXW227" s="729"/>
      <c r="PXX227" s="729"/>
      <c r="PXY227" s="729"/>
      <c r="PXZ227" s="729"/>
      <c r="PYA227" s="729"/>
      <c r="PYB227" s="729"/>
      <c r="PYC227" s="729"/>
      <c r="PYD227" s="729"/>
      <c r="PYE227" s="729"/>
      <c r="PYF227" s="729"/>
      <c r="PYG227" s="729"/>
      <c r="PYH227" s="729"/>
      <c r="PYI227" s="729"/>
      <c r="PYJ227" s="729"/>
      <c r="PYK227" s="729"/>
      <c r="PYL227" s="729"/>
      <c r="PYM227" s="729"/>
      <c r="PYN227" s="729"/>
      <c r="PYO227" s="729"/>
      <c r="PYP227" s="729"/>
      <c r="PYQ227" s="729"/>
      <c r="PYR227" s="729"/>
      <c r="PYS227" s="729"/>
      <c r="PYT227" s="729"/>
      <c r="PYU227" s="730"/>
      <c r="PYV227" s="730"/>
      <c r="PYW227" s="730"/>
      <c r="PYX227" s="730"/>
      <c r="PYY227" s="730"/>
      <c r="PYZ227" s="730"/>
      <c r="PZA227" s="730"/>
      <c r="PZB227" s="730"/>
      <c r="PZC227" s="730"/>
      <c r="PZD227" s="730"/>
      <c r="PZE227" s="730"/>
      <c r="PZF227" s="730"/>
      <c r="PZG227" s="730"/>
      <c r="PZH227" s="730"/>
      <c r="PZI227" s="730"/>
      <c r="PZJ227" s="730"/>
      <c r="PZK227" s="730"/>
      <c r="PZL227" s="730"/>
      <c r="PZM227" s="730"/>
      <c r="PZN227" s="730"/>
      <c r="PZO227" s="730"/>
      <c r="PZP227" s="730"/>
      <c r="PZQ227" s="730"/>
      <c r="PZR227" s="730"/>
      <c r="PZS227" s="730"/>
      <c r="PZT227" s="730"/>
      <c r="PZU227" s="730"/>
      <c r="PZV227" s="730"/>
      <c r="PZW227" s="730"/>
      <c r="PZX227" s="730"/>
      <c r="PZY227" s="730"/>
      <c r="PZZ227" s="730"/>
      <c r="QAA227" s="730"/>
      <c r="QAB227" s="730"/>
      <c r="QAC227" s="730"/>
      <c r="QAD227" s="730"/>
      <c r="QAE227" s="730"/>
      <c r="QAF227" s="730"/>
      <c r="QAG227" s="730"/>
      <c r="QAH227" s="730"/>
      <c r="QAI227" s="730"/>
      <c r="QAJ227" s="730"/>
      <c r="QAK227" s="730"/>
      <c r="QAL227" s="730"/>
      <c r="QAM227" s="730"/>
      <c r="QAN227" s="730"/>
      <c r="QAO227" s="730"/>
      <c r="QAP227" s="730"/>
      <c r="QAQ227" s="727"/>
      <c r="QAR227" s="727"/>
      <c r="QAS227" s="727"/>
      <c r="QAT227" s="727"/>
      <c r="QAU227" s="727"/>
      <c r="QAV227" s="727"/>
      <c r="QAW227" s="727"/>
      <c r="QAX227" s="727"/>
      <c r="QAY227" s="727"/>
      <c r="QAZ227" s="727"/>
      <c r="QBA227" s="727"/>
      <c r="QBB227" s="727"/>
      <c r="QBC227" s="727"/>
      <c r="QBD227" s="727"/>
      <c r="QBE227" s="727"/>
      <c r="QBF227" s="727"/>
      <c r="QBG227" s="728"/>
      <c r="QBH227" s="728"/>
      <c r="QBI227" s="728"/>
      <c r="QBJ227" s="728"/>
      <c r="QBK227" s="728"/>
      <c r="QBL227" s="728"/>
      <c r="QBM227" s="728"/>
      <c r="QBN227" s="729"/>
      <c r="QBO227" s="729"/>
      <c r="QBP227" s="729"/>
      <c r="QBQ227" s="729"/>
      <c r="QBR227" s="729"/>
      <c r="QBS227" s="729"/>
      <c r="QBT227" s="729"/>
      <c r="QBU227" s="729"/>
      <c r="QBV227" s="729"/>
      <c r="QBW227" s="729"/>
      <c r="QBX227" s="729"/>
      <c r="QBY227" s="729"/>
      <c r="QBZ227" s="729"/>
      <c r="QCA227" s="729"/>
      <c r="QCB227" s="729"/>
      <c r="QCC227" s="729"/>
      <c r="QCD227" s="729"/>
      <c r="QCE227" s="729"/>
      <c r="QCF227" s="729"/>
      <c r="QCG227" s="729"/>
      <c r="QCH227" s="729"/>
      <c r="QCI227" s="729"/>
      <c r="QCJ227" s="729"/>
      <c r="QCK227" s="729"/>
      <c r="QCL227" s="729"/>
      <c r="QCM227" s="729"/>
      <c r="QCN227" s="729"/>
      <c r="QCO227" s="729"/>
      <c r="QCP227" s="729"/>
      <c r="QCQ227" s="729"/>
      <c r="QCR227" s="729"/>
      <c r="QCS227" s="729"/>
      <c r="QCT227" s="729"/>
      <c r="QCU227" s="729"/>
      <c r="QCV227" s="730"/>
      <c r="QCW227" s="730"/>
      <c r="QCX227" s="730"/>
      <c r="QCY227" s="730"/>
      <c r="QCZ227" s="730"/>
      <c r="QDA227" s="730"/>
      <c r="QDB227" s="730"/>
      <c r="QDC227" s="730"/>
      <c r="QDD227" s="730"/>
      <c r="QDE227" s="730"/>
      <c r="QDF227" s="730"/>
      <c r="QDG227" s="730"/>
      <c r="QDH227" s="730"/>
      <c r="QDI227" s="730"/>
      <c r="QDJ227" s="730"/>
      <c r="QDK227" s="730"/>
      <c r="QDL227" s="730"/>
      <c r="QDM227" s="730"/>
      <c r="QDN227" s="730"/>
      <c r="QDO227" s="730"/>
      <c r="QDP227" s="730"/>
      <c r="QDQ227" s="730"/>
      <c r="QDR227" s="730"/>
      <c r="QDS227" s="730"/>
      <c r="QDT227" s="730"/>
      <c r="QDU227" s="730"/>
      <c r="QDV227" s="730"/>
      <c r="QDW227" s="730"/>
      <c r="QDX227" s="730"/>
      <c r="QDY227" s="730"/>
      <c r="QDZ227" s="730"/>
      <c r="QEA227" s="730"/>
      <c r="QEB227" s="730"/>
      <c r="QEC227" s="730"/>
      <c r="QED227" s="730"/>
      <c r="QEE227" s="730"/>
      <c r="QEF227" s="730"/>
      <c r="QEG227" s="730"/>
      <c r="QEH227" s="730"/>
      <c r="QEI227" s="730"/>
      <c r="QEJ227" s="730"/>
      <c r="QEK227" s="730"/>
      <c r="QEL227" s="730"/>
      <c r="QEM227" s="730"/>
      <c r="QEN227" s="730"/>
      <c r="QEO227" s="730"/>
      <c r="QEP227" s="730"/>
      <c r="QEQ227" s="730"/>
      <c r="QER227" s="727"/>
      <c r="QES227" s="727"/>
      <c r="QET227" s="727"/>
      <c r="QEU227" s="727"/>
      <c r="QEV227" s="727"/>
      <c r="QEW227" s="727"/>
      <c r="QEX227" s="727"/>
      <c r="QEY227" s="727"/>
      <c r="QEZ227" s="727"/>
      <c r="QFA227" s="727"/>
      <c r="QFB227" s="727"/>
      <c r="QFC227" s="727"/>
      <c r="QFD227" s="727"/>
      <c r="QFE227" s="727"/>
      <c r="QFF227" s="727"/>
      <c r="QFG227" s="727"/>
      <c r="QFH227" s="728"/>
      <c r="QFI227" s="728"/>
      <c r="QFJ227" s="728"/>
      <c r="QFK227" s="728"/>
      <c r="QFL227" s="728"/>
      <c r="QFM227" s="728"/>
      <c r="QFN227" s="728"/>
      <c r="QFO227" s="729"/>
      <c r="QFP227" s="729"/>
      <c r="QFQ227" s="729"/>
      <c r="QFR227" s="729"/>
      <c r="QFS227" s="729"/>
      <c r="QFT227" s="729"/>
      <c r="QFU227" s="729"/>
      <c r="QFV227" s="729"/>
      <c r="QFW227" s="729"/>
      <c r="QFX227" s="729"/>
      <c r="QFY227" s="729"/>
      <c r="QFZ227" s="729"/>
      <c r="QGA227" s="729"/>
      <c r="QGB227" s="729"/>
      <c r="QGC227" s="729"/>
      <c r="QGD227" s="729"/>
      <c r="QGE227" s="729"/>
      <c r="QGF227" s="729"/>
      <c r="QGG227" s="729"/>
      <c r="QGH227" s="729"/>
      <c r="QGI227" s="729"/>
      <c r="QGJ227" s="729"/>
      <c r="QGK227" s="729"/>
      <c r="QGL227" s="729"/>
      <c r="QGM227" s="729"/>
      <c r="QGN227" s="729"/>
      <c r="QGO227" s="729"/>
      <c r="QGP227" s="729"/>
      <c r="QGQ227" s="729"/>
      <c r="QGR227" s="729"/>
      <c r="QGS227" s="729"/>
      <c r="QGT227" s="729"/>
      <c r="QGU227" s="729"/>
      <c r="QGV227" s="729"/>
      <c r="QGW227" s="730"/>
      <c r="QGX227" s="730"/>
      <c r="QGY227" s="730"/>
      <c r="QGZ227" s="730"/>
      <c r="QHA227" s="730"/>
      <c r="QHB227" s="730"/>
      <c r="QHC227" s="730"/>
      <c r="QHD227" s="730"/>
      <c r="QHE227" s="730"/>
      <c r="QHF227" s="730"/>
      <c r="QHG227" s="730"/>
      <c r="QHH227" s="730"/>
      <c r="QHI227" s="730"/>
      <c r="QHJ227" s="730"/>
      <c r="QHK227" s="730"/>
      <c r="QHL227" s="730"/>
      <c r="QHM227" s="730"/>
      <c r="QHN227" s="730"/>
      <c r="QHO227" s="730"/>
      <c r="QHP227" s="730"/>
      <c r="QHQ227" s="730"/>
      <c r="QHR227" s="730"/>
      <c r="QHS227" s="730"/>
      <c r="QHT227" s="730"/>
      <c r="QHU227" s="730"/>
      <c r="QHV227" s="730"/>
      <c r="QHW227" s="730"/>
      <c r="QHX227" s="730"/>
      <c r="QHY227" s="730"/>
      <c r="QHZ227" s="730"/>
      <c r="QIA227" s="730"/>
      <c r="QIB227" s="730"/>
      <c r="QIC227" s="730"/>
      <c r="QID227" s="730"/>
      <c r="QIE227" s="730"/>
      <c r="QIF227" s="730"/>
      <c r="QIG227" s="730"/>
      <c r="QIH227" s="730"/>
      <c r="QII227" s="730"/>
      <c r="QIJ227" s="730"/>
      <c r="QIK227" s="730"/>
      <c r="QIL227" s="730"/>
      <c r="QIM227" s="730"/>
      <c r="QIN227" s="730"/>
      <c r="QIO227" s="730"/>
      <c r="QIP227" s="730"/>
      <c r="QIQ227" s="730"/>
      <c r="QIR227" s="730"/>
      <c r="QIS227" s="727"/>
      <c r="QIT227" s="727"/>
      <c r="QIU227" s="727"/>
      <c r="QIV227" s="727"/>
      <c r="QIW227" s="727"/>
      <c r="QIX227" s="727"/>
      <c r="QIY227" s="727"/>
      <c r="QIZ227" s="727"/>
      <c r="QJA227" s="727"/>
      <c r="QJB227" s="727"/>
      <c r="QJC227" s="727"/>
      <c r="QJD227" s="727"/>
      <c r="QJE227" s="727"/>
      <c r="QJF227" s="727"/>
      <c r="QJG227" s="727"/>
      <c r="QJH227" s="727"/>
      <c r="QJI227" s="728"/>
      <c r="QJJ227" s="728"/>
      <c r="QJK227" s="728"/>
      <c r="QJL227" s="728"/>
      <c r="QJM227" s="728"/>
      <c r="QJN227" s="728"/>
      <c r="QJO227" s="728"/>
      <c r="QJP227" s="729"/>
      <c r="QJQ227" s="729"/>
      <c r="QJR227" s="729"/>
      <c r="QJS227" s="729"/>
      <c r="QJT227" s="729"/>
      <c r="QJU227" s="729"/>
      <c r="QJV227" s="729"/>
      <c r="QJW227" s="729"/>
      <c r="QJX227" s="729"/>
      <c r="QJY227" s="729"/>
      <c r="QJZ227" s="729"/>
      <c r="QKA227" s="729"/>
      <c r="QKB227" s="729"/>
      <c r="QKC227" s="729"/>
      <c r="QKD227" s="729"/>
      <c r="QKE227" s="729"/>
      <c r="QKF227" s="729"/>
      <c r="QKG227" s="729"/>
      <c r="QKH227" s="729"/>
      <c r="QKI227" s="729"/>
      <c r="QKJ227" s="729"/>
      <c r="QKK227" s="729"/>
      <c r="QKL227" s="729"/>
      <c r="QKM227" s="729"/>
      <c r="QKN227" s="729"/>
      <c r="QKO227" s="729"/>
      <c r="QKP227" s="729"/>
      <c r="QKQ227" s="729"/>
      <c r="QKR227" s="729"/>
      <c r="QKS227" s="729"/>
      <c r="QKT227" s="729"/>
      <c r="QKU227" s="729"/>
      <c r="QKV227" s="729"/>
      <c r="QKW227" s="729"/>
      <c r="QKX227" s="730"/>
      <c r="QKY227" s="730"/>
      <c r="QKZ227" s="730"/>
      <c r="QLA227" s="730"/>
      <c r="QLB227" s="730"/>
      <c r="QLC227" s="730"/>
      <c r="QLD227" s="730"/>
      <c r="QLE227" s="730"/>
      <c r="QLF227" s="730"/>
      <c r="QLG227" s="730"/>
      <c r="QLH227" s="730"/>
      <c r="QLI227" s="730"/>
      <c r="QLJ227" s="730"/>
      <c r="QLK227" s="730"/>
      <c r="QLL227" s="730"/>
      <c r="QLM227" s="730"/>
      <c r="QLN227" s="730"/>
      <c r="QLO227" s="730"/>
      <c r="QLP227" s="730"/>
      <c r="QLQ227" s="730"/>
      <c r="QLR227" s="730"/>
      <c r="QLS227" s="730"/>
      <c r="QLT227" s="730"/>
      <c r="QLU227" s="730"/>
      <c r="QLV227" s="730"/>
      <c r="QLW227" s="730"/>
      <c r="QLX227" s="730"/>
      <c r="QLY227" s="730"/>
      <c r="QLZ227" s="730"/>
      <c r="QMA227" s="730"/>
      <c r="QMB227" s="730"/>
      <c r="QMC227" s="730"/>
      <c r="QMD227" s="730"/>
      <c r="QME227" s="730"/>
      <c r="QMF227" s="730"/>
      <c r="QMG227" s="730"/>
      <c r="QMH227" s="730"/>
      <c r="QMI227" s="730"/>
      <c r="QMJ227" s="730"/>
      <c r="QMK227" s="730"/>
      <c r="QML227" s="730"/>
      <c r="QMM227" s="730"/>
      <c r="QMN227" s="730"/>
      <c r="QMO227" s="730"/>
      <c r="QMP227" s="730"/>
      <c r="QMQ227" s="730"/>
      <c r="QMR227" s="730"/>
      <c r="QMS227" s="730"/>
      <c r="QMT227" s="727"/>
      <c r="QMU227" s="727"/>
      <c r="QMV227" s="727"/>
      <c r="QMW227" s="727"/>
      <c r="QMX227" s="727"/>
      <c r="QMY227" s="727"/>
      <c r="QMZ227" s="727"/>
      <c r="QNA227" s="727"/>
      <c r="QNB227" s="727"/>
      <c r="QNC227" s="727"/>
      <c r="QND227" s="727"/>
      <c r="QNE227" s="727"/>
      <c r="QNF227" s="727"/>
      <c r="QNG227" s="727"/>
      <c r="QNH227" s="727"/>
      <c r="QNI227" s="727"/>
      <c r="QNJ227" s="728"/>
      <c r="QNK227" s="728"/>
      <c r="QNL227" s="728"/>
      <c r="QNM227" s="728"/>
      <c r="QNN227" s="728"/>
      <c r="QNO227" s="728"/>
      <c r="QNP227" s="728"/>
      <c r="QNQ227" s="729"/>
      <c r="QNR227" s="729"/>
      <c r="QNS227" s="729"/>
      <c r="QNT227" s="729"/>
      <c r="QNU227" s="729"/>
      <c r="QNV227" s="729"/>
      <c r="QNW227" s="729"/>
      <c r="QNX227" s="729"/>
      <c r="QNY227" s="729"/>
      <c r="QNZ227" s="729"/>
      <c r="QOA227" s="729"/>
      <c r="QOB227" s="729"/>
      <c r="QOC227" s="729"/>
      <c r="QOD227" s="729"/>
      <c r="QOE227" s="729"/>
      <c r="QOF227" s="729"/>
      <c r="QOG227" s="729"/>
      <c r="QOH227" s="729"/>
      <c r="QOI227" s="729"/>
      <c r="QOJ227" s="729"/>
      <c r="QOK227" s="729"/>
      <c r="QOL227" s="729"/>
      <c r="QOM227" s="729"/>
      <c r="QON227" s="729"/>
      <c r="QOO227" s="729"/>
      <c r="QOP227" s="729"/>
      <c r="QOQ227" s="729"/>
      <c r="QOR227" s="729"/>
      <c r="QOS227" s="729"/>
      <c r="QOT227" s="729"/>
      <c r="QOU227" s="729"/>
      <c r="QOV227" s="729"/>
      <c r="QOW227" s="729"/>
      <c r="QOX227" s="729"/>
      <c r="QOY227" s="730"/>
      <c r="QOZ227" s="730"/>
      <c r="QPA227" s="730"/>
      <c r="QPB227" s="730"/>
      <c r="QPC227" s="730"/>
      <c r="QPD227" s="730"/>
      <c r="QPE227" s="730"/>
      <c r="QPF227" s="730"/>
      <c r="QPG227" s="730"/>
      <c r="QPH227" s="730"/>
      <c r="QPI227" s="730"/>
      <c r="QPJ227" s="730"/>
      <c r="QPK227" s="730"/>
      <c r="QPL227" s="730"/>
      <c r="QPM227" s="730"/>
      <c r="QPN227" s="730"/>
      <c r="QPO227" s="730"/>
      <c r="QPP227" s="730"/>
      <c r="QPQ227" s="730"/>
      <c r="QPR227" s="730"/>
      <c r="QPS227" s="730"/>
      <c r="QPT227" s="730"/>
      <c r="QPU227" s="730"/>
      <c r="QPV227" s="730"/>
      <c r="QPW227" s="730"/>
      <c r="QPX227" s="730"/>
      <c r="QPY227" s="730"/>
      <c r="QPZ227" s="730"/>
      <c r="QQA227" s="730"/>
      <c r="QQB227" s="730"/>
      <c r="QQC227" s="730"/>
      <c r="QQD227" s="730"/>
      <c r="QQE227" s="730"/>
      <c r="QQF227" s="730"/>
      <c r="QQG227" s="730"/>
      <c r="QQH227" s="730"/>
      <c r="QQI227" s="730"/>
      <c r="QQJ227" s="730"/>
      <c r="QQK227" s="730"/>
      <c r="QQL227" s="730"/>
      <c r="QQM227" s="730"/>
      <c r="QQN227" s="730"/>
      <c r="QQO227" s="730"/>
      <c r="QQP227" s="730"/>
      <c r="QQQ227" s="730"/>
      <c r="QQR227" s="730"/>
      <c r="QQS227" s="730"/>
      <c r="QQT227" s="730"/>
      <c r="QQU227" s="727"/>
      <c r="QQV227" s="727"/>
      <c r="QQW227" s="727"/>
      <c r="QQX227" s="727"/>
      <c r="QQY227" s="727"/>
      <c r="QQZ227" s="727"/>
      <c r="QRA227" s="727"/>
      <c r="QRB227" s="727"/>
      <c r="QRC227" s="727"/>
      <c r="QRD227" s="727"/>
      <c r="QRE227" s="727"/>
      <c r="QRF227" s="727"/>
      <c r="QRG227" s="727"/>
      <c r="QRH227" s="727"/>
      <c r="QRI227" s="727"/>
      <c r="QRJ227" s="727"/>
      <c r="QRK227" s="728"/>
      <c r="QRL227" s="728"/>
      <c r="QRM227" s="728"/>
      <c r="QRN227" s="728"/>
      <c r="QRO227" s="728"/>
      <c r="QRP227" s="728"/>
      <c r="QRQ227" s="728"/>
      <c r="QRR227" s="729"/>
      <c r="QRS227" s="729"/>
      <c r="QRT227" s="729"/>
      <c r="QRU227" s="729"/>
      <c r="QRV227" s="729"/>
      <c r="QRW227" s="729"/>
      <c r="QRX227" s="729"/>
      <c r="QRY227" s="729"/>
      <c r="QRZ227" s="729"/>
      <c r="QSA227" s="729"/>
      <c r="QSB227" s="729"/>
      <c r="QSC227" s="729"/>
      <c r="QSD227" s="729"/>
      <c r="QSE227" s="729"/>
      <c r="QSF227" s="729"/>
      <c r="QSG227" s="729"/>
      <c r="QSH227" s="729"/>
      <c r="QSI227" s="729"/>
      <c r="QSJ227" s="729"/>
      <c r="QSK227" s="729"/>
      <c r="QSL227" s="729"/>
      <c r="QSM227" s="729"/>
      <c r="QSN227" s="729"/>
      <c r="QSO227" s="729"/>
      <c r="QSP227" s="729"/>
      <c r="QSQ227" s="729"/>
      <c r="QSR227" s="729"/>
      <c r="QSS227" s="729"/>
      <c r="QST227" s="729"/>
      <c r="QSU227" s="729"/>
      <c r="QSV227" s="729"/>
      <c r="QSW227" s="729"/>
      <c r="QSX227" s="729"/>
      <c r="QSY227" s="729"/>
      <c r="QSZ227" s="730"/>
      <c r="QTA227" s="730"/>
      <c r="QTB227" s="730"/>
      <c r="QTC227" s="730"/>
      <c r="QTD227" s="730"/>
      <c r="QTE227" s="730"/>
      <c r="QTF227" s="730"/>
      <c r="QTG227" s="730"/>
      <c r="QTH227" s="730"/>
      <c r="QTI227" s="730"/>
      <c r="QTJ227" s="730"/>
      <c r="QTK227" s="730"/>
      <c r="QTL227" s="730"/>
      <c r="QTM227" s="730"/>
      <c r="QTN227" s="730"/>
      <c r="QTO227" s="730"/>
      <c r="QTP227" s="730"/>
      <c r="QTQ227" s="730"/>
      <c r="QTR227" s="730"/>
      <c r="QTS227" s="730"/>
      <c r="QTT227" s="730"/>
      <c r="QTU227" s="730"/>
      <c r="QTV227" s="730"/>
      <c r="QTW227" s="730"/>
      <c r="QTX227" s="730"/>
      <c r="QTY227" s="730"/>
      <c r="QTZ227" s="730"/>
      <c r="QUA227" s="730"/>
      <c r="QUB227" s="730"/>
      <c r="QUC227" s="730"/>
      <c r="QUD227" s="730"/>
      <c r="QUE227" s="730"/>
      <c r="QUF227" s="730"/>
      <c r="QUG227" s="730"/>
      <c r="QUH227" s="730"/>
      <c r="QUI227" s="730"/>
      <c r="QUJ227" s="730"/>
      <c r="QUK227" s="730"/>
      <c r="QUL227" s="730"/>
      <c r="QUM227" s="730"/>
      <c r="QUN227" s="730"/>
      <c r="QUO227" s="730"/>
      <c r="QUP227" s="730"/>
      <c r="QUQ227" s="730"/>
      <c r="QUR227" s="730"/>
      <c r="QUS227" s="730"/>
      <c r="QUT227" s="730"/>
      <c r="QUU227" s="730"/>
      <c r="QUV227" s="727"/>
      <c r="QUW227" s="727"/>
      <c r="QUX227" s="727"/>
      <c r="QUY227" s="727"/>
      <c r="QUZ227" s="727"/>
      <c r="QVA227" s="727"/>
      <c r="QVB227" s="727"/>
      <c r="QVC227" s="727"/>
      <c r="QVD227" s="727"/>
      <c r="QVE227" s="727"/>
      <c r="QVF227" s="727"/>
      <c r="QVG227" s="727"/>
      <c r="QVH227" s="727"/>
      <c r="QVI227" s="727"/>
      <c r="QVJ227" s="727"/>
      <c r="QVK227" s="727"/>
      <c r="QVL227" s="728"/>
      <c r="QVM227" s="728"/>
      <c r="QVN227" s="728"/>
      <c r="QVO227" s="728"/>
      <c r="QVP227" s="728"/>
      <c r="QVQ227" s="728"/>
      <c r="QVR227" s="728"/>
      <c r="QVS227" s="729"/>
      <c r="QVT227" s="729"/>
      <c r="QVU227" s="729"/>
      <c r="QVV227" s="729"/>
      <c r="QVW227" s="729"/>
      <c r="QVX227" s="729"/>
      <c r="QVY227" s="729"/>
      <c r="QVZ227" s="729"/>
      <c r="QWA227" s="729"/>
      <c r="QWB227" s="729"/>
      <c r="QWC227" s="729"/>
      <c r="QWD227" s="729"/>
      <c r="QWE227" s="729"/>
      <c r="QWF227" s="729"/>
      <c r="QWG227" s="729"/>
      <c r="QWH227" s="729"/>
      <c r="QWI227" s="729"/>
      <c r="QWJ227" s="729"/>
      <c r="QWK227" s="729"/>
      <c r="QWL227" s="729"/>
      <c r="QWM227" s="729"/>
      <c r="QWN227" s="729"/>
      <c r="QWO227" s="729"/>
      <c r="QWP227" s="729"/>
      <c r="QWQ227" s="729"/>
      <c r="QWR227" s="729"/>
      <c r="QWS227" s="729"/>
      <c r="QWT227" s="729"/>
      <c r="QWU227" s="729"/>
      <c r="QWV227" s="729"/>
      <c r="QWW227" s="729"/>
      <c r="QWX227" s="729"/>
      <c r="QWY227" s="729"/>
      <c r="QWZ227" s="729"/>
      <c r="QXA227" s="730"/>
      <c r="QXB227" s="730"/>
      <c r="QXC227" s="730"/>
      <c r="QXD227" s="730"/>
      <c r="QXE227" s="730"/>
      <c r="QXF227" s="730"/>
      <c r="QXG227" s="730"/>
      <c r="QXH227" s="730"/>
      <c r="QXI227" s="730"/>
      <c r="QXJ227" s="730"/>
      <c r="QXK227" s="730"/>
      <c r="QXL227" s="730"/>
      <c r="QXM227" s="730"/>
      <c r="QXN227" s="730"/>
      <c r="QXO227" s="730"/>
      <c r="QXP227" s="730"/>
      <c r="QXQ227" s="730"/>
      <c r="QXR227" s="730"/>
      <c r="QXS227" s="730"/>
      <c r="QXT227" s="730"/>
      <c r="QXU227" s="730"/>
      <c r="QXV227" s="730"/>
      <c r="QXW227" s="730"/>
      <c r="QXX227" s="730"/>
      <c r="QXY227" s="730"/>
      <c r="QXZ227" s="730"/>
      <c r="QYA227" s="730"/>
      <c r="QYB227" s="730"/>
      <c r="QYC227" s="730"/>
      <c r="QYD227" s="730"/>
      <c r="QYE227" s="730"/>
      <c r="QYF227" s="730"/>
      <c r="QYG227" s="730"/>
      <c r="QYH227" s="730"/>
      <c r="QYI227" s="730"/>
      <c r="QYJ227" s="730"/>
      <c r="QYK227" s="730"/>
      <c r="QYL227" s="730"/>
      <c r="QYM227" s="730"/>
      <c r="QYN227" s="730"/>
      <c r="QYO227" s="730"/>
      <c r="QYP227" s="730"/>
      <c r="QYQ227" s="730"/>
      <c r="QYR227" s="730"/>
      <c r="QYS227" s="730"/>
      <c r="QYT227" s="730"/>
      <c r="QYU227" s="730"/>
      <c r="QYV227" s="730"/>
      <c r="QYW227" s="727"/>
      <c r="QYX227" s="727"/>
      <c r="QYY227" s="727"/>
      <c r="QYZ227" s="727"/>
      <c r="QZA227" s="727"/>
      <c r="QZB227" s="727"/>
      <c r="QZC227" s="727"/>
      <c r="QZD227" s="727"/>
      <c r="QZE227" s="727"/>
      <c r="QZF227" s="727"/>
      <c r="QZG227" s="727"/>
      <c r="QZH227" s="727"/>
      <c r="QZI227" s="727"/>
      <c r="QZJ227" s="727"/>
      <c r="QZK227" s="727"/>
      <c r="QZL227" s="727"/>
      <c r="QZM227" s="728"/>
      <c r="QZN227" s="728"/>
      <c r="QZO227" s="728"/>
      <c r="QZP227" s="728"/>
      <c r="QZQ227" s="728"/>
      <c r="QZR227" s="728"/>
      <c r="QZS227" s="728"/>
      <c r="QZT227" s="729"/>
      <c r="QZU227" s="729"/>
      <c r="QZV227" s="729"/>
      <c r="QZW227" s="729"/>
      <c r="QZX227" s="729"/>
      <c r="QZY227" s="729"/>
      <c r="QZZ227" s="729"/>
      <c r="RAA227" s="729"/>
      <c r="RAB227" s="729"/>
      <c r="RAC227" s="729"/>
      <c r="RAD227" s="729"/>
      <c r="RAE227" s="729"/>
      <c r="RAF227" s="729"/>
      <c r="RAG227" s="729"/>
      <c r="RAH227" s="729"/>
      <c r="RAI227" s="729"/>
      <c r="RAJ227" s="729"/>
      <c r="RAK227" s="729"/>
      <c r="RAL227" s="729"/>
      <c r="RAM227" s="729"/>
      <c r="RAN227" s="729"/>
      <c r="RAO227" s="729"/>
      <c r="RAP227" s="729"/>
      <c r="RAQ227" s="729"/>
      <c r="RAR227" s="729"/>
      <c r="RAS227" s="729"/>
      <c r="RAT227" s="729"/>
      <c r="RAU227" s="729"/>
      <c r="RAV227" s="729"/>
      <c r="RAW227" s="729"/>
      <c r="RAX227" s="729"/>
      <c r="RAY227" s="729"/>
      <c r="RAZ227" s="729"/>
      <c r="RBA227" s="729"/>
      <c r="RBB227" s="730"/>
      <c r="RBC227" s="730"/>
      <c r="RBD227" s="730"/>
      <c r="RBE227" s="730"/>
      <c r="RBF227" s="730"/>
      <c r="RBG227" s="730"/>
      <c r="RBH227" s="730"/>
      <c r="RBI227" s="730"/>
      <c r="RBJ227" s="730"/>
      <c r="RBK227" s="730"/>
      <c r="RBL227" s="730"/>
      <c r="RBM227" s="730"/>
      <c r="RBN227" s="730"/>
      <c r="RBO227" s="730"/>
      <c r="RBP227" s="730"/>
      <c r="RBQ227" s="730"/>
      <c r="RBR227" s="730"/>
      <c r="RBS227" s="730"/>
      <c r="RBT227" s="730"/>
      <c r="RBU227" s="730"/>
      <c r="RBV227" s="730"/>
      <c r="RBW227" s="730"/>
      <c r="RBX227" s="730"/>
      <c r="RBY227" s="730"/>
      <c r="RBZ227" s="730"/>
      <c r="RCA227" s="730"/>
      <c r="RCB227" s="730"/>
      <c r="RCC227" s="730"/>
      <c r="RCD227" s="730"/>
      <c r="RCE227" s="730"/>
      <c r="RCF227" s="730"/>
      <c r="RCG227" s="730"/>
      <c r="RCH227" s="730"/>
      <c r="RCI227" s="730"/>
      <c r="RCJ227" s="730"/>
      <c r="RCK227" s="730"/>
      <c r="RCL227" s="730"/>
      <c r="RCM227" s="730"/>
      <c r="RCN227" s="730"/>
      <c r="RCO227" s="730"/>
      <c r="RCP227" s="730"/>
      <c r="RCQ227" s="730"/>
      <c r="RCR227" s="730"/>
      <c r="RCS227" s="730"/>
      <c r="RCT227" s="730"/>
      <c r="RCU227" s="730"/>
      <c r="RCV227" s="730"/>
      <c r="RCW227" s="730"/>
      <c r="RCX227" s="727"/>
      <c r="RCY227" s="727"/>
      <c r="RCZ227" s="727"/>
      <c r="RDA227" s="727"/>
      <c r="RDB227" s="727"/>
      <c r="RDC227" s="727"/>
      <c r="RDD227" s="727"/>
      <c r="RDE227" s="727"/>
      <c r="RDF227" s="727"/>
      <c r="RDG227" s="727"/>
      <c r="RDH227" s="727"/>
      <c r="RDI227" s="727"/>
      <c r="RDJ227" s="727"/>
      <c r="RDK227" s="727"/>
      <c r="RDL227" s="727"/>
      <c r="RDM227" s="727"/>
      <c r="RDN227" s="728"/>
      <c r="RDO227" s="728"/>
      <c r="RDP227" s="728"/>
      <c r="RDQ227" s="728"/>
      <c r="RDR227" s="728"/>
      <c r="RDS227" s="728"/>
      <c r="RDT227" s="728"/>
      <c r="RDU227" s="729"/>
      <c r="RDV227" s="729"/>
      <c r="RDW227" s="729"/>
      <c r="RDX227" s="729"/>
      <c r="RDY227" s="729"/>
      <c r="RDZ227" s="729"/>
      <c r="REA227" s="729"/>
      <c r="REB227" s="729"/>
      <c r="REC227" s="729"/>
      <c r="RED227" s="729"/>
      <c r="REE227" s="729"/>
      <c r="REF227" s="729"/>
      <c r="REG227" s="729"/>
      <c r="REH227" s="729"/>
      <c r="REI227" s="729"/>
      <c r="REJ227" s="729"/>
      <c r="REK227" s="729"/>
      <c r="REL227" s="729"/>
      <c r="REM227" s="729"/>
      <c r="REN227" s="729"/>
      <c r="REO227" s="729"/>
      <c r="REP227" s="729"/>
      <c r="REQ227" s="729"/>
      <c r="RER227" s="729"/>
      <c r="RES227" s="729"/>
      <c r="RET227" s="729"/>
      <c r="REU227" s="729"/>
      <c r="REV227" s="729"/>
      <c r="REW227" s="729"/>
      <c r="REX227" s="729"/>
      <c r="REY227" s="729"/>
      <c r="REZ227" s="729"/>
      <c r="RFA227" s="729"/>
      <c r="RFB227" s="729"/>
      <c r="RFC227" s="730"/>
      <c r="RFD227" s="730"/>
      <c r="RFE227" s="730"/>
      <c r="RFF227" s="730"/>
      <c r="RFG227" s="730"/>
      <c r="RFH227" s="730"/>
      <c r="RFI227" s="730"/>
      <c r="RFJ227" s="730"/>
      <c r="RFK227" s="730"/>
      <c r="RFL227" s="730"/>
      <c r="RFM227" s="730"/>
      <c r="RFN227" s="730"/>
      <c r="RFO227" s="730"/>
      <c r="RFP227" s="730"/>
      <c r="RFQ227" s="730"/>
      <c r="RFR227" s="730"/>
      <c r="RFS227" s="730"/>
      <c r="RFT227" s="730"/>
      <c r="RFU227" s="730"/>
      <c r="RFV227" s="730"/>
      <c r="RFW227" s="730"/>
      <c r="RFX227" s="730"/>
      <c r="RFY227" s="730"/>
      <c r="RFZ227" s="730"/>
      <c r="RGA227" s="730"/>
      <c r="RGB227" s="730"/>
      <c r="RGC227" s="730"/>
      <c r="RGD227" s="730"/>
      <c r="RGE227" s="730"/>
      <c r="RGF227" s="730"/>
      <c r="RGG227" s="730"/>
      <c r="RGH227" s="730"/>
      <c r="RGI227" s="730"/>
      <c r="RGJ227" s="730"/>
      <c r="RGK227" s="730"/>
      <c r="RGL227" s="730"/>
      <c r="RGM227" s="730"/>
      <c r="RGN227" s="730"/>
      <c r="RGO227" s="730"/>
      <c r="RGP227" s="730"/>
      <c r="RGQ227" s="730"/>
      <c r="RGR227" s="730"/>
      <c r="RGS227" s="730"/>
      <c r="RGT227" s="730"/>
      <c r="RGU227" s="730"/>
      <c r="RGV227" s="730"/>
      <c r="RGW227" s="730"/>
      <c r="RGX227" s="730"/>
      <c r="RGY227" s="727"/>
      <c r="RGZ227" s="727"/>
      <c r="RHA227" s="727"/>
      <c r="RHB227" s="727"/>
      <c r="RHC227" s="727"/>
      <c r="RHD227" s="727"/>
      <c r="RHE227" s="727"/>
      <c r="RHF227" s="727"/>
      <c r="RHG227" s="727"/>
      <c r="RHH227" s="727"/>
      <c r="RHI227" s="727"/>
      <c r="RHJ227" s="727"/>
      <c r="RHK227" s="727"/>
      <c r="RHL227" s="727"/>
      <c r="RHM227" s="727"/>
      <c r="RHN227" s="727"/>
      <c r="RHO227" s="728"/>
      <c r="RHP227" s="728"/>
      <c r="RHQ227" s="728"/>
      <c r="RHR227" s="728"/>
      <c r="RHS227" s="728"/>
      <c r="RHT227" s="728"/>
      <c r="RHU227" s="728"/>
      <c r="RHV227" s="729"/>
      <c r="RHW227" s="729"/>
      <c r="RHX227" s="729"/>
      <c r="RHY227" s="729"/>
      <c r="RHZ227" s="729"/>
      <c r="RIA227" s="729"/>
      <c r="RIB227" s="729"/>
      <c r="RIC227" s="729"/>
      <c r="RID227" s="729"/>
      <c r="RIE227" s="729"/>
      <c r="RIF227" s="729"/>
      <c r="RIG227" s="729"/>
      <c r="RIH227" s="729"/>
      <c r="RII227" s="729"/>
      <c r="RIJ227" s="729"/>
      <c r="RIK227" s="729"/>
      <c r="RIL227" s="729"/>
      <c r="RIM227" s="729"/>
      <c r="RIN227" s="729"/>
      <c r="RIO227" s="729"/>
      <c r="RIP227" s="729"/>
      <c r="RIQ227" s="729"/>
      <c r="RIR227" s="729"/>
      <c r="RIS227" s="729"/>
      <c r="RIT227" s="729"/>
      <c r="RIU227" s="729"/>
      <c r="RIV227" s="729"/>
      <c r="RIW227" s="729"/>
      <c r="RIX227" s="729"/>
      <c r="RIY227" s="729"/>
      <c r="RIZ227" s="729"/>
      <c r="RJA227" s="729"/>
      <c r="RJB227" s="729"/>
      <c r="RJC227" s="729"/>
      <c r="RJD227" s="730"/>
      <c r="RJE227" s="730"/>
      <c r="RJF227" s="730"/>
      <c r="RJG227" s="730"/>
      <c r="RJH227" s="730"/>
      <c r="RJI227" s="730"/>
      <c r="RJJ227" s="730"/>
      <c r="RJK227" s="730"/>
      <c r="RJL227" s="730"/>
      <c r="RJM227" s="730"/>
      <c r="RJN227" s="730"/>
      <c r="RJO227" s="730"/>
      <c r="RJP227" s="730"/>
      <c r="RJQ227" s="730"/>
      <c r="RJR227" s="730"/>
      <c r="RJS227" s="730"/>
      <c r="RJT227" s="730"/>
      <c r="RJU227" s="730"/>
      <c r="RJV227" s="730"/>
      <c r="RJW227" s="730"/>
      <c r="RJX227" s="730"/>
      <c r="RJY227" s="730"/>
      <c r="RJZ227" s="730"/>
      <c r="RKA227" s="730"/>
      <c r="RKB227" s="730"/>
      <c r="RKC227" s="730"/>
      <c r="RKD227" s="730"/>
      <c r="RKE227" s="730"/>
      <c r="RKF227" s="730"/>
      <c r="RKG227" s="730"/>
      <c r="RKH227" s="730"/>
      <c r="RKI227" s="730"/>
      <c r="RKJ227" s="730"/>
      <c r="RKK227" s="730"/>
      <c r="RKL227" s="730"/>
      <c r="RKM227" s="730"/>
      <c r="RKN227" s="730"/>
      <c r="RKO227" s="730"/>
      <c r="RKP227" s="730"/>
      <c r="RKQ227" s="730"/>
      <c r="RKR227" s="730"/>
      <c r="RKS227" s="730"/>
      <c r="RKT227" s="730"/>
      <c r="RKU227" s="730"/>
      <c r="RKV227" s="730"/>
      <c r="RKW227" s="730"/>
      <c r="RKX227" s="730"/>
      <c r="RKY227" s="730"/>
      <c r="RKZ227" s="727"/>
      <c r="RLA227" s="727"/>
      <c r="RLB227" s="727"/>
      <c r="RLC227" s="727"/>
      <c r="RLD227" s="727"/>
      <c r="RLE227" s="727"/>
      <c r="RLF227" s="727"/>
      <c r="RLG227" s="727"/>
      <c r="RLH227" s="727"/>
      <c r="RLI227" s="727"/>
      <c r="RLJ227" s="727"/>
      <c r="RLK227" s="727"/>
      <c r="RLL227" s="727"/>
      <c r="RLM227" s="727"/>
      <c r="RLN227" s="727"/>
      <c r="RLO227" s="727"/>
      <c r="RLP227" s="728"/>
      <c r="RLQ227" s="728"/>
      <c r="RLR227" s="728"/>
      <c r="RLS227" s="728"/>
      <c r="RLT227" s="728"/>
      <c r="RLU227" s="728"/>
      <c r="RLV227" s="728"/>
      <c r="RLW227" s="729"/>
      <c r="RLX227" s="729"/>
      <c r="RLY227" s="729"/>
      <c r="RLZ227" s="729"/>
      <c r="RMA227" s="729"/>
      <c r="RMB227" s="729"/>
      <c r="RMC227" s="729"/>
      <c r="RMD227" s="729"/>
      <c r="RME227" s="729"/>
      <c r="RMF227" s="729"/>
      <c r="RMG227" s="729"/>
      <c r="RMH227" s="729"/>
      <c r="RMI227" s="729"/>
      <c r="RMJ227" s="729"/>
      <c r="RMK227" s="729"/>
      <c r="RML227" s="729"/>
      <c r="RMM227" s="729"/>
      <c r="RMN227" s="729"/>
      <c r="RMO227" s="729"/>
      <c r="RMP227" s="729"/>
      <c r="RMQ227" s="729"/>
      <c r="RMR227" s="729"/>
      <c r="RMS227" s="729"/>
      <c r="RMT227" s="729"/>
      <c r="RMU227" s="729"/>
      <c r="RMV227" s="729"/>
      <c r="RMW227" s="729"/>
      <c r="RMX227" s="729"/>
      <c r="RMY227" s="729"/>
      <c r="RMZ227" s="729"/>
      <c r="RNA227" s="729"/>
      <c r="RNB227" s="729"/>
      <c r="RNC227" s="729"/>
      <c r="RND227" s="729"/>
      <c r="RNE227" s="730"/>
      <c r="RNF227" s="730"/>
      <c r="RNG227" s="730"/>
      <c r="RNH227" s="730"/>
      <c r="RNI227" s="730"/>
      <c r="RNJ227" s="730"/>
      <c r="RNK227" s="730"/>
      <c r="RNL227" s="730"/>
      <c r="RNM227" s="730"/>
      <c r="RNN227" s="730"/>
      <c r="RNO227" s="730"/>
      <c r="RNP227" s="730"/>
      <c r="RNQ227" s="730"/>
      <c r="RNR227" s="730"/>
      <c r="RNS227" s="730"/>
      <c r="RNT227" s="730"/>
      <c r="RNU227" s="730"/>
      <c r="RNV227" s="730"/>
      <c r="RNW227" s="730"/>
      <c r="RNX227" s="730"/>
      <c r="RNY227" s="730"/>
      <c r="RNZ227" s="730"/>
      <c r="ROA227" s="730"/>
      <c r="ROB227" s="730"/>
      <c r="ROC227" s="730"/>
      <c r="ROD227" s="730"/>
      <c r="ROE227" s="730"/>
      <c r="ROF227" s="730"/>
      <c r="ROG227" s="730"/>
      <c r="ROH227" s="730"/>
      <c r="ROI227" s="730"/>
      <c r="ROJ227" s="730"/>
      <c r="ROK227" s="730"/>
      <c r="ROL227" s="730"/>
      <c r="ROM227" s="730"/>
      <c r="RON227" s="730"/>
      <c r="ROO227" s="730"/>
      <c r="ROP227" s="730"/>
      <c r="ROQ227" s="730"/>
      <c r="ROR227" s="730"/>
      <c r="ROS227" s="730"/>
      <c r="ROT227" s="730"/>
      <c r="ROU227" s="730"/>
      <c r="ROV227" s="730"/>
      <c r="ROW227" s="730"/>
      <c r="ROX227" s="730"/>
      <c r="ROY227" s="730"/>
      <c r="ROZ227" s="730"/>
      <c r="RPA227" s="727"/>
      <c r="RPB227" s="727"/>
      <c r="RPC227" s="727"/>
      <c r="RPD227" s="727"/>
      <c r="RPE227" s="727"/>
      <c r="RPF227" s="727"/>
      <c r="RPG227" s="727"/>
      <c r="RPH227" s="727"/>
      <c r="RPI227" s="727"/>
      <c r="RPJ227" s="727"/>
      <c r="RPK227" s="727"/>
      <c r="RPL227" s="727"/>
      <c r="RPM227" s="727"/>
      <c r="RPN227" s="727"/>
      <c r="RPO227" s="727"/>
      <c r="RPP227" s="727"/>
      <c r="RPQ227" s="728"/>
      <c r="RPR227" s="728"/>
      <c r="RPS227" s="728"/>
      <c r="RPT227" s="728"/>
      <c r="RPU227" s="728"/>
      <c r="RPV227" s="728"/>
      <c r="RPW227" s="728"/>
      <c r="RPX227" s="729"/>
      <c r="RPY227" s="729"/>
      <c r="RPZ227" s="729"/>
      <c r="RQA227" s="729"/>
      <c r="RQB227" s="729"/>
      <c r="RQC227" s="729"/>
      <c r="RQD227" s="729"/>
      <c r="RQE227" s="729"/>
      <c r="RQF227" s="729"/>
      <c r="RQG227" s="729"/>
      <c r="RQH227" s="729"/>
      <c r="RQI227" s="729"/>
      <c r="RQJ227" s="729"/>
      <c r="RQK227" s="729"/>
      <c r="RQL227" s="729"/>
      <c r="RQM227" s="729"/>
      <c r="RQN227" s="729"/>
      <c r="RQO227" s="729"/>
      <c r="RQP227" s="729"/>
      <c r="RQQ227" s="729"/>
      <c r="RQR227" s="729"/>
      <c r="RQS227" s="729"/>
      <c r="RQT227" s="729"/>
      <c r="RQU227" s="729"/>
      <c r="RQV227" s="729"/>
      <c r="RQW227" s="729"/>
      <c r="RQX227" s="729"/>
      <c r="RQY227" s="729"/>
      <c r="RQZ227" s="729"/>
      <c r="RRA227" s="729"/>
      <c r="RRB227" s="729"/>
      <c r="RRC227" s="729"/>
      <c r="RRD227" s="729"/>
      <c r="RRE227" s="729"/>
      <c r="RRF227" s="730"/>
      <c r="RRG227" s="730"/>
      <c r="RRH227" s="730"/>
      <c r="RRI227" s="730"/>
      <c r="RRJ227" s="730"/>
      <c r="RRK227" s="730"/>
      <c r="RRL227" s="730"/>
      <c r="RRM227" s="730"/>
      <c r="RRN227" s="730"/>
      <c r="RRO227" s="730"/>
      <c r="RRP227" s="730"/>
      <c r="RRQ227" s="730"/>
      <c r="RRR227" s="730"/>
      <c r="RRS227" s="730"/>
      <c r="RRT227" s="730"/>
      <c r="RRU227" s="730"/>
      <c r="RRV227" s="730"/>
      <c r="RRW227" s="730"/>
      <c r="RRX227" s="730"/>
      <c r="RRY227" s="730"/>
      <c r="RRZ227" s="730"/>
      <c r="RSA227" s="730"/>
      <c r="RSB227" s="730"/>
      <c r="RSC227" s="730"/>
      <c r="RSD227" s="730"/>
      <c r="RSE227" s="730"/>
      <c r="RSF227" s="730"/>
      <c r="RSG227" s="730"/>
      <c r="RSH227" s="730"/>
      <c r="RSI227" s="730"/>
      <c r="RSJ227" s="730"/>
      <c r="RSK227" s="730"/>
      <c r="RSL227" s="730"/>
      <c r="RSM227" s="730"/>
      <c r="RSN227" s="730"/>
      <c r="RSO227" s="730"/>
      <c r="RSP227" s="730"/>
      <c r="RSQ227" s="730"/>
      <c r="RSR227" s="730"/>
      <c r="RSS227" s="730"/>
      <c r="RST227" s="730"/>
      <c r="RSU227" s="730"/>
      <c r="RSV227" s="730"/>
      <c r="RSW227" s="730"/>
      <c r="RSX227" s="730"/>
      <c r="RSY227" s="730"/>
      <c r="RSZ227" s="730"/>
      <c r="RTA227" s="730"/>
      <c r="RTB227" s="727"/>
      <c r="RTC227" s="727"/>
      <c r="RTD227" s="727"/>
      <c r="RTE227" s="727"/>
      <c r="RTF227" s="727"/>
      <c r="RTG227" s="727"/>
      <c r="RTH227" s="727"/>
      <c r="RTI227" s="727"/>
      <c r="RTJ227" s="727"/>
      <c r="RTK227" s="727"/>
      <c r="RTL227" s="727"/>
      <c r="RTM227" s="727"/>
      <c r="RTN227" s="727"/>
      <c r="RTO227" s="727"/>
      <c r="RTP227" s="727"/>
      <c r="RTQ227" s="727"/>
      <c r="RTR227" s="728"/>
      <c r="RTS227" s="728"/>
      <c r="RTT227" s="728"/>
      <c r="RTU227" s="728"/>
      <c r="RTV227" s="728"/>
      <c r="RTW227" s="728"/>
      <c r="RTX227" s="728"/>
      <c r="RTY227" s="729"/>
      <c r="RTZ227" s="729"/>
      <c r="RUA227" s="729"/>
      <c r="RUB227" s="729"/>
      <c r="RUC227" s="729"/>
      <c r="RUD227" s="729"/>
      <c r="RUE227" s="729"/>
      <c r="RUF227" s="729"/>
      <c r="RUG227" s="729"/>
      <c r="RUH227" s="729"/>
      <c r="RUI227" s="729"/>
      <c r="RUJ227" s="729"/>
      <c r="RUK227" s="729"/>
      <c r="RUL227" s="729"/>
      <c r="RUM227" s="729"/>
      <c r="RUN227" s="729"/>
      <c r="RUO227" s="729"/>
      <c r="RUP227" s="729"/>
      <c r="RUQ227" s="729"/>
      <c r="RUR227" s="729"/>
      <c r="RUS227" s="729"/>
      <c r="RUT227" s="729"/>
      <c r="RUU227" s="729"/>
      <c r="RUV227" s="729"/>
      <c r="RUW227" s="729"/>
      <c r="RUX227" s="729"/>
      <c r="RUY227" s="729"/>
      <c r="RUZ227" s="729"/>
      <c r="RVA227" s="729"/>
      <c r="RVB227" s="729"/>
      <c r="RVC227" s="729"/>
      <c r="RVD227" s="729"/>
      <c r="RVE227" s="729"/>
      <c r="RVF227" s="729"/>
      <c r="RVG227" s="730"/>
      <c r="RVH227" s="730"/>
      <c r="RVI227" s="730"/>
      <c r="RVJ227" s="730"/>
      <c r="RVK227" s="730"/>
      <c r="RVL227" s="730"/>
      <c r="RVM227" s="730"/>
      <c r="RVN227" s="730"/>
      <c r="RVO227" s="730"/>
      <c r="RVP227" s="730"/>
      <c r="RVQ227" s="730"/>
      <c r="RVR227" s="730"/>
      <c r="RVS227" s="730"/>
      <c r="RVT227" s="730"/>
      <c r="RVU227" s="730"/>
      <c r="RVV227" s="730"/>
      <c r="RVW227" s="730"/>
      <c r="RVX227" s="730"/>
      <c r="RVY227" s="730"/>
      <c r="RVZ227" s="730"/>
      <c r="RWA227" s="730"/>
      <c r="RWB227" s="730"/>
      <c r="RWC227" s="730"/>
      <c r="RWD227" s="730"/>
      <c r="RWE227" s="730"/>
      <c r="RWF227" s="730"/>
      <c r="RWG227" s="730"/>
      <c r="RWH227" s="730"/>
      <c r="RWI227" s="730"/>
      <c r="RWJ227" s="730"/>
      <c r="RWK227" s="730"/>
      <c r="RWL227" s="730"/>
      <c r="RWM227" s="730"/>
      <c r="RWN227" s="730"/>
      <c r="RWO227" s="730"/>
      <c r="RWP227" s="730"/>
      <c r="RWQ227" s="730"/>
      <c r="RWR227" s="730"/>
      <c r="RWS227" s="730"/>
      <c r="RWT227" s="730"/>
      <c r="RWU227" s="730"/>
      <c r="RWV227" s="730"/>
      <c r="RWW227" s="730"/>
      <c r="RWX227" s="730"/>
      <c r="RWY227" s="730"/>
      <c r="RWZ227" s="730"/>
      <c r="RXA227" s="730"/>
      <c r="RXB227" s="730"/>
      <c r="RXC227" s="727"/>
      <c r="RXD227" s="727"/>
      <c r="RXE227" s="727"/>
      <c r="RXF227" s="727"/>
      <c r="RXG227" s="727"/>
      <c r="RXH227" s="727"/>
      <c r="RXI227" s="727"/>
      <c r="RXJ227" s="727"/>
      <c r="RXK227" s="727"/>
      <c r="RXL227" s="727"/>
      <c r="RXM227" s="727"/>
      <c r="RXN227" s="727"/>
      <c r="RXO227" s="727"/>
      <c r="RXP227" s="727"/>
      <c r="RXQ227" s="727"/>
      <c r="RXR227" s="727"/>
      <c r="RXS227" s="728"/>
      <c r="RXT227" s="728"/>
      <c r="RXU227" s="728"/>
      <c r="RXV227" s="728"/>
      <c r="RXW227" s="728"/>
      <c r="RXX227" s="728"/>
      <c r="RXY227" s="728"/>
      <c r="RXZ227" s="729"/>
      <c r="RYA227" s="729"/>
      <c r="RYB227" s="729"/>
      <c r="RYC227" s="729"/>
      <c r="RYD227" s="729"/>
      <c r="RYE227" s="729"/>
      <c r="RYF227" s="729"/>
      <c r="RYG227" s="729"/>
      <c r="RYH227" s="729"/>
      <c r="RYI227" s="729"/>
      <c r="RYJ227" s="729"/>
      <c r="RYK227" s="729"/>
      <c r="RYL227" s="729"/>
      <c r="RYM227" s="729"/>
      <c r="RYN227" s="729"/>
      <c r="RYO227" s="729"/>
      <c r="RYP227" s="729"/>
      <c r="RYQ227" s="729"/>
      <c r="RYR227" s="729"/>
      <c r="RYS227" s="729"/>
      <c r="RYT227" s="729"/>
      <c r="RYU227" s="729"/>
      <c r="RYV227" s="729"/>
      <c r="RYW227" s="729"/>
      <c r="RYX227" s="729"/>
      <c r="RYY227" s="729"/>
      <c r="RYZ227" s="729"/>
      <c r="RZA227" s="729"/>
      <c r="RZB227" s="729"/>
      <c r="RZC227" s="729"/>
      <c r="RZD227" s="729"/>
      <c r="RZE227" s="729"/>
      <c r="RZF227" s="729"/>
      <c r="RZG227" s="729"/>
      <c r="RZH227" s="730"/>
      <c r="RZI227" s="730"/>
      <c r="RZJ227" s="730"/>
      <c r="RZK227" s="730"/>
      <c r="RZL227" s="730"/>
      <c r="RZM227" s="730"/>
      <c r="RZN227" s="730"/>
      <c r="RZO227" s="730"/>
      <c r="RZP227" s="730"/>
      <c r="RZQ227" s="730"/>
      <c r="RZR227" s="730"/>
      <c r="RZS227" s="730"/>
      <c r="RZT227" s="730"/>
      <c r="RZU227" s="730"/>
      <c r="RZV227" s="730"/>
      <c r="RZW227" s="730"/>
      <c r="RZX227" s="730"/>
      <c r="RZY227" s="730"/>
      <c r="RZZ227" s="730"/>
      <c r="SAA227" s="730"/>
      <c r="SAB227" s="730"/>
      <c r="SAC227" s="730"/>
      <c r="SAD227" s="730"/>
      <c r="SAE227" s="730"/>
      <c r="SAF227" s="730"/>
      <c r="SAG227" s="730"/>
      <c r="SAH227" s="730"/>
      <c r="SAI227" s="730"/>
      <c r="SAJ227" s="730"/>
      <c r="SAK227" s="730"/>
      <c r="SAL227" s="730"/>
      <c r="SAM227" s="730"/>
      <c r="SAN227" s="730"/>
      <c r="SAO227" s="730"/>
      <c r="SAP227" s="730"/>
      <c r="SAQ227" s="730"/>
      <c r="SAR227" s="730"/>
      <c r="SAS227" s="730"/>
      <c r="SAT227" s="730"/>
      <c r="SAU227" s="730"/>
      <c r="SAV227" s="730"/>
      <c r="SAW227" s="730"/>
      <c r="SAX227" s="730"/>
      <c r="SAY227" s="730"/>
      <c r="SAZ227" s="730"/>
      <c r="SBA227" s="730"/>
      <c r="SBB227" s="730"/>
      <c r="SBC227" s="730"/>
      <c r="SBD227" s="727"/>
      <c r="SBE227" s="727"/>
      <c r="SBF227" s="727"/>
      <c r="SBG227" s="727"/>
      <c r="SBH227" s="727"/>
      <c r="SBI227" s="727"/>
      <c r="SBJ227" s="727"/>
      <c r="SBK227" s="727"/>
      <c r="SBL227" s="727"/>
      <c r="SBM227" s="727"/>
      <c r="SBN227" s="727"/>
      <c r="SBO227" s="727"/>
      <c r="SBP227" s="727"/>
      <c r="SBQ227" s="727"/>
      <c r="SBR227" s="727"/>
      <c r="SBS227" s="727"/>
      <c r="SBT227" s="728"/>
      <c r="SBU227" s="728"/>
      <c r="SBV227" s="728"/>
      <c r="SBW227" s="728"/>
      <c r="SBX227" s="728"/>
      <c r="SBY227" s="728"/>
      <c r="SBZ227" s="728"/>
      <c r="SCA227" s="729"/>
      <c r="SCB227" s="729"/>
      <c r="SCC227" s="729"/>
      <c r="SCD227" s="729"/>
      <c r="SCE227" s="729"/>
      <c r="SCF227" s="729"/>
      <c r="SCG227" s="729"/>
      <c r="SCH227" s="729"/>
      <c r="SCI227" s="729"/>
      <c r="SCJ227" s="729"/>
      <c r="SCK227" s="729"/>
      <c r="SCL227" s="729"/>
      <c r="SCM227" s="729"/>
      <c r="SCN227" s="729"/>
      <c r="SCO227" s="729"/>
      <c r="SCP227" s="729"/>
      <c r="SCQ227" s="729"/>
      <c r="SCR227" s="729"/>
      <c r="SCS227" s="729"/>
      <c r="SCT227" s="729"/>
      <c r="SCU227" s="729"/>
      <c r="SCV227" s="729"/>
      <c r="SCW227" s="729"/>
      <c r="SCX227" s="729"/>
      <c r="SCY227" s="729"/>
      <c r="SCZ227" s="729"/>
      <c r="SDA227" s="729"/>
      <c r="SDB227" s="729"/>
      <c r="SDC227" s="729"/>
      <c r="SDD227" s="729"/>
      <c r="SDE227" s="729"/>
      <c r="SDF227" s="729"/>
      <c r="SDG227" s="729"/>
      <c r="SDH227" s="729"/>
      <c r="SDI227" s="730"/>
      <c r="SDJ227" s="730"/>
      <c r="SDK227" s="730"/>
      <c r="SDL227" s="730"/>
      <c r="SDM227" s="730"/>
      <c r="SDN227" s="730"/>
      <c r="SDO227" s="730"/>
      <c r="SDP227" s="730"/>
      <c r="SDQ227" s="730"/>
      <c r="SDR227" s="730"/>
      <c r="SDS227" s="730"/>
      <c r="SDT227" s="730"/>
      <c r="SDU227" s="730"/>
      <c r="SDV227" s="730"/>
      <c r="SDW227" s="730"/>
      <c r="SDX227" s="730"/>
      <c r="SDY227" s="730"/>
      <c r="SDZ227" s="730"/>
      <c r="SEA227" s="730"/>
      <c r="SEB227" s="730"/>
      <c r="SEC227" s="730"/>
      <c r="SED227" s="730"/>
      <c r="SEE227" s="730"/>
      <c r="SEF227" s="730"/>
      <c r="SEG227" s="730"/>
      <c r="SEH227" s="730"/>
      <c r="SEI227" s="730"/>
      <c r="SEJ227" s="730"/>
      <c r="SEK227" s="730"/>
      <c r="SEL227" s="730"/>
      <c r="SEM227" s="730"/>
      <c r="SEN227" s="730"/>
      <c r="SEO227" s="730"/>
      <c r="SEP227" s="730"/>
      <c r="SEQ227" s="730"/>
      <c r="SER227" s="730"/>
      <c r="SES227" s="730"/>
      <c r="SET227" s="730"/>
      <c r="SEU227" s="730"/>
      <c r="SEV227" s="730"/>
      <c r="SEW227" s="730"/>
      <c r="SEX227" s="730"/>
      <c r="SEY227" s="730"/>
      <c r="SEZ227" s="730"/>
      <c r="SFA227" s="730"/>
      <c r="SFB227" s="730"/>
      <c r="SFC227" s="730"/>
      <c r="SFD227" s="730"/>
      <c r="SFE227" s="727"/>
      <c r="SFF227" s="727"/>
      <c r="SFG227" s="727"/>
      <c r="SFH227" s="727"/>
      <c r="SFI227" s="727"/>
      <c r="SFJ227" s="727"/>
      <c r="SFK227" s="727"/>
      <c r="SFL227" s="727"/>
      <c r="SFM227" s="727"/>
      <c r="SFN227" s="727"/>
      <c r="SFO227" s="727"/>
      <c r="SFP227" s="727"/>
      <c r="SFQ227" s="727"/>
      <c r="SFR227" s="727"/>
      <c r="SFS227" s="727"/>
      <c r="SFT227" s="727"/>
      <c r="SFU227" s="728"/>
      <c r="SFV227" s="728"/>
      <c r="SFW227" s="728"/>
      <c r="SFX227" s="728"/>
      <c r="SFY227" s="728"/>
      <c r="SFZ227" s="728"/>
      <c r="SGA227" s="728"/>
      <c r="SGB227" s="729"/>
      <c r="SGC227" s="729"/>
      <c r="SGD227" s="729"/>
      <c r="SGE227" s="729"/>
      <c r="SGF227" s="729"/>
      <c r="SGG227" s="729"/>
      <c r="SGH227" s="729"/>
      <c r="SGI227" s="729"/>
      <c r="SGJ227" s="729"/>
      <c r="SGK227" s="729"/>
      <c r="SGL227" s="729"/>
      <c r="SGM227" s="729"/>
      <c r="SGN227" s="729"/>
      <c r="SGO227" s="729"/>
      <c r="SGP227" s="729"/>
      <c r="SGQ227" s="729"/>
      <c r="SGR227" s="729"/>
      <c r="SGS227" s="729"/>
      <c r="SGT227" s="729"/>
      <c r="SGU227" s="729"/>
      <c r="SGV227" s="729"/>
      <c r="SGW227" s="729"/>
      <c r="SGX227" s="729"/>
      <c r="SGY227" s="729"/>
      <c r="SGZ227" s="729"/>
      <c r="SHA227" s="729"/>
      <c r="SHB227" s="729"/>
      <c r="SHC227" s="729"/>
      <c r="SHD227" s="729"/>
      <c r="SHE227" s="729"/>
      <c r="SHF227" s="729"/>
      <c r="SHG227" s="729"/>
      <c r="SHH227" s="729"/>
      <c r="SHI227" s="729"/>
      <c r="SHJ227" s="730"/>
      <c r="SHK227" s="730"/>
      <c r="SHL227" s="730"/>
      <c r="SHM227" s="730"/>
      <c r="SHN227" s="730"/>
      <c r="SHO227" s="730"/>
      <c r="SHP227" s="730"/>
      <c r="SHQ227" s="730"/>
      <c r="SHR227" s="730"/>
      <c r="SHS227" s="730"/>
      <c r="SHT227" s="730"/>
      <c r="SHU227" s="730"/>
      <c r="SHV227" s="730"/>
      <c r="SHW227" s="730"/>
      <c r="SHX227" s="730"/>
      <c r="SHY227" s="730"/>
      <c r="SHZ227" s="730"/>
      <c r="SIA227" s="730"/>
      <c r="SIB227" s="730"/>
      <c r="SIC227" s="730"/>
      <c r="SID227" s="730"/>
      <c r="SIE227" s="730"/>
      <c r="SIF227" s="730"/>
      <c r="SIG227" s="730"/>
      <c r="SIH227" s="730"/>
      <c r="SII227" s="730"/>
      <c r="SIJ227" s="730"/>
      <c r="SIK227" s="730"/>
      <c r="SIL227" s="730"/>
      <c r="SIM227" s="730"/>
      <c r="SIN227" s="730"/>
      <c r="SIO227" s="730"/>
      <c r="SIP227" s="730"/>
      <c r="SIQ227" s="730"/>
      <c r="SIR227" s="730"/>
      <c r="SIS227" s="730"/>
      <c r="SIT227" s="730"/>
      <c r="SIU227" s="730"/>
      <c r="SIV227" s="730"/>
      <c r="SIW227" s="730"/>
      <c r="SIX227" s="730"/>
      <c r="SIY227" s="730"/>
      <c r="SIZ227" s="730"/>
      <c r="SJA227" s="730"/>
      <c r="SJB227" s="730"/>
      <c r="SJC227" s="730"/>
      <c r="SJD227" s="730"/>
      <c r="SJE227" s="730"/>
      <c r="SJF227" s="727"/>
      <c r="SJG227" s="727"/>
      <c r="SJH227" s="727"/>
      <c r="SJI227" s="727"/>
      <c r="SJJ227" s="727"/>
      <c r="SJK227" s="727"/>
      <c r="SJL227" s="727"/>
      <c r="SJM227" s="727"/>
      <c r="SJN227" s="727"/>
      <c r="SJO227" s="727"/>
      <c r="SJP227" s="727"/>
      <c r="SJQ227" s="727"/>
      <c r="SJR227" s="727"/>
      <c r="SJS227" s="727"/>
      <c r="SJT227" s="727"/>
      <c r="SJU227" s="727"/>
      <c r="SJV227" s="728"/>
      <c r="SJW227" s="728"/>
      <c r="SJX227" s="728"/>
      <c r="SJY227" s="728"/>
      <c r="SJZ227" s="728"/>
      <c r="SKA227" s="728"/>
      <c r="SKB227" s="728"/>
      <c r="SKC227" s="729"/>
      <c r="SKD227" s="729"/>
      <c r="SKE227" s="729"/>
      <c r="SKF227" s="729"/>
      <c r="SKG227" s="729"/>
      <c r="SKH227" s="729"/>
      <c r="SKI227" s="729"/>
      <c r="SKJ227" s="729"/>
      <c r="SKK227" s="729"/>
      <c r="SKL227" s="729"/>
      <c r="SKM227" s="729"/>
      <c r="SKN227" s="729"/>
      <c r="SKO227" s="729"/>
      <c r="SKP227" s="729"/>
      <c r="SKQ227" s="729"/>
      <c r="SKR227" s="729"/>
      <c r="SKS227" s="729"/>
      <c r="SKT227" s="729"/>
      <c r="SKU227" s="729"/>
      <c r="SKV227" s="729"/>
      <c r="SKW227" s="729"/>
      <c r="SKX227" s="729"/>
      <c r="SKY227" s="729"/>
      <c r="SKZ227" s="729"/>
      <c r="SLA227" s="729"/>
      <c r="SLB227" s="729"/>
      <c r="SLC227" s="729"/>
      <c r="SLD227" s="729"/>
      <c r="SLE227" s="729"/>
      <c r="SLF227" s="729"/>
      <c r="SLG227" s="729"/>
      <c r="SLH227" s="729"/>
      <c r="SLI227" s="729"/>
      <c r="SLJ227" s="729"/>
      <c r="SLK227" s="730"/>
      <c r="SLL227" s="730"/>
      <c r="SLM227" s="730"/>
      <c r="SLN227" s="730"/>
      <c r="SLO227" s="730"/>
      <c r="SLP227" s="730"/>
      <c r="SLQ227" s="730"/>
      <c r="SLR227" s="730"/>
      <c r="SLS227" s="730"/>
      <c r="SLT227" s="730"/>
      <c r="SLU227" s="730"/>
      <c r="SLV227" s="730"/>
      <c r="SLW227" s="730"/>
      <c r="SLX227" s="730"/>
      <c r="SLY227" s="730"/>
      <c r="SLZ227" s="730"/>
      <c r="SMA227" s="730"/>
      <c r="SMB227" s="730"/>
      <c r="SMC227" s="730"/>
      <c r="SMD227" s="730"/>
      <c r="SME227" s="730"/>
      <c r="SMF227" s="730"/>
      <c r="SMG227" s="730"/>
      <c r="SMH227" s="730"/>
      <c r="SMI227" s="730"/>
      <c r="SMJ227" s="730"/>
      <c r="SMK227" s="730"/>
      <c r="SML227" s="730"/>
      <c r="SMM227" s="730"/>
      <c r="SMN227" s="730"/>
      <c r="SMO227" s="730"/>
      <c r="SMP227" s="730"/>
      <c r="SMQ227" s="730"/>
      <c r="SMR227" s="730"/>
      <c r="SMS227" s="730"/>
      <c r="SMT227" s="730"/>
      <c r="SMU227" s="730"/>
      <c r="SMV227" s="730"/>
      <c r="SMW227" s="730"/>
      <c r="SMX227" s="730"/>
      <c r="SMY227" s="730"/>
      <c r="SMZ227" s="730"/>
      <c r="SNA227" s="730"/>
      <c r="SNB227" s="730"/>
      <c r="SNC227" s="730"/>
      <c r="SND227" s="730"/>
      <c r="SNE227" s="730"/>
      <c r="SNF227" s="730"/>
      <c r="SNG227" s="727"/>
      <c r="SNH227" s="727"/>
      <c r="SNI227" s="727"/>
      <c r="SNJ227" s="727"/>
      <c r="SNK227" s="727"/>
      <c r="SNL227" s="727"/>
      <c r="SNM227" s="727"/>
      <c r="SNN227" s="727"/>
      <c r="SNO227" s="727"/>
      <c r="SNP227" s="727"/>
      <c r="SNQ227" s="727"/>
      <c r="SNR227" s="727"/>
      <c r="SNS227" s="727"/>
      <c r="SNT227" s="727"/>
      <c r="SNU227" s="727"/>
      <c r="SNV227" s="727"/>
      <c r="SNW227" s="728"/>
      <c r="SNX227" s="728"/>
      <c r="SNY227" s="728"/>
      <c r="SNZ227" s="728"/>
      <c r="SOA227" s="728"/>
      <c r="SOB227" s="728"/>
      <c r="SOC227" s="728"/>
      <c r="SOD227" s="729"/>
      <c r="SOE227" s="729"/>
      <c r="SOF227" s="729"/>
      <c r="SOG227" s="729"/>
      <c r="SOH227" s="729"/>
      <c r="SOI227" s="729"/>
      <c r="SOJ227" s="729"/>
      <c r="SOK227" s="729"/>
      <c r="SOL227" s="729"/>
      <c r="SOM227" s="729"/>
      <c r="SON227" s="729"/>
      <c r="SOO227" s="729"/>
      <c r="SOP227" s="729"/>
      <c r="SOQ227" s="729"/>
      <c r="SOR227" s="729"/>
      <c r="SOS227" s="729"/>
      <c r="SOT227" s="729"/>
      <c r="SOU227" s="729"/>
      <c r="SOV227" s="729"/>
      <c r="SOW227" s="729"/>
      <c r="SOX227" s="729"/>
      <c r="SOY227" s="729"/>
      <c r="SOZ227" s="729"/>
      <c r="SPA227" s="729"/>
      <c r="SPB227" s="729"/>
      <c r="SPC227" s="729"/>
      <c r="SPD227" s="729"/>
      <c r="SPE227" s="729"/>
      <c r="SPF227" s="729"/>
      <c r="SPG227" s="729"/>
      <c r="SPH227" s="729"/>
      <c r="SPI227" s="729"/>
      <c r="SPJ227" s="729"/>
      <c r="SPK227" s="729"/>
      <c r="SPL227" s="730"/>
      <c r="SPM227" s="730"/>
      <c r="SPN227" s="730"/>
      <c r="SPO227" s="730"/>
      <c r="SPP227" s="730"/>
      <c r="SPQ227" s="730"/>
      <c r="SPR227" s="730"/>
      <c r="SPS227" s="730"/>
      <c r="SPT227" s="730"/>
      <c r="SPU227" s="730"/>
      <c r="SPV227" s="730"/>
      <c r="SPW227" s="730"/>
      <c r="SPX227" s="730"/>
      <c r="SPY227" s="730"/>
      <c r="SPZ227" s="730"/>
      <c r="SQA227" s="730"/>
      <c r="SQB227" s="730"/>
      <c r="SQC227" s="730"/>
      <c r="SQD227" s="730"/>
      <c r="SQE227" s="730"/>
      <c r="SQF227" s="730"/>
      <c r="SQG227" s="730"/>
      <c r="SQH227" s="730"/>
      <c r="SQI227" s="730"/>
      <c r="SQJ227" s="730"/>
      <c r="SQK227" s="730"/>
      <c r="SQL227" s="730"/>
      <c r="SQM227" s="730"/>
      <c r="SQN227" s="730"/>
      <c r="SQO227" s="730"/>
      <c r="SQP227" s="730"/>
      <c r="SQQ227" s="730"/>
      <c r="SQR227" s="730"/>
      <c r="SQS227" s="730"/>
      <c r="SQT227" s="730"/>
      <c r="SQU227" s="730"/>
      <c r="SQV227" s="730"/>
      <c r="SQW227" s="730"/>
      <c r="SQX227" s="730"/>
      <c r="SQY227" s="730"/>
      <c r="SQZ227" s="730"/>
      <c r="SRA227" s="730"/>
      <c r="SRB227" s="730"/>
      <c r="SRC227" s="730"/>
      <c r="SRD227" s="730"/>
      <c r="SRE227" s="730"/>
      <c r="SRF227" s="730"/>
      <c r="SRG227" s="730"/>
      <c r="SRH227" s="727"/>
      <c r="SRI227" s="727"/>
      <c r="SRJ227" s="727"/>
      <c r="SRK227" s="727"/>
      <c r="SRL227" s="727"/>
      <c r="SRM227" s="727"/>
      <c r="SRN227" s="727"/>
      <c r="SRO227" s="727"/>
      <c r="SRP227" s="727"/>
      <c r="SRQ227" s="727"/>
      <c r="SRR227" s="727"/>
      <c r="SRS227" s="727"/>
      <c r="SRT227" s="727"/>
      <c r="SRU227" s="727"/>
      <c r="SRV227" s="727"/>
      <c r="SRW227" s="727"/>
      <c r="SRX227" s="728"/>
      <c r="SRY227" s="728"/>
      <c r="SRZ227" s="728"/>
      <c r="SSA227" s="728"/>
      <c r="SSB227" s="728"/>
      <c r="SSC227" s="728"/>
      <c r="SSD227" s="728"/>
      <c r="SSE227" s="729"/>
      <c r="SSF227" s="729"/>
      <c r="SSG227" s="729"/>
      <c r="SSH227" s="729"/>
      <c r="SSI227" s="729"/>
      <c r="SSJ227" s="729"/>
      <c r="SSK227" s="729"/>
      <c r="SSL227" s="729"/>
      <c r="SSM227" s="729"/>
      <c r="SSN227" s="729"/>
      <c r="SSO227" s="729"/>
      <c r="SSP227" s="729"/>
      <c r="SSQ227" s="729"/>
      <c r="SSR227" s="729"/>
      <c r="SSS227" s="729"/>
      <c r="SST227" s="729"/>
      <c r="SSU227" s="729"/>
      <c r="SSV227" s="729"/>
      <c r="SSW227" s="729"/>
      <c r="SSX227" s="729"/>
      <c r="SSY227" s="729"/>
      <c r="SSZ227" s="729"/>
      <c r="STA227" s="729"/>
      <c r="STB227" s="729"/>
      <c r="STC227" s="729"/>
      <c r="STD227" s="729"/>
      <c r="STE227" s="729"/>
      <c r="STF227" s="729"/>
      <c r="STG227" s="729"/>
      <c r="STH227" s="729"/>
      <c r="STI227" s="729"/>
      <c r="STJ227" s="729"/>
      <c r="STK227" s="729"/>
      <c r="STL227" s="729"/>
      <c r="STM227" s="730"/>
      <c r="STN227" s="730"/>
      <c r="STO227" s="730"/>
      <c r="STP227" s="730"/>
      <c r="STQ227" s="730"/>
      <c r="STR227" s="730"/>
      <c r="STS227" s="730"/>
      <c r="STT227" s="730"/>
      <c r="STU227" s="730"/>
      <c r="STV227" s="730"/>
      <c r="STW227" s="730"/>
      <c r="STX227" s="730"/>
      <c r="STY227" s="730"/>
      <c r="STZ227" s="730"/>
      <c r="SUA227" s="730"/>
      <c r="SUB227" s="730"/>
      <c r="SUC227" s="730"/>
      <c r="SUD227" s="730"/>
      <c r="SUE227" s="730"/>
      <c r="SUF227" s="730"/>
      <c r="SUG227" s="730"/>
      <c r="SUH227" s="730"/>
      <c r="SUI227" s="730"/>
      <c r="SUJ227" s="730"/>
      <c r="SUK227" s="730"/>
      <c r="SUL227" s="730"/>
      <c r="SUM227" s="730"/>
      <c r="SUN227" s="730"/>
      <c r="SUO227" s="730"/>
      <c r="SUP227" s="730"/>
      <c r="SUQ227" s="730"/>
      <c r="SUR227" s="730"/>
      <c r="SUS227" s="730"/>
      <c r="SUT227" s="730"/>
      <c r="SUU227" s="730"/>
      <c r="SUV227" s="730"/>
      <c r="SUW227" s="730"/>
      <c r="SUX227" s="730"/>
      <c r="SUY227" s="730"/>
      <c r="SUZ227" s="730"/>
      <c r="SVA227" s="730"/>
      <c r="SVB227" s="730"/>
      <c r="SVC227" s="730"/>
      <c r="SVD227" s="730"/>
      <c r="SVE227" s="730"/>
      <c r="SVF227" s="730"/>
      <c r="SVG227" s="730"/>
      <c r="SVH227" s="730"/>
      <c r="SVI227" s="727"/>
      <c r="SVJ227" s="727"/>
      <c r="SVK227" s="727"/>
      <c r="SVL227" s="727"/>
      <c r="SVM227" s="727"/>
      <c r="SVN227" s="727"/>
      <c r="SVO227" s="727"/>
      <c r="SVP227" s="727"/>
      <c r="SVQ227" s="727"/>
      <c r="SVR227" s="727"/>
      <c r="SVS227" s="727"/>
      <c r="SVT227" s="727"/>
      <c r="SVU227" s="727"/>
      <c r="SVV227" s="727"/>
      <c r="SVW227" s="727"/>
      <c r="SVX227" s="727"/>
      <c r="SVY227" s="728"/>
      <c r="SVZ227" s="728"/>
      <c r="SWA227" s="728"/>
      <c r="SWB227" s="728"/>
      <c r="SWC227" s="728"/>
      <c r="SWD227" s="728"/>
      <c r="SWE227" s="728"/>
      <c r="SWF227" s="729"/>
      <c r="SWG227" s="729"/>
      <c r="SWH227" s="729"/>
      <c r="SWI227" s="729"/>
      <c r="SWJ227" s="729"/>
      <c r="SWK227" s="729"/>
      <c r="SWL227" s="729"/>
      <c r="SWM227" s="729"/>
      <c r="SWN227" s="729"/>
      <c r="SWO227" s="729"/>
      <c r="SWP227" s="729"/>
      <c r="SWQ227" s="729"/>
      <c r="SWR227" s="729"/>
      <c r="SWS227" s="729"/>
      <c r="SWT227" s="729"/>
      <c r="SWU227" s="729"/>
      <c r="SWV227" s="729"/>
      <c r="SWW227" s="729"/>
      <c r="SWX227" s="729"/>
      <c r="SWY227" s="729"/>
      <c r="SWZ227" s="729"/>
      <c r="SXA227" s="729"/>
      <c r="SXB227" s="729"/>
      <c r="SXC227" s="729"/>
      <c r="SXD227" s="729"/>
      <c r="SXE227" s="729"/>
      <c r="SXF227" s="729"/>
      <c r="SXG227" s="729"/>
      <c r="SXH227" s="729"/>
      <c r="SXI227" s="729"/>
      <c r="SXJ227" s="729"/>
      <c r="SXK227" s="729"/>
      <c r="SXL227" s="729"/>
      <c r="SXM227" s="729"/>
      <c r="SXN227" s="730"/>
      <c r="SXO227" s="730"/>
      <c r="SXP227" s="730"/>
      <c r="SXQ227" s="730"/>
      <c r="SXR227" s="730"/>
      <c r="SXS227" s="730"/>
      <c r="SXT227" s="730"/>
      <c r="SXU227" s="730"/>
      <c r="SXV227" s="730"/>
      <c r="SXW227" s="730"/>
      <c r="SXX227" s="730"/>
      <c r="SXY227" s="730"/>
      <c r="SXZ227" s="730"/>
      <c r="SYA227" s="730"/>
      <c r="SYB227" s="730"/>
      <c r="SYC227" s="730"/>
      <c r="SYD227" s="730"/>
      <c r="SYE227" s="730"/>
      <c r="SYF227" s="730"/>
      <c r="SYG227" s="730"/>
      <c r="SYH227" s="730"/>
      <c r="SYI227" s="730"/>
      <c r="SYJ227" s="730"/>
      <c r="SYK227" s="730"/>
      <c r="SYL227" s="730"/>
      <c r="SYM227" s="730"/>
      <c r="SYN227" s="730"/>
      <c r="SYO227" s="730"/>
      <c r="SYP227" s="730"/>
      <c r="SYQ227" s="730"/>
      <c r="SYR227" s="730"/>
      <c r="SYS227" s="730"/>
      <c r="SYT227" s="730"/>
      <c r="SYU227" s="730"/>
      <c r="SYV227" s="730"/>
      <c r="SYW227" s="730"/>
      <c r="SYX227" s="730"/>
      <c r="SYY227" s="730"/>
      <c r="SYZ227" s="730"/>
      <c r="SZA227" s="730"/>
      <c r="SZB227" s="730"/>
      <c r="SZC227" s="730"/>
      <c r="SZD227" s="730"/>
      <c r="SZE227" s="730"/>
      <c r="SZF227" s="730"/>
      <c r="SZG227" s="730"/>
      <c r="SZH227" s="730"/>
      <c r="SZI227" s="730"/>
      <c r="SZJ227" s="727"/>
      <c r="SZK227" s="727"/>
      <c r="SZL227" s="727"/>
      <c r="SZM227" s="727"/>
      <c r="SZN227" s="727"/>
      <c r="SZO227" s="727"/>
      <c r="SZP227" s="727"/>
      <c r="SZQ227" s="727"/>
      <c r="SZR227" s="727"/>
      <c r="SZS227" s="727"/>
      <c r="SZT227" s="727"/>
      <c r="SZU227" s="727"/>
      <c r="SZV227" s="727"/>
      <c r="SZW227" s="727"/>
      <c r="SZX227" s="727"/>
      <c r="SZY227" s="727"/>
      <c r="SZZ227" s="728"/>
      <c r="TAA227" s="728"/>
      <c r="TAB227" s="728"/>
      <c r="TAC227" s="728"/>
      <c r="TAD227" s="728"/>
      <c r="TAE227" s="728"/>
      <c r="TAF227" s="728"/>
      <c r="TAG227" s="729"/>
      <c r="TAH227" s="729"/>
      <c r="TAI227" s="729"/>
      <c r="TAJ227" s="729"/>
      <c r="TAK227" s="729"/>
      <c r="TAL227" s="729"/>
      <c r="TAM227" s="729"/>
      <c r="TAN227" s="729"/>
      <c r="TAO227" s="729"/>
      <c r="TAP227" s="729"/>
      <c r="TAQ227" s="729"/>
      <c r="TAR227" s="729"/>
      <c r="TAS227" s="729"/>
      <c r="TAT227" s="729"/>
      <c r="TAU227" s="729"/>
      <c r="TAV227" s="729"/>
      <c r="TAW227" s="729"/>
      <c r="TAX227" s="729"/>
      <c r="TAY227" s="729"/>
      <c r="TAZ227" s="729"/>
      <c r="TBA227" s="729"/>
      <c r="TBB227" s="729"/>
      <c r="TBC227" s="729"/>
      <c r="TBD227" s="729"/>
      <c r="TBE227" s="729"/>
      <c r="TBF227" s="729"/>
      <c r="TBG227" s="729"/>
      <c r="TBH227" s="729"/>
      <c r="TBI227" s="729"/>
      <c r="TBJ227" s="729"/>
      <c r="TBK227" s="729"/>
      <c r="TBL227" s="729"/>
      <c r="TBM227" s="729"/>
      <c r="TBN227" s="729"/>
      <c r="TBO227" s="730"/>
      <c r="TBP227" s="730"/>
      <c r="TBQ227" s="730"/>
      <c r="TBR227" s="730"/>
      <c r="TBS227" s="730"/>
      <c r="TBT227" s="730"/>
      <c r="TBU227" s="730"/>
      <c r="TBV227" s="730"/>
      <c r="TBW227" s="730"/>
      <c r="TBX227" s="730"/>
      <c r="TBY227" s="730"/>
      <c r="TBZ227" s="730"/>
      <c r="TCA227" s="730"/>
      <c r="TCB227" s="730"/>
      <c r="TCC227" s="730"/>
      <c r="TCD227" s="730"/>
      <c r="TCE227" s="730"/>
      <c r="TCF227" s="730"/>
      <c r="TCG227" s="730"/>
      <c r="TCH227" s="730"/>
      <c r="TCI227" s="730"/>
      <c r="TCJ227" s="730"/>
      <c r="TCK227" s="730"/>
      <c r="TCL227" s="730"/>
      <c r="TCM227" s="730"/>
      <c r="TCN227" s="730"/>
      <c r="TCO227" s="730"/>
      <c r="TCP227" s="730"/>
      <c r="TCQ227" s="730"/>
      <c r="TCR227" s="730"/>
      <c r="TCS227" s="730"/>
      <c r="TCT227" s="730"/>
      <c r="TCU227" s="730"/>
      <c r="TCV227" s="730"/>
      <c r="TCW227" s="730"/>
      <c r="TCX227" s="730"/>
      <c r="TCY227" s="730"/>
      <c r="TCZ227" s="730"/>
      <c r="TDA227" s="730"/>
      <c r="TDB227" s="730"/>
      <c r="TDC227" s="730"/>
      <c r="TDD227" s="730"/>
      <c r="TDE227" s="730"/>
      <c r="TDF227" s="730"/>
      <c r="TDG227" s="730"/>
      <c r="TDH227" s="730"/>
      <c r="TDI227" s="730"/>
      <c r="TDJ227" s="730"/>
      <c r="TDK227" s="727"/>
      <c r="TDL227" s="727"/>
      <c r="TDM227" s="727"/>
      <c r="TDN227" s="727"/>
      <c r="TDO227" s="727"/>
      <c r="TDP227" s="727"/>
      <c r="TDQ227" s="727"/>
      <c r="TDR227" s="727"/>
      <c r="TDS227" s="727"/>
      <c r="TDT227" s="727"/>
      <c r="TDU227" s="727"/>
      <c r="TDV227" s="727"/>
      <c r="TDW227" s="727"/>
      <c r="TDX227" s="727"/>
      <c r="TDY227" s="727"/>
      <c r="TDZ227" s="727"/>
      <c r="TEA227" s="728"/>
      <c r="TEB227" s="728"/>
      <c r="TEC227" s="728"/>
      <c r="TED227" s="728"/>
      <c r="TEE227" s="728"/>
      <c r="TEF227" s="728"/>
      <c r="TEG227" s="728"/>
      <c r="TEH227" s="729"/>
      <c r="TEI227" s="729"/>
      <c r="TEJ227" s="729"/>
      <c r="TEK227" s="729"/>
      <c r="TEL227" s="729"/>
      <c r="TEM227" s="729"/>
      <c r="TEN227" s="729"/>
      <c r="TEO227" s="729"/>
      <c r="TEP227" s="729"/>
      <c r="TEQ227" s="729"/>
      <c r="TER227" s="729"/>
      <c r="TES227" s="729"/>
      <c r="TET227" s="729"/>
      <c r="TEU227" s="729"/>
      <c r="TEV227" s="729"/>
      <c r="TEW227" s="729"/>
      <c r="TEX227" s="729"/>
      <c r="TEY227" s="729"/>
      <c r="TEZ227" s="729"/>
      <c r="TFA227" s="729"/>
      <c r="TFB227" s="729"/>
      <c r="TFC227" s="729"/>
      <c r="TFD227" s="729"/>
      <c r="TFE227" s="729"/>
      <c r="TFF227" s="729"/>
      <c r="TFG227" s="729"/>
      <c r="TFH227" s="729"/>
      <c r="TFI227" s="729"/>
      <c r="TFJ227" s="729"/>
      <c r="TFK227" s="729"/>
      <c r="TFL227" s="729"/>
      <c r="TFM227" s="729"/>
      <c r="TFN227" s="729"/>
      <c r="TFO227" s="729"/>
      <c r="TFP227" s="730"/>
      <c r="TFQ227" s="730"/>
      <c r="TFR227" s="730"/>
      <c r="TFS227" s="730"/>
      <c r="TFT227" s="730"/>
      <c r="TFU227" s="730"/>
      <c r="TFV227" s="730"/>
      <c r="TFW227" s="730"/>
      <c r="TFX227" s="730"/>
      <c r="TFY227" s="730"/>
      <c r="TFZ227" s="730"/>
      <c r="TGA227" s="730"/>
      <c r="TGB227" s="730"/>
      <c r="TGC227" s="730"/>
      <c r="TGD227" s="730"/>
      <c r="TGE227" s="730"/>
      <c r="TGF227" s="730"/>
      <c r="TGG227" s="730"/>
      <c r="TGH227" s="730"/>
      <c r="TGI227" s="730"/>
      <c r="TGJ227" s="730"/>
      <c r="TGK227" s="730"/>
      <c r="TGL227" s="730"/>
      <c r="TGM227" s="730"/>
      <c r="TGN227" s="730"/>
      <c r="TGO227" s="730"/>
      <c r="TGP227" s="730"/>
      <c r="TGQ227" s="730"/>
      <c r="TGR227" s="730"/>
      <c r="TGS227" s="730"/>
      <c r="TGT227" s="730"/>
      <c r="TGU227" s="730"/>
      <c r="TGV227" s="730"/>
      <c r="TGW227" s="730"/>
      <c r="TGX227" s="730"/>
      <c r="TGY227" s="730"/>
      <c r="TGZ227" s="730"/>
      <c r="THA227" s="730"/>
      <c r="THB227" s="730"/>
      <c r="THC227" s="730"/>
      <c r="THD227" s="730"/>
      <c r="THE227" s="730"/>
      <c r="THF227" s="730"/>
      <c r="THG227" s="730"/>
      <c r="THH227" s="730"/>
      <c r="THI227" s="730"/>
      <c r="THJ227" s="730"/>
      <c r="THK227" s="730"/>
      <c r="THL227" s="727"/>
      <c r="THM227" s="727"/>
      <c r="THN227" s="727"/>
      <c r="THO227" s="727"/>
      <c r="THP227" s="727"/>
      <c r="THQ227" s="727"/>
      <c r="THR227" s="727"/>
      <c r="THS227" s="727"/>
      <c r="THT227" s="727"/>
      <c r="THU227" s="727"/>
      <c r="THV227" s="727"/>
      <c r="THW227" s="727"/>
      <c r="THX227" s="727"/>
      <c r="THY227" s="727"/>
      <c r="THZ227" s="727"/>
      <c r="TIA227" s="727"/>
      <c r="TIB227" s="728"/>
      <c r="TIC227" s="728"/>
      <c r="TID227" s="728"/>
      <c r="TIE227" s="728"/>
      <c r="TIF227" s="728"/>
      <c r="TIG227" s="728"/>
      <c r="TIH227" s="728"/>
      <c r="TII227" s="729"/>
      <c r="TIJ227" s="729"/>
      <c r="TIK227" s="729"/>
      <c r="TIL227" s="729"/>
      <c r="TIM227" s="729"/>
      <c r="TIN227" s="729"/>
      <c r="TIO227" s="729"/>
      <c r="TIP227" s="729"/>
      <c r="TIQ227" s="729"/>
      <c r="TIR227" s="729"/>
      <c r="TIS227" s="729"/>
      <c r="TIT227" s="729"/>
      <c r="TIU227" s="729"/>
      <c r="TIV227" s="729"/>
      <c r="TIW227" s="729"/>
      <c r="TIX227" s="729"/>
      <c r="TIY227" s="729"/>
      <c r="TIZ227" s="729"/>
      <c r="TJA227" s="729"/>
      <c r="TJB227" s="729"/>
      <c r="TJC227" s="729"/>
      <c r="TJD227" s="729"/>
      <c r="TJE227" s="729"/>
      <c r="TJF227" s="729"/>
      <c r="TJG227" s="729"/>
      <c r="TJH227" s="729"/>
      <c r="TJI227" s="729"/>
      <c r="TJJ227" s="729"/>
      <c r="TJK227" s="729"/>
      <c r="TJL227" s="729"/>
      <c r="TJM227" s="729"/>
      <c r="TJN227" s="729"/>
      <c r="TJO227" s="729"/>
      <c r="TJP227" s="729"/>
      <c r="TJQ227" s="730"/>
      <c r="TJR227" s="730"/>
      <c r="TJS227" s="730"/>
      <c r="TJT227" s="730"/>
      <c r="TJU227" s="730"/>
      <c r="TJV227" s="730"/>
      <c r="TJW227" s="730"/>
      <c r="TJX227" s="730"/>
      <c r="TJY227" s="730"/>
      <c r="TJZ227" s="730"/>
      <c r="TKA227" s="730"/>
      <c r="TKB227" s="730"/>
      <c r="TKC227" s="730"/>
      <c r="TKD227" s="730"/>
      <c r="TKE227" s="730"/>
      <c r="TKF227" s="730"/>
      <c r="TKG227" s="730"/>
      <c r="TKH227" s="730"/>
      <c r="TKI227" s="730"/>
      <c r="TKJ227" s="730"/>
      <c r="TKK227" s="730"/>
      <c r="TKL227" s="730"/>
      <c r="TKM227" s="730"/>
      <c r="TKN227" s="730"/>
      <c r="TKO227" s="730"/>
      <c r="TKP227" s="730"/>
      <c r="TKQ227" s="730"/>
      <c r="TKR227" s="730"/>
      <c r="TKS227" s="730"/>
      <c r="TKT227" s="730"/>
      <c r="TKU227" s="730"/>
      <c r="TKV227" s="730"/>
      <c r="TKW227" s="730"/>
      <c r="TKX227" s="730"/>
      <c r="TKY227" s="730"/>
      <c r="TKZ227" s="730"/>
      <c r="TLA227" s="730"/>
      <c r="TLB227" s="730"/>
      <c r="TLC227" s="730"/>
      <c r="TLD227" s="730"/>
      <c r="TLE227" s="730"/>
      <c r="TLF227" s="730"/>
      <c r="TLG227" s="730"/>
      <c r="TLH227" s="730"/>
      <c r="TLI227" s="730"/>
      <c r="TLJ227" s="730"/>
      <c r="TLK227" s="730"/>
      <c r="TLL227" s="730"/>
      <c r="TLM227" s="727"/>
      <c r="TLN227" s="727"/>
      <c r="TLO227" s="727"/>
      <c r="TLP227" s="727"/>
      <c r="TLQ227" s="727"/>
      <c r="TLR227" s="727"/>
      <c r="TLS227" s="727"/>
      <c r="TLT227" s="727"/>
      <c r="TLU227" s="727"/>
      <c r="TLV227" s="727"/>
      <c r="TLW227" s="727"/>
      <c r="TLX227" s="727"/>
      <c r="TLY227" s="727"/>
      <c r="TLZ227" s="727"/>
      <c r="TMA227" s="727"/>
      <c r="TMB227" s="727"/>
      <c r="TMC227" s="728"/>
      <c r="TMD227" s="728"/>
      <c r="TME227" s="728"/>
      <c r="TMF227" s="728"/>
      <c r="TMG227" s="728"/>
      <c r="TMH227" s="728"/>
      <c r="TMI227" s="728"/>
      <c r="TMJ227" s="729"/>
      <c r="TMK227" s="729"/>
      <c r="TML227" s="729"/>
      <c r="TMM227" s="729"/>
      <c r="TMN227" s="729"/>
      <c r="TMO227" s="729"/>
      <c r="TMP227" s="729"/>
      <c r="TMQ227" s="729"/>
      <c r="TMR227" s="729"/>
      <c r="TMS227" s="729"/>
      <c r="TMT227" s="729"/>
      <c r="TMU227" s="729"/>
      <c r="TMV227" s="729"/>
      <c r="TMW227" s="729"/>
      <c r="TMX227" s="729"/>
      <c r="TMY227" s="729"/>
      <c r="TMZ227" s="729"/>
      <c r="TNA227" s="729"/>
      <c r="TNB227" s="729"/>
      <c r="TNC227" s="729"/>
      <c r="TND227" s="729"/>
      <c r="TNE227" s="729"/>
      <c r="TNF227" s="729"/>
      <c r="TNG227" s="729"/>
      <c r="TNH227" s="729"/>
      <c r="TNI227" s="729"/>
      <c r="TNJ227" s="729"/>
      <c r="TNK227" s="729"/>
      <c r="TNL227" s="729"/>
      <c r="TNM227" s="729"/>
      <c r="TNN227" s="729"/>
      <c r="TNO227" s="729"/>
      <c r="TNP227" s="729"/>
      <c r="TNQ227" s="729"/>
      <c r="TNR227" s="730"/>
      <c r="TNS227" s="730"/>
      <c r="TNT227" s="730"/>
      <c r="TNU227" s="730"/>
      <c r="TNV227" s="730"/>
      <c r="TNW227" s="730"/>
      <c r="TNX227" s="730"/>
      <c r="TNY227" s="730"/>
      <c r="TNZ227" s="730"/>
      <c r="TOA227" s="730"/>
      <c r="TOB227" s="730"/>
      <c r="TOC227" s="730"/>
      <c r="TOD227" s="730"/>
      <c r="TOE227" s="730"/>
      <c r="TOF227" s="730"/>
      <c r="TOG227" s="730"/>
      <c r="TOH227" s="730"/>
      <c r="TOI227" s="730"/>
      <c r="TOJ227" s="730"/>
      <c r="TOK227" s="730"/>
      <c r="TOL227" s="730"/>
      <c r="TOM227" s="730"/>
      <c r="TON227" s="730"/>
      <c r="TOO227" s="730"/>
      <c r="TOP227" s="730"/>
      <c r="TOQ227" s="730"/>
      <c r="TOR227" s="730"/>
      <c r="TOS227" s="730"/>
      <c r="TOT227" s="730"/>
      <c r="TOU227" s="730"/>
      <c r="TOV227" s="730"/>
      <c r="TOW227" s="730"/>
      <c r="TOX227" s="730"/>
      <c r="TOY227" s="730"/>
      <c r="TOZ227" s="730"/>
      <c r="TPA227" s="730"/>
      <c r="TPB227" s="730"/>
      <c r="TPC227" s="730"/>
      <c r="TPD227" s="730"/>
      <c r="TPE227" s="730"/>
      <c r="TPF227" s="730"/>
      <c r="TPG227" s="730"/>
      <c r="TPH227" s="730"/>
      <c r="TPI227" s="730"/>
      <c r="TPJ227" s="730"/>
      <c r="TPK227" s="730"/>
      <c r="TPL227" s="730"/>
      <c r="TPM227" s="730"/>
      <c r="TPN227" s="727"/>
      <c r="TPO227" s="727"/>
      <c r="TPP227" s="727"/>
      <c r="TPQ227" s="727"/>
      <c r="TPR227" s="727"/>
      <c r="TPS227" s="727"/>
      <c r="TPT227" s="727"/>
      <c r="TPU227" s="727"/>
      <c r="TPV227" s="727"/>
      <c r="TPW227" s="727"/>
      <c r="TPX227" s="727"/>
      <c r="TPY227" s="727"/>
      <c r="TPZ227" s="727"/>
      <c r="TQA227" s="727"/>
      <c r="TQB227" s="727"/>
      <c r="TQC227" s="727"/>
      <c r="TQD227" s="728"/>
      <c r="TQE227" s="728"/>
      <c r="TQF227" s="728"/>
      <c r="TQG227" s="728"/>
      <c r="TQH227" s="728"/>
      <c r="TQI227" s="728"/>
      <c r="TQJ227" s="728"/>
      <c r="TQK227" s="729"/>
      <c r="TQL227" s="729"/>
      <c r="TQM227" s="729"/>
      <c r="TQN227" s="729"/>
      <c r="TQO227" s="729"/>
      <c r="TQP227" s="729"/>
      <c r="TQQ227" s="729"/>
      <c r="TQR227" s="729"/>
      <c r="TQS227" s="729"/>
      <c r="TQT227" s="729"/>
      <c r="TQU227" s="729"/>
      <c r="TQV227" s="729"/>
      <c r="TQW227" s="729"/>
      <c r="TQX227" s="729"/>
      <c r="TQY227" s="729"/>
      <c r="TQZ227" s="729"/>
      <c r="TRA227" s="729"/>
      <c r="TRB227" s="729"/>
      <c r="TRC227" s="729"/>
      <c r="TRD227" s="729"/>
      <c r="TRE227" s="729"/>
      <c r="TRF227" s="729"/>
      <c r="TRG227" s="729"/>
      <c r="TRH227" s="729"/>
      <c r="TRI227" s="729"/>
      <c r="TRJ227" s="729"/>
      <c r="TRK227" s="729"/>
      <c r="TRL227" s="729"/>
      <c r="TRM227" s="729"/>
      <c r="TRN227" s="729"/>
      <c r="TRO227" s="729"/>
      <c r="TRP227" s="729"/>
      <c r="TRQ227" s="729"/>
      <c r="TRR227" s="729"/>
      <c r="TRS227" s="730"/>
      <c r="TRT227" s="730"/>
      <c r="TRU227" s="730"/>
      <c r="TRV227" s="730"/>
      <c r="TRW227" s="730"/>
      <c r="TRX227" s="730"/>
      <c r="TRY227" s="730"/>
      <c r="TRZ227" s="730"/>
      <c r="TSA227" s="730"/>
      <c r="TSB227" s="730"/>
      <c r="TSC227" s="730"/>
      <c r="TSD227" s="730"/>
      <c r="TSE227" s="730"/>
      <c r="TSF227" s="730"/>
      <c r="TSG227" s="730"/>
      <c r="TSH227" s="730"/>
      <c r="TSI227" s="730"/>
      <c r="TSJ227" s="730"/>
      <c r="TSK227" s="730"/>
      <c r="TSL227" s="730"/>
      <c r="TSM227" s="730"/>
      <c r="TSN227" s="730"/>
      <c r="TSO227" s="730"/>
      <c r="TSP227" s="730"/>
      <c r="TSQ227" s="730"/>
      <c r="TSR227" s="730"/>
      <c r="TSS227" s="730"/>
      <c r="TST227" s="730"/>
      <c r="TSU227" s="730"/>
      <c r="TSV227" s="730"/>
      <c r="TSW227" s="730"/>
      <c r="TSX227" s="730"/>
      <c r="TSY227" s="730"/>
      <c r="TSZ227" s="730"/>
      <c r="TTA227" s="730"/>
      <c r="TTB227" s="730"/>
      <c r="TTC227" s="730"/>
      <c r="TTD227" s="730"/>
      <c r="TTE227" s="730"/>
      <c r="TTF227" s="730"/>
      <c r="TTG227" s="730"/>
      <c r="TTH227" s="730"/>
      <c r="TTI227" s="730"/>
      <c r="TTJ227" s="730"/>
      <c r="TTK227" s="730"/>
      <c r="TTL227" s="730"/>
      <c r="TTM227" s="730"/>
      <c r="TTN227" s="730"/>
      <c r="TTO227" s="727"/>
      <c r="TTP227" s="727"/>
      <c r="TTQ227" s="727"/>
      <c r="TTR227" s="727"/>
      <c r="TTS227" s="727"/>
      <c r="TTT227" s="727"/>
      <c r="TTU227" s="727"/>
      <c r="TTV227" s="727"/>
      <c r="TTW227" s="727"/>
      <c r="TTX227" s="727"/>
      <c r="TTY227" s="727"/>
      <c r="TTZ227" s="727"/>
      <c r="TUA227" s="727"/>
      <c r="TUB227" s="727"/>
      <c r="TUC227" s="727"/>
      <c r="TUD227" s="727"/>
      <c r="TUE227" s="728"/>
      <c r="TUF227" s="728"/>
      <c r="TUG227" s="728"/>
      <c r="TUH227" s="728"/>
      <c r="TUI227" s="728"/>
      <c r="TUJ227" s="728"/>
      <c r="TUK227" s="728"/>
      <c r="TUL227" s="729"/>
      <c r="TUM227" s="729"/>
      <c r="TUN227" s="729"/>
      <c r="TUO227" s="729"/>
      <c r="TUP227" s="729"/>
      <c r="TUQ227" s="729"/>
      <c r="TUR227" s="729"/>
      <c r="TUS227" s="729"/>
      <c r="TUT227" s="729"/>
      <c r="TUU227" s="729"/>
      <c r="TUV227" s="729"/>
      <c r="TUW227" s="729"/>
      <c r="TUX227" s="729"/>
      <c r="TUY227" s="729"/>
      <c r="TUZ227" s="729"/>
      <c r="TVA227" s="729"/>
      <c r="TVB227" s="729"/>
      <c r="TVC227" s="729"/>
      <c r="TVD227" s="729"/>
      <c r="TVE227" s="729"/>
      <c r="TVF227" s="729"/>
      <c r="TVG227" s="729"/>
      <c r="TVH227" s="729"/>
      <c r="TVI227" s="729"/>
      <c r="TVJ227" s="729"/>
      <c r="TVK227" s="729"/>
      <c r="TVL227" s="729"/>
      <c r="TVM227" s="729"/>
      <c r="TVN227" s="729"/>
      <c r="TVO227" s="729"/>
      <c r="TVP227" s="729"/>
      <c r="TVQ227" s="729"/>
      <c r="TVR227" s="729"/>
      <c r="TVS227" s="729"/>
      <c r="TVT227" s="730"/>
      <c r="TVU227" s="730"/>
      <c r="TVV227" s="730"/>
      <c r="TVW227" s="730"/>
      <c r="TVX227" s="730"/>
      <c r="TVY227" s="730"/>
      <c r="TVZ227" s="730"/>
      <c r="TWA227" s="730"/>
      <c r="TWB227" s="730"/>
      <c r="TWC227" s="730"/>
      <c r="TWD227" s="730"/>
      <c r="TWE227" s="730"/>
      <c r="TWF227" s="730"/>
      <c r="TWG227" s="730"/>
      <c r="TWH227" s="730"/>
      <c r="TWI227" s="730"/>
      <c r="TWJ227" s="730"/>
      <c r="TWK227" s="730"/>
      <c r="TWL227" s="730"/>
      <c r="TWM227" s="730"/>
      <c r="TWN227" s="730"/>
      <c r="TWO227" s="730"/>
      <c r="TWP227" s="730"/>
      <c r="TWQ227" s="730"/>
      <c r="TWR227" s="730"/>
      <c r="TWS227" s="730"/>
      <c r="TWT227" s="730"/>
      <c r="TWU227" s="730"/>
      <c r="TWV227" s="730"/>
      <c r="TWW227" s="730"/>
      <c r="TWX227" s="730"/>
      <c r="TWY227" s="730"/>
      <c r="TWZ227" s="730"/>
      <c r="TXA227" s="730"/>
      <c r="TXB227" s="730"/>
      <c r="TXC227" s="730"/>
      <c r="TXD227" s="730"/>
      <c r="TXE227" s="730"/>
      <c r="TXF227" s="730"/>
      <c r="TXG227" s="730"/>
      <c r="TXH227" s="730"/>
      <c r="TXI227" s="730"/>
      <c r="TXJ227" s="730"/>
      <c r="TXK227" s="730"/>
      <c r="TXL227" s="730"/>
      <c r="TXM227" s="730"/>
      <c r="TXN227" s="730"/>
      <c r="TXO227" s="730"/>
      <c r="TXP227" s="727"/>
      <c r="TXQ227" s="727"/>
      <c r="TXR227" s="727"/>
      <c r="TXS227" s="727"/>
      <c r="TXT227" s="727"/>
      <c r="TXU227" s="727"/>
      <c r="TXV227" s="727"/>
      <c r="TXW227" s="727"/>
      <c r="TXX227" s="727"/>
      <c r="TXY227" s="727"/>
      <c r="TXZ227" s="727"/>
      <c r="TYA227" s="727"/>
      <c r="TYB227" s="727"/>
      <c r="TYC227" s="727"/>
      <c r="TYD227" s="727"/>
      <c r="TYE227" s="727"/>
      <c r="TYF227" s="728"/>
      <c r="TYG227" s="728"/>
      <c r="TYH227" s="728"/>
      <c r="TYI227" s="728"/>
      <c r="TYJ227" s="728"/>
      <c r="TYK227" s="728"/>
      <c r="TYL227" s="728"/>
      <c r="TYM227" s="729"/>
      <c r="TYN227" s="729"/>
      <c r="TYO227" s="729"/>
      <c r="TYP227" s="729"/>
      <c r="TYQ227" s="729"/>
      <c r="TYR227" s="729"/>
      <c r="TYS227" s="729"/>
      <c r="TYT227" s="729"/>
      <c r="TYU227" s="729"/>
      <c r="TYV227" s="729"/>
      <c r="TYW227" s="729"/>
      <c r="TYX227" s="729"/>
      <c r="TYY227" s="729"/>
      <c r="TYZ227" s="729"/>
      <c r="TZA227" s="729"/>
      <c r="TZB227" s="729"/>
      <c r="TZC227" s="729"/>
      <c r="TZD227" s="729"/>
      <c r="TZE227" s="729"/>
      <c r="TZF227" s="729"/>
      <c r="TZG227" s="729"/>
      <c r="TZH227" s="729"/>
      <c r="TZI227" s="729"/>
      <c r="TZJ227" s="729"/>
      <c r="TZK227" s="729"/>
      <c r="TZL227" s="729"/>
      <c r="TZM227" s="729"/>
      <c r="TZN227" s="729"/>
      <c r="TZO227" s="729"/>
      <c r="TZP227" s="729"/>
      <c r="TZQ227" s="729"/>
      <c r="TZR227" s="729"/>
      <c r="TZS227" s="729"/>
      <c r="TZT227" s="729"/>
      <c r="TZU227" s="730"/>
      <c r="TZV227" s="730"/>
      <c r="TZW227" s="730"/>
      <c r="TZX227" s="730"/>
      <c r="TZY227" s="730"/>
      <c r="TZZ227" s="730"/>
      <c r="UAA227" s="730"/>
      <c r="UAB227" s="730"/>
      <c r="UAC227" s="730"/>
      <c r="UAD227" s="730"/>
      <c r="UAE227" s="730"/>
      <c r="UAF227" s="730"/>
      <c r="UAG227" s="730"/>
      <c r="UAH227" s="730"/>
      <c r="UAI227" s="730"/>
      <c r="UAJ227" s="730"/>
      <c r="UAK227" s="730"/>
      <c r="UAL227" s="730"/>
      <c r="UAM227" s="730"/>
      <c r="UAN227" s="730"/>
      <c r="UAO227" s="730"/>
      <c r="UAP227" s="730"/>
      <c r="UAQ227" s="730"/>
      <c r="UAR227" s="730"/>
      <c r="UAS227" s="730"/>
      <c r="UAT227" s="730"/>
      <c r="UAU227" s="730"/>
      <c r="UAV227" s="730"/>
      <c r="UAW227" s="730"/>
      <c r="UAX227" s="730"/>
      <c r="UAY227" s="730"/>
      <c r="UAZ227" s="730"/>
      <c r="UBA227" s="730"/>
      <c r="UBB227" s="730"/>
      <c r="UBC227" s="730"/>
      <c r="UBD227" s="730"/>
      <c r="UBE227" s="730"/>
      <c r="UBF227" s="730"/>
      <c r="UBG227" s="730"/>
      <c r="UBH227" s="730"/>
      <c r="UBI227" s="730"/>
      <c r="UBJ227" s="730"/>
      <c r="UBK227" s="730"/>
      <c r="UBL227" s="730"/>
      <c r="UBM227" s="730"/>
      <c r="UBN227" s="730"/>
      <c r="UBO227" s="730"/>
      <c r="UBP227" s="730"/>
      <c r="UBQ227" s="727"/>
      <c r="UBR227" s="727"/>
      <c r="UBS227" s="727"/>
      <c r="UBT227" s="727"/>
      <c r="UBU227" s="727"/>
      <c r="UBV227" s="727"/>
      <c r="UBW227" s="727"/>
      <c r="UBX227" s="727"/>
      <c r="UBY227" s="727"/>
      <c r="UBZ227" s="727"/>
      <c r="UCA227" s="727"/>
      <c r="UCB227" s="727"/>
      <c r="UCC227" s="727"/>
      <c r="UCD227" s="727"/>
      <c r="UCE227" s="727"/>
      <c r="UCF227" s="727"/>
      <c r="UCG227" s="728"/>
      <c r="UCH227" s="728"/>
      <c r="UCI227" s="728"/>
      <c r="UCJ227" s="728"/>
      <c r="UCK227" s="728"/>
      <c r="UCL227" s="728"/>
      <c r="UCM227" s="728"/>
      <c r="UCN227" s="729"/>
      <c r="UCO227" s="729"/>
      <c r="UCP227" s="729"/>
      <c r="UCQ227" s="729"/>
      <c r="UCR227" s="729"/>
      <c r="UCS227" s="729"/>
      <c r="UCT227" s="729"/>
      <c r="UCU227" s="729"/>
      <c r="UCV227" s="729"/>
      <c r="UCW227" s="729"/>
      <c r="UCX227" s="729"/>
      <c r="UCY227" s="729"/>
      <c r="UCZ227" s="729"/>
      <c r="UDA227" s="729"/>
      <c r="UDB227" s="729"/>
      <c r="UDC227" s="729"/>
      <c r="UDD227" s="729"/>
      <c r="UDE227" s="729"/>
      <c r="UDF227" s="729"/>
      <c r="UDG227" s="729"/>
      <c r="UDH227" s="729"/>
      <c r="UDI227" s="729"/>
      <c r="UDJ227" s="729"/>
      <c r="UDK227" s="729"/>
      <c r="UDL227" s="729"/>
      <c r="UDM227" s="729"/>
      <c r="UDN227" s="729"/>
      <c r="UDO227" s="729"/>
      <c r="UDP227" s="729"/>
      <c r="UDQ227" s="729"/>
      <c r="UDR227" s="729"/>
      <c r="UDS227" s="729"/>
      <c r="UDT227" s="729"/>
      <c r="UDU227" s="729"/>
      <c r="UDV227" s="730"/>
      <c r="UDW227" s="730"/>
      <c r="UDX227" s="730"/>
      <c r="UDY227" s="730"/>
      <c r="UDZ227" s="730"/>
      <c r="UEA227" s="730"/>
      <c r="UEB227" s="730"/>
      <c r="UEC227" s="730"/>
      <c r="UED227" s="730"/>
      <c r="UEE227" s="730"/>
      <c r="UEF227" s="730"/>
      <c r="UEG227" s="730"/>
      <c r="UEH227" s="730"/>
      <c r="UEI227" s="730"/>
      <c r="UEJ227" s="730"/>
      <c r="UEK227" s="730"/>
      <c r="UEL227" s="730"/>
      <c r="UEM227" s="730"/>
      <c r="UEN227" s="730"/>
      <c r="UEO227" s="730"/>
      <c r="UEP227" s="730"/>
      <c r="UEQ227" s="730"/>
      <c r="UER227" s="730"/>
      <c r="UES227" s="730"/>
      <c r="UET227" s="730"/>
      <c r="UEU227" s="730"/>
      <c r="UEV227" s="730"/>
      <c r="UEW227" s="730"/>
      <c r="UEX227" s="730"/>
      <c r="UEY227" s="730"/>
      <c r="UEZ227" s="730"/>
      <c r="UFA227" s="730"/>
      <c r="UFB227" s="730"/>
      <c r="UFC227" s="730"/>
      <c r="UFD227" s="730"/>
      <c r="UFE227" s="730"/>
      <c r="UFF227" s="730"/>
      <c r="UFG227" s="730"/>
      <c r="UFH227" s="730"/>
      <c r="UFI227" s="730"/>
      <c r="UFJ227" s="730"/>
      <c r="UFK227" s="730"/>
      <c r="UFL227" s="730"/>
      <c r="UFM227" s="730"/>
      <c r="UFN227" s="730"/>
      <c r="UFO227" s="730"/>
      <c r="UFP227" s="730"/>
      <c r="UFQ227" s="730"/>
      <c r="UFR227" s="727"/>
      <c r="UFS227" s="727"/>
      <c r="UFT227" s="727"/>
      <c r="UFU227" s="727"/>
      <c r="UFV227" s="727"/>
      <c r="UFW227" s="727"/>
      <c r="UFX227" s="727"/>
      <c r="UFY227" s="727"/>
      <c r="UFZ227" s="727"/>
      <c r="UGA227" s="727"/>
      <c r="UGB227" s="727"/>
      <c r="UGC227" s="727"/>
      <c r="UGD227" s="727"/>
      <c r="UGE227" s="727"/>
      <c r="UGF227" s="727"/>
      <c r="UGG227" s="727"/>
      <c r="UGH227" s="728"/>
      <c r="UGI227" s="728"/>
      <c r="UGJ227" s="728"/>
      <c r="UGK227" s="728"/>
      <c r="UGL227" s="728"/>
      <c r="UGM227" s="728"/>
      <c r="UGN227" s="728"/>
      <c r="UGO227" s="729"/>
      <c r="UGP227" s="729"/>
      <c r="UGQ227" s="729"/>
      <c r="UGR227" s="729"/>
      <c r="UGS227" s="729"/>
      <c r="UGT227" s="729"/>
      <c r="UGU227" s="729"/>
      <c r="UGV227" s="729"/>
      <c r="UGW227" s="729"/>
      <c r="UGX227" s="729"/>
      <c r="UGY227" s="729"/>
      <c r="UGZ227" s="729"/>
      <c r="UHA227" s="729"/>
      <c r="UHB227" s="729"/>
      <c r="UHC227" s="729"/>
      <c r="UHD227" s="729"/>
      <c r="UHE227" s="729"/>
      <c r="UHF227" s="729"/>
      <c r="UHG227" s="729"/>
      <c r="UHH227" s="729"/>
      <c r="UHI227" s="729"/>
      <c r="UHJ227" s="729"/>
      <c r="UHK227" s="729"/>
      <c r="UHL227" s="729"/>
      <c r="UHM227" s="729"/>
      <c r="UHN227" s="729"/>
      <c r="UHO227" s="729"/>
      <c r="UHP227" s="729"/>
      <c r="UHQ227" s="729"/>
      <c r="UHR227" s="729"/>
      <c r="UHS227" s="729"/>
      <c r="UHT227" s="729"/>
      <c r="UHU227" s="729"/>
      <c r="UHV227" s="729"/>
      <c r="UHW227" s="730"/>
      <c r="UHX227" s="730"/>
      <c r="UHY227" s="730"/>
      <c r="UHZ227" s="730"/>
      <c r="UIA227" s="730"/>
      <c r="UIB227" s="730"/>
      <c r="UIC227" s="730"/>
      <c r="UID227" s="730"/>
      <c r="UIE227" s="730"/>
      <c r="UIF227" s="730"/>
      <c r="UIG227" s="730"/>
      <c r="UIH227" s="730"/>
      <c r="UII227" s="730"/>
      <c r="UIJ227" s="730"/>
      <c r="UIK227" s="730"/>
      <c r="UIL227" s="730"/>
      <c r="UIM227" s="730"/>
      <c r="UIN227" s="730"/>
      <c r="UIO227" s="730"/>
      <c r="UIP227" s="730"/>
      <c r="UIQ227" s="730"/>
      <c r="UIR227" s="730"/>
      <c r="UIS227" s="730"/>
      <c r="UIT227" s="730"/>
      <c r="UIU227" s="730"/>
      <c r="UIV227" s="730"/>
      <c r="UIW227" s="730"/>
      <c r="UIX227" s="730"/>
      <c r="UIY227" s="730"/>
      <c r="UIZ227" s="730"/>
      <c r="UJA227" s="730"/>
      <c r="UJB227" s="730"/>
      <c r="UJC227" s="730"/>
      <c r="UJD227" s="730"/>
      <c r="UJE227" s="730"/>
      <c r="UJF227" s="730"/>
      <c r="UJG227" s="730"/>
      <c r="UJH227" s="730"/>
      <c r="UJI227" s="730"/>
      <c r="UJJ227" s="730"/>
      <c r="UJK227" s="730"/>
      <c r="UJL227" s="730"/>
      <c r="UJM227" s="730"/>
      <c r="UJN227" s="730"/>
      <c r="UJO227" s="730"/>
      <c r="UJP227" s="730"/>
      <c r="UJQ227" s="730"/>
      <c r="UJR227" s="730"/>
      <c r="UJS227" s="727"/>
      <c r="UJT227" s="727"/>
      <c r="UJU227" s="727"/>
      <c r="UJV227" s="727"/>
      <c r="UJW227" s="727"/>
      <c r="UJX227" s="727"/>
      <c r="UJY227" s="727"/>
      <c r="UJZ227" s="727"/>
      <c r="UKA227" s="727"/>
      <c r="UKB227" s="727"/>
      <c r="UKC227" s="727"/>
      <c r="UKD227" s="727"/>
      <c r="UKE227" s="727"/>
      <c r="UKF227" s="727"/>
      <c r="UKG227" s="727"/>
      <c r="UKH227" s="727"/>
      <c r="UKI227" s="728"/>
      <c r="UKJ227" s="728"/>
      <c r="UKK227" s="728"/>
      <c r="UKL227" s="728"/>
      <c r="UKM227" s="728"/>
      <c r="UKN227" s="728"/>
      <c r="UKO227" s="728"/>
      <c r="UKP227" s="729"/>
      <c r="UKQ227" s="729"/>
      <c r="UKR227" s="729"/>
      <c r="UKS227" s="729"/>
      <c r="UKT227" s="729"/>
      <c r="UKU227" s="729"/>
      <c r="UKV227" s="729"/>
      <c r="UKW227" s="729"/>
      <c r="UKX227" s="729"/>
      <c r="UKY227" s="729"/>
      <c r="UKZ227" s="729"/>
      <c r="ULA227" s="729"/>
      <c r="ULB227" s="729"/>
      <c r="ULC227" s="729"/>
      <c r="ULD227" s="729"/>
      <c r="ULE227" s="729"/>
      <c r="ULF227" s="729"/>
      <c r="ULG227" s="729"/>
      <c r="ULH227" s="729"/>
      <c r="ULI227" s="729"/>
      <c r="ULJ227" s="729"/>
      <c r="ULK227" s="729"/>
      <c r="ULL227" s="729"/>
      <c r="ULM227" s="729"/>
      <c r="ULN227" s="729"/>
      <c r="ULO227" s="729"/>
      <c r="ULP227" s="729"/>
      <c r="ULQ227" s="729"/>
      <c r="ULR227" s="729"/>
      <c r="ULS227" s="729"/>
      <c r="ULT227" s="729"/>
      <c r="ULU227" s="729"/>
      <c r="ULV227" s="729"/>
      <c r="ULW227" s="729"/>
      <c r="ULX227" s="730"/>
      <c r="ULY227" s="730"/>
      <c r="ULZ227" s="730"/>
      <c r="UMA227" s="730"/>
      <c r="UMB227" s="730"/>
      <c r="UMC227" s="730"/>
      <c r="UMD227" s="730"/>
      <c r="UME227" s="730"/>
      <c r="UMF227" s="730"/>
      <c r="UMG227" s="730"/>
      <c r="UMH227" s="730"/>
      <c r="UMI227" s="730"/>
      <c r="UMJ227" s="730"/>
      <c r="UMK227" s="730"/>
      <c r="UML227" s="730"/>
      <c r="UMM227" s="730"/>
      <c r="UMN227" s="730"/>
      <c r="UMO227" s="730"/>
      <c r="UMP227" s="730"/>
      <c r="UMQ227" s="730"/>
      <c r="UMR227" s="730"/>
      <c r="UMS227" s="730"/>
      <c r="UMT227" s="730"/>
      <c r="UMU227" s="730"/>
      <c r="UMV227" s="730"/>
      <c r="UMW227" s="730"/>
      <c r="UMX227" s="730"/>
      <c r="UMY227" s="730"/>
      <c r="UMZ227" s="730"/>
      <c r="UNA227" s="730"/>
      <c r="UNB227" s="730"/>
      <c r="UNC227" s="730"/>
      <c r="UND227" s="730"/>
      <c r="UNE227" s="730"/>
      <c r="UNF227" s="730"/>
      <c r="UNG227" s="730"/>
      <c r="UNH227" s="730"/>
      <c r="UNI227" s="730"/>
      <c r="UNJ227" s="730"/>
      <c r="UNK227" s="730"/>
      <c r="UNL227" s="730"/>
      <c r="UNM227" s="730"/>
      <c r="UNN227" s="730"/>
      <c r="UNO227" s="730"/>
      <c r="UNP227" s="730"/>
      <c r="UNQ227" s="730"/>
      <c r="UNR227" s="730"/>
      <c r="UNS227" s="730"/>
      <c r="UNT227" s="727"/>
      <c r="UNU227" s="727"/>
      <c r="UNV227" s="727"/>
      <c r="UNW227" s="727"/>
      <c r="UNX227" s="727"/>
      <c r="UNY227" s="727"/>
      <c r="UNZ227" s="727"/>
      <c r="UOA227" s="727"/>
      <c r="UOB227" s="727"/>
      <c r="UOC227" s="727"/>
      <c r="UOD227" s="727"/>
      <c r="UOE227" s="727"/>
      <c r="UOF227" s="727"/>
      <c r="UOG227" s="727"/>
      <c r="UOH227" s="727"/>
      <c r="UOI227" s="727"/>
      <c r="UOJ227" s="728"/>
      <c r="UOK227" s="728"/>
      <c r="UOL227" s="728"/>
      <c r="UOM227" s="728"/>
      <c r="UON227" s="728"/>
      <c r="UOO227" s="728"/>
      <c r="UOP227" s="728"/>
      <c r="UOQ227" s="729"/>
      <c r="UOR227" s="729"/>
      <c r="UOS227" s="729"/>
      <c r="UOT227" s="729"/>
      <c r="UOU227" s="729"/>
      <c r="UOV227" s="729"/>
      <c r="UOW227" s="729"/>
      <c r="UOX227" s="729"/>
      <c r="UOY227" s="729"/>
      <c r="UOZ227" s="729"/>
      <c r="UPA227" s="729"/>
      <c r="UPB227" s="729"/>
      <c r="UPC227" s="729"/>
      <c r="UPD227" s="729"/>
      <c r="UPE227" s="729"/>
      <c r="UPF227" s="729"/>
      <c r="UPG227" s="729"/>
      <c r="UPH227" s="729"/>
      <c r="UPI227" s="729"/>
      <c r="UPJ227" s="729"/>
      <c r="UPK227" s="729"/>
      <c r="UPL227" s="729"/>
      <c r="UPM227" s="729"/>
      <c r="UPN227" s="729"/>
      <c r="UPO227" s="729"/>
      <c r="UPP227" s="729"/>
      <c r="UPQ227" s="729"/>
      <c r="UPR227" s="729"/>
      <c r="UPS227" s="729"/>
      <c r="UPT227" s="729"/>
      <c r="UPU227" s="729"/>
      <c r="UPV227" s="729"/>
      <c r="UPW227" s="729"/>
      <c r="UPX227" s="729"/>
      <c r="UPY227" s="730"/>
      <c r="UPZ227" s="730"/>
      <c r="UQA227" s="730"/>
      <c r="UQB227" s="730"/>
      <c r="UQC227" s="730"/>
      <c r="UQD227" s="730"/>
      <c r="UQE227" s="730"/>
      <c r="UQF227" s="730"/>
      <c r="UQG227" s="730"/>
      <c r="UQH227" s="730"/>
      <c r="UQI227" s="730"/>
      <c r="UQJ227" s="730"/>
      <c r="UQK227" s="730"/>
      <c r="UQL227" s="730"/>
      <c r="UQM227" s="730"/>
      <c r="UQN227" s="730"/>
      <c r="UQO227" s="730"/>
      <c r="UQP227" s="730"/>
      <c r="UQQ227" s="730"/>
      <c r="UQR227" s="730"/>
      <c r="UQS227" s="730"/>
      <c r="UQT227" s="730"/>
      <c r="UQU227" s="730"/>
      <c r="UQV227" s="730"/>
      <c r="UQW227" s="730"/>
      <c r="UQX227" s="730"/>
      <c r="UQY227" s="730"/>
      <c r="UQZ227" s="730"/>
      <c r="URA227" s="730"/>
      <c r="URB227" s="730"/>
      <c r="URC227" s="730"/>
      <c r="URD227" s="730"/>
      <c r="URE227" s="730"/>
      <c r="URF227" s="730"/>
      <c r="URG227" s="730"/>
      <c r="URH227" s="730"/>
      <c r="URI227" s="730"/>
      <c r="URJ227" s="730"/>
      <c r="URK227" s="730"/>
      <c r="URL227" s="730"/>
      <c r="URM227" s="730"/>
      <c r="URN227" s="730"/>
      <c r="URO227" s="730"/>
      <c r="URP227" s="730"/>
      <c r="URQ227" s="730"/>
      <c r="URR227" s="730"/>
      <c r="URS227" s="730"/>
      <c r="URT227" s="730"/>
      <c r="URU227" s="727"/>
      <c r="URV227" s="727"/>
      <c r="URW227" s="727"/>
      <c r="URX227" s="727"/>
      <c r="URY227" s="727"/>
      <c r="URZ227" s="727"/>
      <c r="USA227" s="727"/>
      <c r="USB227" s="727"/>
      <c r="USC227" s="727"/>
      <c r="USD227" s="727"/>
      <c r="USE227" s="727"/>
      <c r="USF227" s="727"/>
      <c r="USG227" s="727"/>
      <c r="USH227" s="727"/>
      <c r="USI227" s="727"/>
      <c r="USJ227" s="727"/>
      <c r="USK227" s="728"/>
      <c r="USL227" s="728"/>
      <c r="USM227" s="728"/>
      <c r="USN227" s="728"/>
      <c r="USO227" s="728"/>
      <c r="USP227" s="728"/>
      <c r="USQ227" s="728"/>
      <c r="USR227" s="729"/>
      <c r="USS227" s="729"/>
      <c r="UST227" s="729"/>
      <c r="USU227" s="729"/>
      <c r="USV227" s="729"/>
      <c r="USW227" s="729"/>
      <c r="USX227" s="729"/>
      <c r="USY227" s="729"/>
      <c r="USZ227" s="729"/>
      <c r="UTA227" s="729"/>
      <c r="UTB227" s="729"/>
      <c r="UTC227" s="729"/>
      <c r="UTD227" s="729"/>
      <c r="UTE227" s="729"/>
      <c r="UTF227" s="729"/>
      <c r="UTG227" s="729"/>
      <c r="UTH227" s="729"/>
      <c r="UTI227" s="729"/>
      <c r="UTJ227" s="729"/>
      <c r="UTK227" s="729"/>
      <c r="UTL227" s="729"/>
      <c r="UTM227" s="729"/>
      <c r="UTN227" s="729"/>
      <c r="UTO227" s="729"/>
      <c r="UTP227" s="729"/>
      <c r="UTQ227" s="729"/>
      <c r="UTR227" s="729"/>
      <c r="UTS227" s="729"/>
      <c r="UTT227" s="729"/>
      <c r="UTU227" s="729"/>
      <c r="UTV227" s="729"/>
      <c r="UTW227" s="729"/>
      <c r="UTX227" s="729"/>
      <c r="UTY227" s="729"/>
      <c r="UTZ227" s="730"/>
      <c r="UUA227" s="730"/>
      <c r="UUB227" s="730"/>
      <c r="UUC227" s="730"/>
      <c r="UUD227" s="730"/>
      <c r="UUE227" s="730"/>
      <c r="UUF227" s="730"/>
      <c r="UUG227" s="730"/>
      <c r="UUH227" s="730"/>
      <c r="UUI227" s="730"/>
      <c r="UUJ227" s="730"/>
      <c r="UUK227" s="730"/>
      <c r="UUL227" s="730"/>
      <c r="UUM227" s="730"/>
      <c r="UUN227" s="730"/>
      <c r="UUO227" s="730"/>
      <c r="UUP227" s="730"/>
      <c r="UUQ227" s="730"/>
      <c r="UUR227" s="730"/>
      <c r="UUS227" s="730"/>
      <c r="UUT227" s="730"/>
      <c r="UUU227" s="730"/>
      <c r="UUV227" s="730"/>
      <c r="UUW227" s="730"/>
      <c r="UUX227" s="730"/>
      <c r="UUY227" s="730"/>
      <c r="UUZ227" s="730"/>
      <c r="UVA227" s="730"/>
      <c r="UVB227" s="730"/>
      <c r="UVC227" s="730"/>
      <c r="UVD227" s="730"/>
      <c r="UVE227" s="730"/>
      <c r="UVF227" s="730"/>
      <c r="UVG227" s="730"/>
      <c r="UVH227" s="730"/>
      <c r="UVI227" s="730"/>
      <c r="UVJ227" s="730"/>
      <c r="UVK227" s="730"/>
      <c r="UVL227" s="730"/>
      <c r="UVM227" s="730"/>
      <c r="UVN227" s="730"/>
      <c r="UVO227" s="730"/>
      <c r="UVP227" s="730"/>
      <c r="UVQ227" s="730"/>
      <c r="UVR227" s="730"/>
      <c r="UVS227" s="730"/>
      <c r="UVT227" s="730"/>
      <c r="UVU227" s="730"/>
      <c r="UVV227" s="727"/>
      <c r="UVW227" s="727"/>
      <c r="UVX227" s="727"/>
      <c r="UVY227" s="727"/>
      <c r="UVZ227" s="727"/>
      <c r="UWA227" s="727"/>
      <c r="UWB227" s="727"/>
      <c r="UWC227" s="727"/>
      <c r="UWD227" s="727"/>
      <c r="UWE227" s="727"/>
      <c r="UWF227" s="727"/>
      <c r="UWG227" s="727"/>
      <c r="UWH227" s="727"/>
      <c r="UWI227" s="727"/>
      <c r="UWJ227" s="727"/>
      <c r="UWK227" s="727"/>
      <c r="UWL227" s="728"/>
      <c r="UWM227" s="728"/>
      <c r="UWN227" s="728"/>
      <c r="UWO227" s="728"/>
      <c r="UWP227" s="728"/>
      <c r="UWQ227" s="728"/>
      <c r="UWR227" s="728"/>
      <c r="UWS227" s="729"/>
      <c r="UWT227" s="729"/>
      <c r="UWU227" s="729"/>
      <c r="UWV227" s="729"/>
      <c r="UWW227" s="729"/>
      <c r="UWX227" s="729"/>
      <c r="UWY227" s="729"/>
      <c r="UWZ227" s="729"/>
      <c r="UXA227" s="729"/>
      <c r="UXB227" s="729"/>
      <c r="UXC227" s="729"/>
      <c r="UXD227" s="729"/>
      <c r="UXE227" s="729"/>
      <c r="UXF227" s="729"/>
      <c r="UXG227" s="729"/>
      <c r="UXH227" s="729"/>
      <c r="UXI227" s="729"/>
      <c r="UXJ227" s="729"/>
      <c r="UXK227" s="729"/>
      <c r="UXL227" s="729"/>
      <c r="UXM227" s="729"/>
      <c r="UXN227" s="729"/>
      <c r="UXO227" s="729"/>
      <c r="UXP227" s="729"/>
      <c r="UXQ227" s="729"/>
      <c r="UXR227" s="729"/>
      <c r="UXS227" s="729"/>
      <c r="UXT227" s="729"/>
      <c r="UXU227" s="729"/>
      <c r="UXV227" s="729"/>
      <c r="UXW227" s="729"/>
      <c r="UXX227" s="729"/>
      <c r="UXY227" s="729"/>
      <c r="UXZ227" s="729"/>
      <c r="UYA227" s="730"/>
      <c r="UYB227" s="730"/>
      <c r="UYC227" s="730"/>
      <c r="UYD227" s="730"/>
      <c r="UYE227" s="730"/>
      <c r="UYF227" s="730"/>
      <c r="UYG227" s="730"/>
      <c r="UYH227" s="730"/>
      <c r="UYI227" s="730"/>
      <c r="UYJ227" s="730"/>
      <c r="UYK227" s="730"/>
      <c r="UYL227" s="730"/>
      <c r="UYM227" s="730"/>
      <c r="UYN227" s="730"/>
      <c r="UYO227" s="730"/>
      <c r="UYP227" s="730"/>
      <c r="UYQ227" s="730"/>
      <c r="UYR227" s="730"/>
      <c r="UYS227" s="730"/>
      <c r="UYT227" s="730"/>
      <c r="UYU227" s="730"/>
      <c r="UYV227" s="730"/>
      <c r="UYW227" s="730"/>
      <c r="UYX227" s="730"/>
      <c r="UYY227" s="730"/>
      <c r="UYZ227" s="730"/>
      <c r="UZA227" s="730"/>
      <c r="UZB227" s="730"/>
      <c r="UZC227" s="730"/>
      <c r="UZD227" s="730"/>
      <c r="UZE227" s="730"/>
      <c r="UZF227" s="730"/>
      <c r="UZG227" s="730"/>
      <c r="UZH227" s="730"/>
      <c r="UZI227" s="730"/>
      <c r="UZJ227" s="730"/>
      <c r="UZK227" s="730"/>
      <c r="UZL227" s="730"/>
      <c r="UZM227" s="730"/>
      <c r="UZN227" s="730"/>
      <c r="UZO227" s="730"/>
      <c r="UZP227" s="730"/>
      <c r="UZQ227" s="730"/>
      <c r="UZR227" s="730"/>
      <c r="UZS227" s="730"/>
      <c r="UZT227" s="730"/>
      <c r="UZU227" s="730"/>
      <c r="UZV227" s="730"/>
      <c r="UZW227" s="727"/>
      <c r="UZX227" s="727"/>
      <c r="UZY227" s="727"/>
      <c r="UZZ227" s="727"/>
      <c r="VAA227" s="727"/>
      <c r="VAB227" s="727"/>
      <c r="VAC227" s="727"/>
      <c r="VAD227" s="727"/>
      <c r="VAE227" s="727"/>
      <c r="VAF227" s="727"/>
      <c r="VAG227" s="727"/>
      <c r="VAH227" s="727"/>
      <c r="VAI227" s="727"/>
      <c r="VAJ227" s="727"/>
      <c r="VAK227" s="727"/>
      <c r="VAL227" s="727"/>
      <c r="VAM227" s="728"/>
      <c r="VAN227" s="728"/>
      <c r="VAO227" s="728"/>
      <c r="VAP227" s="728"/>
      <c r="VAQ227" s="728"/>
      <c r="VAR227" s="728"/>
      <c r="VAS227" s="728"/>
      <c r="VAT227" s="729"/>
      <c r="VAU227" s="729"/>
      <c r="VAV227" s="729"/>
      <c r="VAW227" s="729"/>
      <c r="VAX227" s="729"/>
      <c r="VAY227" s="729"/>
      <c r="VAZ227" s="729"/>
      <c r="VBA227" s="729"/>
      <c r="VBB227" s="729"/>
      <c r="VBC227" s="729"/>
      <c r="VBD227" s="729"/>
      <c r="VBE227" s="729"/>
      <c r="VBF227" s="729"/>
      <c r="VBG227" s="729"/>
      <c r="VBH227" s="729"/>
      <c r="VBI227" s="729"/>
      <c r="VBJ227" s="729"/>
      <c r="VBK227" s="729"/>
      <c r="VBL227" s="729"/>
      <c r="VBM227" s="729"/>
      <c r="VBN227" s="729"/>
      <c r="VBO227" s="729"/>
      <c r="VBP227" s="729"/>
      <c r="VBQ227" s="729"/>
      <c r="VBR227" s="729"/>
      <c r="VBS227" s="729"/>
      <c r="VBT227" s="729"/>
      <c r="VBU227" s="729"/>
      <c r="VBV227" s="729"/>
      <c r="VBW227" s="729"/>
      <c r="VBX227" s="729"/>
      <c r="VBY227" s="729"/>
      <c r="VBZ227" s="729"/>
      <c r="VCA227" s="729"/>
      <c r="VCB227" s="730"/>
      <c r="VCC227" s="730"/>
      <c r="VCD227" s="730"/>
      <c r="VCE227" s="730"/>
      <c r="VCF227" s="730"/>
      <c r="VCG227" s="730"/>
      <c r="VCH227" s="730"/>
      <c r="VCI227" s="730"/>
      <c r="VCJ227" s="730"/>
      <c r="VCK227" s="730"/>
      <c r="VCL227" s="730"/>
      <c r="VCM227" s="730"/>
      <c r="VCN227" s="730"/>
      <c r="VCO227" s="730"/>
      <c r="VCP227" s="730"/>
      <c r="VCQ227" s="730"/>
      <c r="VCR227" s="730"/>
      <c r="VCS227" s="730"/>
      <c r="VCT227" s="730"/>
      <c r="VCU227" s="730"/>
      <c r="VCV227" s="730"/>
      <c r="VCW227" s="730"/>
      <c r="VCX227" s="730"/>
      <c r="VCY227" s="730"/>
      <c r="VCZ227" s="730"/>
      <c r="VDA227" s="730"/>
      <c r="VDB227" s="730"/>
      <c r="VDC227" s="730"/>
      <c r="VDD227" s="730"/>
      <c r="VDE227" s="730"/>
      <c r="VDF227" s="730"/>
      <c r="VDG227" s="730"/>
      <c r="VDH227" s="730"/>
      <c r="VDI227" s="730"/>
      <c r="VDJ227" s="730"/>
      <c r="VDK227" s="730"/>
      <c r="VDL227" s="730"/>
      <c r="VDM227" s="730"/>
      <c r="VDN227" s="730"/>
      <c r="VDO227" s="730"/>
      <c r="VDP227" s="730"/>
      <c r="VDQ227" s="730"/>
      <c r="VDR227" s="730"/>
      <c r="VDS227" s="730"/>
      <c r="VDT227" s="730"/>
      <c r="VDU227" s="730"/>
      <c r="VDV227" s="730"/>
      <c r="VDW227" s="730"/>
      <c r="VDX227" s="727"/>
      <c r="VDY227" s="727"/>
      <c r="VDZ227" s="727"/>
      <c r="VEA227" s="727"/>
      <c r="VEB227" s="727"/>
      <c r="VEC227" s="727"/>
      <c r="VED227" s="727"/>
      <c r="VEE227" s="727"/>
      <c r="VEF227" s="727"/>
      <c r="VEG227" s="727"/>
      <c r="VEH227" s="727"/>
      <c r="VEI227" s="727"/>
      <c r="VEJ227" s="727"/>
      <c r="VEK227" s="727"/>
      <c r="VEL227" s="727"/>
      <c r="VEM227" s="727"/>
      <c r="VEN227" s="728"/>
      <c r="VEO227" s="728"/>
      <c r="VEP227" s="728"/>
      <c r="VEQ227" s="728"/>
      <c r="VER227" s="728"/>
      <c r="VES227" s="728"/>
      <c r="VET227" s="728"/>
      <c r="VEU227" s="729"/>
      <c r="VEV227" s="729"/>
      <c r="VEW227" s="729"/>
      <c r="VEX227" s="729"/>
      <c r="VEY227" s="729"/>
      <c r="VEZ227" s="729"/>
      <c r="VFA227" s="729"/>
      <c r="VFB227" s="729"/>
      <c r="VFC227" s="729"/>
      <c r="VFD227" s="729"/>
      <c r="VFE227" s="729"/>
      <c r="VFF227" s="729"/>
      <c r="VFG227" s="729"/>
      <c r="VFH227" s="729"/>
      <c r="VFI227" s="729"/>
      <c r="VFJ227" s="729"/>
      <c r="VFK227" s="729"/>
      <c r="VFL227" s="729"/>
      <c r="VFM227" s="729"/>
      <c r="VFN227" s="729"/>
      <c r="VFO227" s="729"/>
      <c r="VFP227" s="729"/>
      <c r="VFQ227" s="729"/>
      <c r="VFR227" s="729"/>
      <c r="VFS227" s="729"/>
      <c r="VFT227" s="729"/>
      <c r="VFU227" s="729"/>
      <c r="VFV227" s="729"/>
      <c r="VFW227" s="729"/>
      <c r="VFX227" s="729"/>
      <c r="VFY227" s="729"/>
      <c r="VFZ227" s="729"/>
      <c r="VGA227" s="729"/>
      <c r="VGB227" s="729"/>
      <c r="VGC227" s="730"/>
      <c r="VGD227" s="730"/>
      <c r="VGE227" s="730"/>
      <c r="VGF227" s="730"/>
      <c r="VGG227" s="730"/>
      <c r="VGH227" s="730"/>
      <c r="VGI227" s="730"/>
      <c r="VGJ227" s="730"/>
      <c r="VGK227" s="730"/>
      <c r="VGL227" s="730"/>
      <c r="VGM227" s="730"/>
      <c r="VGN227" s="730"/>
      <c r="VGO227" s="730"/>
      <c r="VGP227" s="730"/>
      <c r="VGQ227" s="730"/>
      <c r="VGR227" s="730"/>
      <c r="VGS227" s="730"/>
      <c r="VGT227" s="730"/>
      <c r="VGU227" s="730"/>
      <c r="VGV227" s="730"/>
      <c r="VGW227" s="730"/>
      <c r="VGX227" s="730"/>
      <c r="VGY227" s="730"/>
      <c r="VGZ227" s="730"/>
      <c r="VHA227" s="730"/>
      <c r="VHB227" s="730"/>
      <c r="VHC227" s="730"/>
      <c r="VHD227" s="730"/>
      <c r="VHE227" s="730"/>
      <c r="VHF227" s="730"/>
      <c r="VHG227" s="730"/>
      <c r="VHH227" s="730"/>
      <c r="VHI227" s="730"/>
      <c r="VHJ227" s="730"/>
      <c r="VHK227" s="730"/>
      <c r="VHL227" s="730"/>
      <c r="VHM227" s="730"/>
      <c r="VHN227" s="730"/>
      <c r="VHO227" s="730"/>
      <c r="VHP227" s="730"/>
      <c r="VHQ227" s="730"/>
      <c r="VHR227" s="730"/>
      <c r="VHS227" s="730"/>
      <c r="VHT227" s="730"/>
      <c r="VHU227" s="730"/>
      <c r="VHV227" s="730"/>
      <c r="VHW227" s="730"/>
      <c r="VHX227" s="730"/>
      <c r="VHY227" s="727"/>
      <c r="VHZ227" s="727"/>
      <c r="VIA227" s="727"/>
      <c r="VIB227" s="727"/>
      <c r="VIC227" s="727"/>
      <c r="VID227" s="727"/>
      <c r="VIE227" s="727"/>
      <c r="VIF227" s="727"/>
      <c r="VIG227" s="727"/>
      <c r="VIH227" s="727"/>
      <c r="VII227" s="727"/>
      <c r="VIJ227" s="727"/>
      <c r="VIK227" s="727"/>
      <c r="VIL227" s="727"/>
      <c r="VIM227" s="727"/>
      <c r="VIN227" s="727"/>
      <c r="VIO227" s="728"/>
      <c r="VIP227" s="728"/>
      <c r="VIQ227" s="728"/>
      <c r="VIR227" s="728"/>
      <c r="VIS227" s="728"/>
      <c r="VIT227" s="728"/>
      <c r="VIU227" s="728"/>
      <c r="VIV227" s="729"/>
      <c r="VIW227" s="729"/>
      <c r="VIX227" s="729"/>
      <c r="VIY227" s="729"/>
      <c r="VIZ227" s="729"/>
      <c r="VJA227" s="729"/>
      <c r="VJB227" s="729"/>
      <c r="VJC227" s="729"/>
      <c r="VJD227" s="729"/>
      <c r="VJE227" s="729"/>
      <c r="VJF227" s="729"/>
      <c r="VJG227" s="729"/>
      <c r="VJH227" s="729"/>
      <c r="VJI227" s="729"/>
      <c r="VJJ227" s="729"/>
      <c r="VJK227" s="729"/>
      <c r="VJL227" s="729"/>
      <c r="VJM227" s="729"/>
      <c r="VJN227" s="729"/>
      <c r="VJO227" s="729"/>
      <c r="VJP227" s="729"/>
      <c r="VJQ227" s="729"/>
      <c r="VJR227" s="729"/>
      <c r="VJS227" s="729"/>
      <c r="VJT227" s="729"/>
      <c r="VJU227" s="729"/>
      <c r="VJV227" s="729"/>
      <c r="VJW227" s="729"/>
      <c r="VJX227" s="729"/>
      <c r="VJY227" s="729"/>
      <c r="VJZ227" s="729"/>
      <c r="VKA227" s="729"/>
      <c r="VKB227" s="729"/>
      <c r="VKC227" s="729"/>
      <c r="VKD227" s="730"/>
      <c r="VKE227" s="730"/>
      <c r="VKF227" s="730"/>
      <c r="VKG227" s="730"/>
      <c r="VKH227" s="730"/>
      <c r="VKI227" s="730"/>
      <c r="VKJ227" s="730"/>
      <c r="VKK227" s="730"/>
      <c r="VKL227" s="730"/>
      <c r="VKM227" s="730"/>
      <c r="VKN227" s="730"/>
      <c r="VKO227" s="730"/>
      <c r="VKP227" s="730"/>
      <c r="VKQ227" s="730"/>
      <c r="VKR227" s="730"/>
      <c r="VKS227" s="730"/>
      <c r="VKT227" s="730"/>
      <c r="VKU227" s="730"/>
      <c r="VKV227" s="730"/>
      <c r="VKW227" s="730"/>
      <c r="VKX227" s="730"/>
      <c r="VKY227" s="730"/>
      <c r="VKZ227" s="730"/>
      <c r="VLA227" s="730"/>
      <c r="VLB227" s="730"/>
      <c r="VLC227" s="730"/>
      <c r="VLD227" s="730"/>
      <c r="VLE227" s="730"/>
      <c r="VLF227" s="730"/>
      <c r="VLG227" s="730"/>
      <c r="VLH227" s="730"/>
      <c r="VLI227" s="730"/>
      <c r="VLJ227" s="730"/>
      <c r="VLK227" s="730"/>
      <c r="VLL227" s="730"/>
      <c r="VLM227" s="730"/>
      <c r="VLN227" s="730"/>
      <c r="VLO227" s="730"/>
      <c r="VLP227" s="730"/>
      <c r="VLQ227" s="730"/>
      <c r="VLR227" s="730"/>
      <c r="VLS227" s="730"/>
      <c r="VLT227" s="730"/>
      <c r="VLU227" s="730"/>
      <c r="VLV227" s="730"/>
      <c r="VLW227" s="730"/>
      <c r="VLX227" s="730"/>
      <c r="VLY227" s="730"/>
      <c r="VLZ227" s="727"/>
      <c r="VMA227" s="727"/>
      <c r="VMB227" s="727"/>
      <c r="VMC227" s="727"/>
      <c r="VMD227" s="727"/>
      <c r="VME227" s="727"/>
      <c r="VMF227" s="727"/>
      <c r="VMG227" s="727"/>
      <c r="VMH227" s="727"/>
      <c r="VMI227" s="727"/>
      <c r="VMJ227" s="727"/>
      <c r="VMK227" s="727"/>
      <c r="VML227" s="727"/>
      <c r="VMM227" s="727"/>
      <c r="VMN227" s="727"/>
      <c r="VMO227" s="727"/>
      <c r="VMP227" s="728"/>
      <c r="VMQ227" s="728"/>
      <c r="VMR227" s="728"/>
      <c r="VMS227" s="728"/>
      <c r="VMT227" s="728"/>
      <c r="VMU227" s="728"/>
      <c r="VMV227" s="728"/>
      <c r="VMW227" s="729"/>
      <c r="VMX227" s="729"/>
      <c r="VMY227" s="729"/>
      <c r="VMZ227" s="729"/>
      <c r="VNA227" s="729"/>
      <c r="VNB227" s="729"/>
      <c r="VNC227" s="729"/>
      <c r="VND227" s="729"/>
      <c r="VNE227" s="729"/>
      <c r="VNF227" s="729"/>
      <c r="VNG227" s="729"/>
      <c r="VNH227" s="729"/>
      <c r="VNI227" s="729"/>
      <c r="VNJ227" s="729"/>
      <c r="VNK227" s="729"/>
      <c r="VNL227" s="729"/>
      <c r="VNM227" s="729"/>
      <c r="VNN227" s="729"/>
      <c r="VNO227" s="729"/>
      <c r="VNP227" s="729"/>
      <c r="VNQ227" s="729"/>
      <c r="VNR227" s="729"/>
      <c r="VNS227" s="729"/>
      <c r="VNT227" s="729"/>
      <c r="VNU227" s="729"/>
      <c r="VNV227" s="729"/>
      <c r="VNW227" s="729"/>
      <c r="VNX227" s="729"/>
      <c r="VNY227" s="729"/>
      <c r="VNZ227" s="729"/>
      <c r="VOA227" s="729"/>
      <c r="VOB227" s="729"/>
      <c r="VOC227" s="729"/>
      <c r="VOD227" s="729"/>
      <c r="VOE227" s="730"/>
      <c r="VOF227" s="730"/>
      <c r="VOG227" s="730"/>
      <c r="VOH227" s="730"/>
      <c r="VOI227" s="730"/>
      <c r="VOJ227" s="730"/>
      <c r="VOK227" s="730"/>
      <c r="VOL227" s="730"/>
      <c r="VOM227" s="730"/>
      <c r="VON227" s="730"/>
      <c r="VOO227" s="730"/>
      <c r="VOP227" s="730"/>
      <c r="VOQ227" s="730"/>
      <c r="VOR227" s="730"/>
      <c r="VOS227" s="730"/>
      <c r="VOT227" s="730"/>
      <c r="VOU227" s="730"/>
      <c r="VOV227" s="730"/>
      <c r="VOW227" s="730"/>
      <c r="VOX227" s="730"/>
      <c r="VOY227" s="730"/>
      <c r="VOZ227" s="730"/>
      <c r="VPA227" s="730"/>
      <c r="VPB227" s="730"/>
      <c r="VPC227" s="730"/>
      <c r="VPD227" s="730"/>
      <c r="VPE227" s="730"/>
      <c r="VPF227" s="730"/>
      <c r="VPG227" s="730"/>
      <c r="VPH227" s="730"/>
      <c r="VPI227" s="730"/>
      <c r="VPJ227" s="730"/>
      <c r="VPK227" s="730"/>
      <c r="VPL227" s="730"/>
      <c r="VPM227" s="730"/>
      <c r="VPN227" s="730"/>
      <c r="VPO227" s="730"/>
      <c r="VPP227" s="730"/>
      <c r="VPQ227" s="730"/>
      <c r="VPR227" s="730"/>
      <c r="VPS227" s="730"/>
      <c r="VPT227" s="730"/>
      <c r="VPU227" s="730"/>
      <c r="VPV227" s="730"/>
      <c r="VPW227" s="730"/>
      <c r="VPX227" s="730"/>
      <c r="VPY227" s="730"/>
      <c r="VPZ227" s="730"/>
      <c r="VQA227" s="727"/>
      <c r="VQB227" s="727"/>
      <c r="VQC227" s="727"/>
      <c r="VQD227" s="727"/>
      <c r="VQE227" s="727"/>
      <c r="VQF227" s="727"/>
      <c r="VQG227" s="727"/>
      <c r="VQH227" s="727"/>
      <c r="VQI227" s="727"/>
      <c r="VQJ227" s="727"/>
      <c r="VQK227" s="727"/>
      <c r="VQL227" s="727"/>
      <c r="VQM227" s="727"/>
      <c r="VQN227" s="727"/>
      <c r="VQO227" s="727"/>
      <c r="VQP227" s="727"/>
      <c r="VQQ227" s="728"/>
      <c r="VQR227" s="728"/>
      <c r="VQS227" s="728"/>
      <c r="VQT227" s="728"/>
      <c r="VQU227" s="728"/>
      <c r="VQV227" s="728"/>
      <c r="VQW227" s="728"/>
      <c r="VQX227" s="729"/>
      <c r="VQY227" s="729"/>
      <c r="VQZ227" s="729"/>
      <c r="VRA227" s="729"/>
      <c r="VRB227" s="729"/>
      <c r="VRC227" s="729"/>
      <c r="VRD227" s="729"/>
      <c r="VRE227" s="729"/>
      <c r="VRF227" s="729"/>
      <c r="VRG227" s="729"/>
      <c r="VRH227" s="729"/>
      <c r="VRI227" s="729"/>
      <c r="VRJ227" s="729"/>
      <c r="VRK227" s="729"/>
      <c r="VRL227" s="729"/>
      <c r="VRM227" s="729"/>
      <c r="VRN227" s="729"/>
      <c r="VRO227" s="729"/>
      <c r="VRP227" s="729"/>
      <c r="VRQ227" s="729"/>
      <c r="VRR227" s="729"/>
      <c r="VRS227" s="729"/>
      <c r="VRT227" s="729"/>
      <c r="VRU227" s="729"/>
      <c r="VRV227" s="729"/>
      <c r="VRW227" s="729"/>
      <c r="VRX227" s="729"/>
      <c r="VRY227" s="729"/>
      <c r="VRZ227" s="729"/>
      <c r="VSA227" s="729"/>
      <c r="VSB227" s="729"/>
      <c r="VSC227" s="729"/>
      <c r="VSD227" s="729"/>
      <c r="VSE227" s="729"/>
      <c r="VSF227" s="730"/>
      <c r="VSG227" s="730"/>
      <c r="VSH227" s="730"/>
      <c r="VSI227" s="730"/>
      <c r="VSJ227" s="730"/>
      <c r="VSK227" s="730"/>
      <c r="VSL227" s="730"/>
      <c r="VSM227" s="730"/>
      <c r="VSN227" s="730"/>
      <c r="VSO227" s="730"/>
      <c r="VSP227" s="730"/>
      <c r="VSQ227" s="730"/>
      <c r="VSR227" s="730"/>
      <c r="VSS227" s="730"/>
      <c r="VST227" s="730"/>
      <c r="VSU227" s="730"/>
      <c r="VSV227" s="730"/>
      <c r="VSW227" s="730"/>
      <c r="VSX227" s="730"/>
      <c r="VSY227" s="730"/>
      <c r="VSZ227" s="730"/>
      <c r="VTA227" s="730"/>
      <c r="VTB227" s="730"/>
      <c r="VTC227" s="730"/>
      <c r="VTD227" s="730"/>
      <c r="VTE227" s="730"/>
      <c r="VTF227" s="730"/>
      <c r="VTG227" s="730"/>
      <c r="VTH227" s="730"/>
      <c r="VTI227" s="730"/>
      <c r="VTJ227" s="730"/>
      <c r="VTK227" s="730"/>
      <c r="VTL227" s="730"/>
      <c r="VTM227" s="730"/>
      <c r="VTN227" s="730"/>
      <c r="VTO227" s="730"/>
      <c r="VTP227" s="730"/>
      <c r="VTQ227" s="730"/>
      <c r="VTR227" s="730"/>
      <c r="VTS227" s="730"/>
      <c r="VTT227" s="730"/>
      <c r="VTU227" s="730"/>
      <c r="VTV227" s="730"/>
      <c r="VTW227" s="730"/>
      <c r="VTX227" s="730"/>
      <c r="VTY227" s="730"/>
      <c r="VTZ227" s="730"/>
      <c r="VUA227" s="730"/>
      <c r="VUB227" s="727"/>
      <c r="VUC227" s="727"/>
      <c r="VUD227" s="727"/>
      <c r="VUE227" s="727"/>
      <c r="VUF227" s="727"/>
      <c r="VUG227" s="727"/>
      <c r="VUH227" s="727"/>
      <c r="VUI227" s="727"/>
      <c r="VUJ227" s="727"/>
      <c r="VUK227" s="727"/>
      <c r="VUL227" s="727"/>
      <c r="VUM227" s="727"/>
      <c r="VUN227" s="727"/>
      <c r="VUO227" s="727"/>
      <c r="VUP227" s="727"/>
      <c r="VUQ227" s="727"/>
      <c r="VUR227" s="728"/>
      <c r="VUS227" s="728"/>
      <c r="VUT227" s="728"/>
      <c r="VUU227" s="728"/>
      <c r="VUV227" s="728"/>
      <c r="VUW227" s="728"/>
      <c r="VUX227" s="728"/>
      <c r="VUY227" s="729"/>
      <c r="VUZ227" s="729"/>
      <c r="VVA227" s="729"/>
      <c r="VVB227" s="729"/>
      <c r="VVC227" s="729"/>
      <c r="VVD227" s="729"/>
      <c r="VVE227" s="729"/>
      <c r="VVF227" s="729"/>
      <c r="VVG227" s="729"/>
      <c r="VVH227" s="729"/>
      <c r="VVI227" s="729"/>
      <c r="VVJ227" s="729"/>
      <c r="VVK227" s="729"/>
      <c r="VVL227" s="729"/>
      <c r="VVM227" s="729"/>
      <c r="VVN227" s="729"/>
      <c r="VVO227" s="729"/>
      <c r="VVP227" s="729"/>
      <c r="VVQ227" s="729"/>
      <c r="VVR227" s="729"/>
      <c r="VVS227" s="729"/>
      <c r="VVT227" s="729"/>
      <c r="VVU227" s="729"/>
      <c r="VVV227" s="729"/>
      <c r="VVW227" s="729"/>
      <c r="VVX227" s="729"/>
      <c r="VVY227" s="729"/>
      <c r="VVZ227" s="729"/>
      <c r="VWA227" s="729"/>
      <c r="VWB227" s="729"/>
      <c r="VWC227" s="729"/>
      <c r="VWD227" s="729"/>
      <c r="VWE227" s="729"/>
      <c r="VWF227" s="729"/>
      <c r="VWG227" s="730"/>
      <c r="VWH227" s="730"/>
      <c r="VWI227" s="730"/>
      <c r="VWJ227" s="730"/>
      <c r="VWK227" s="730"/>
      <c r="VWL227" s="730"/>
      <c r="VWM227" s="730"/>
      <c r="VWN227" s="730"/>
      <c r="VWO227" s="730"/>
      <c r="VWP227" s="730"/>
      <c r="VWQ227" s="730"/>
      <c r="VWR227" s="730"/>
      <c r="VWS227" s="730"/>
      <c r="VWT227" s="730"/>
      <c r="VWU227" s="730"/>
      <c r="VWV227" s="730"/>
      <c r="VWW227" s="730"/>
      <c r="VWX227" s="730"/>
      <c r="VWY227" s="730"/>
      <c r="VWZ227" s="730"/>
      <c r="VXA227" s="730"/>
      <c r="VXB227" s="730"/>
      <c r="VXC227" s="730"/>
      <c r="VXD227" s="730"/>
      <c r="VXE227" s="730"/>
      <c r="VXF227" s="730"/>
      <c r="VXG227" s="730"/>
      <c r="VXH227" s="730"/>
      <c r="VXI227" s="730"/>
      <c r="VXJ227" s="730"/>
      <c r="VXK227" s="730"/>
      <c r="VXL227" s="730"/>
      <c r="VXM227" s="730"/>
      <c r="VXN227" s="730"/>
      <c r="VXO227" s="730"/>
      <c r="VXP227" s="730"/>
      <c r="VXQ227" s="730"/>
      <c r="VXR227" s="730"/>
      <c r="VXS227" s="730"/>
      <c r="VXT227" s="730"/>
      <c r="VXU227" s="730"/>
      <c r="VXV227" s="730"/>
      <c r="VXW227" s="730"/>
      <c r="VXX227" s="730"/>
      <c r="VXY227" s="730"/>
      <c r="VXZ227" s="730"/>
      <c r="VYA227" s="730"/>
      <c r="VYB227" s="730"/>
      <c r="VYC227" s="727"/>
      <c r="VYD227" s="727"/>
      <c r="VYE227" s="727"/>
      <c r="VYF227" s="727"/>
      <c r="VYG227" s="727"/>
      <c r="VYH227" s="727"/>
      <c r="VYI227" s="727"/>
      <c r="VYJ227" s="727"/>
      <c r="VYK227" s="727"/>
      <c r="VYL227" s="727"/>
      <c r="VYM227" s="727"/>
      <c r="VYN227" s="727"/>
      <c r="VYO227" s="727"/>
      <c r="VYP227" s="727"/>
      <c r="VYQ227" s="727"/>
      <c r="VYR227" s="727"/>
      <c r="VYS227" s="728"/>
      <c r="VYT227" s="728"/>
      <c r="VYU227" s="728"/>
      <c r="VYV227" s="728"/>
      <c r="VYW227" s="728"/>
      <c r="VYX227" s="728"/>
      <c r="VYY227" s="728"/>
      <c r="VYZ227" s="729"/>
      <c r="VZA227" s="729"/>
      <c r="VZB227" s="729"/>
      <c r="VZC227" s="729"/>
      <c r="VZD227" s="729"/>
      <c r="VZE227" s="729"/>
      <c r="VZF227" s="729"/>
      <c r="VZG227" s="729"/>
      <c r="VZH227" s="729"/>
      <c r="VZI227" s="729"/>
      <c r="VZJ227" s="729"/>
      <c r="VZK227" s="729"/>
      <c r="VZL227" s="729"/>
      <c r="VZM227" s="729"/>
      <c r="VZN227" s="729"/>
      <c r="VZO227" s="729"/>
      <c r="VZP227" s="729"/>
      <c r="VZQ227" s="729"/>
      <c r="VZR227" s="729"/>
      <c r="VZS227" s="729"/>
      <c r="VZT227" s="729"/>
      <c r="VZU227" s="729"/>
      <c r="VZV227" s="729"/>
      <c r="VZW227" s="729"/>
      <c r="VZX227" s="729"/>
      <c r="VZY227" s="729"/>
      <c r="VZZ227" s="729"/>
      <c r="WAA227" s="729"/>
      <c r="WAB227" s="729"/>
      <c r="WAC227" s="729"/>
      <c r="WAD227" s="729"/>
      <c r="WAE227" s="729"/>
      <c r="WAF227" s="729"/>
      <c r="WAG227" s="729"/>
      <c r="WAH227" s="730"/>
      <c r="WAI227" s="730"/>
      <c r="WAJ227" s="730"/>
      <c r="WAK227" s="730"/>
      <c r="WAL227" s="730"/>
      <c r="WAM227" s="730"/>
      <c r="WAN227" s="730"/>
      <c r="WAO227" s="730"/>
      <c r="WAP227" s="730"/>
      <c r="WAQ227" s="730"/>
      <c r="WAR227" s="730"/>
      <c r="WAS227" s="730"/>
      <c r="WAT227" s="730"/>
      <c r="WAU227" s="730"/>
      <c r="WAV227" s="730"/>
      <c r="WAW227" s="730"/>
      <c r="WAX227" s="730"/>
      <c r="WAY227" s="730"/>
      <c r="WAZ227" s="730"/>
      <c r="WBA227" s="730"/>
      <c r="WBB227" s="730"/>
      <c r="WBC227" s="730"/>
      <c r="WBD227" s="730"/>
      <c r="WBE227" s="730"/>
      <c r="WBF227" s="730"/>
      <c r="WBG227" s="730"/>
      <c r="WBH227" s="730"/>
      <c r="WBI227" s="730"/>
      <c r="WBJ227" s="730"/>
      <c r="WBK227" s="730"/>
      <c r="WBL227" s="730"/>
      <c r="WBM227" s="730"/>
      <c r="WBN227" s="730"/>
      <c r="WBO227" s="730"/>
      <c r="WBP227" s="730"/>
      <c r="WBQ227" s="730"/>
      <c r="WBR227" s="730"/>
      <c r="WBS227" s="730"/>
      <c r="WBT227" s="730"/>
      <c r="WBU227" s="730"/>
      <c r="WBV227" s="730"/>
      <c r="WBW227" s="730"/>
      <c r="WBX227" s="730"/>
      <c r="WBY227" s="730"/>
      <c r="WBZ227" s="730"/>
      <c r="WCA227" s="730"/>
      <c r="WCB227" s="730"/>
      <c r="WCC227" s="730"/>
      <c r="WCD227" s="727"/>
      <c r="WCE227" s="727"/>
      <c r="WCF227" s="727"/>
      <c r="WCG227" s="727"/>
      <c r="WCH227" s="727"/>
      <c r="WCI227" s="727"/>
      <c r="WCJ227" s="727"/>
      <c r="WCK227" s="727"/>
      <c r="WCL227" s="727"/>
      <c r="WCM227" s="727"/>
      <c r="WCN227" s="727"/>
      <c r="WCO227" s="727"/>
      <c r="WCP227" s="727"/>
      <c r="WCQ227" s="727"/>
      <c r="WCR227" s="727"/>
      <c r="WCS227" s="727"/>
      <c r="WCT227" s="728"/>
      <c r="WCU227" s="728"/>
      <c r="WCV227" s="728"/>
      <c r="WCW227" s="728"/>
      <c r="WCX227" s="728"/>
      <c r="WCY227" s="728"/>
      <c r="WCZ227" s="728"/>
      <c r="WDA227" s="729"/>
      <c r="WDB227" s="729"/>
      <c r="WDC227" s="729"/>
      <c r="WDD227" s="729"/>
      <c r="WDE227" s="729"/>
      <c r="WDF227" s="729"/>
      <c r="WDG227" s="729"/>
      <c r="WDH227" s="729"/>
      <c r="WDI227" s="729"/>
      <c r="WDJ227" s="729"/>
      <c r="WDK227" s="729"/>
      <c r="WDL227" s="729"/>
      <c r="WDM227" s="729"/>
      <c r="WDN227" s="729"/>
      <c r="WDO227" s="729"/>
      <c r="WDP227" s="729"/>
      <c r="WDQ227" s="729"/>
      <c r="WDR227" s="729"/>
      <c r="WDS227" s="729"/>
      <c r="WDT227" s="729"/>
      <c r="WDU227" s="729"/>
      <c r="WDV227" s="729"/>
      <c r="WDW227" s="729"/>
      <c r="WDX227" s="729"/>
      <c r="WDY227" s="729"/>
      <c r="WDZ227" s="729"/>
      <c r="WEA227" s="729"/>
      <c r="WEB227" s="729"/>
      <c r="WEC227" s="729"/>
      <c r="WED227" s="729"/>
      <c r="WEE227" s="729"/>
      <c r="WEF227" s="729"/>
      <c r="WEG227" s="729"/>
      <c r="WEH227" s="729"/>
      <c r="WEI227" s="730"/>
      <c r="WEJ227" s="730"/>
      <c r="WEK227" s="730"/>
      <c r="WEL227" s="730"/>
      <c r="WEM227" s="730"/>
      <c r="WEN227" s="730"/>
      <c r="WEO227" s="730"/>
      <c r="WEP227" s="730"/>
      <c r="WEQ227" s="730"/>
      <c r="WER227" s="730"/>
      <c r="WES227" s="730"/>
      <c r="WET227" s="730"/>
      <c r="WEU227" s="730"/>
      <c r="WEV227" s="730"/>
      <c r="WEW227" s="730"/>
      <c r="WEX227" s="730"/>
      <c r="WEY227" s="730"/>
      <c r="WEZ227" s="730"/>
      <c r="WFA227" s="730"/>
      <c r="WFB227" s="730"/>
      <c r="WFC227" s="730"/>
      <c r="WFD227" s="730"/>
      <c r="WFE227" s="730"/>
      <c r="WFF227" s="730"/>
      <c r="WFG227" s="730"/>
      <c r="WFH227" s="730"/>
      <c r="WFI227" s="730"/>
      <c r="WFJ227" s="730"/>
      <c r="WFK227" s="730"/>
      <c r="WFL227" s="730"/>
      <c r="WFM227" s="730"/>
      <c r="WFN227" s="730"/>
      <c r="WFO227" s="730"/>
      <c r="WFP227" s="730"/>
      <c r="WFQ227" s="730"/>
      <c r="WFR227" s="730"/>
      <c r="WFS227" s="730"/>
      <c r="WFT227" s="730"/>
      <c r="WFU227" s="730"/>
      <c r="WFV227" s="730"/>
      <c r="WFW227" s="730"/>
      <c r="WFX227" s="730"/>
      <c r="WFY227" s="730"/>
      <c r="WFZ227" s="730"/>
      <c r="WGA227" s="730"/>
      <c r="WGB227" s="730"/>
      <c r="WGC227" s="730"/>
      <c r="WGD227" s="730"/>
      <c r="WGE227" s="727"/>
      <c r="WGF227" s="727"/>
      <c r="WGG227" s="727"/>
      <c r="WGH227" s="727"/>
      <c r="WGI227" s="727"/>
      <c r="WGJ227" s="727"/>
      <c r="WGK227" s="727"/>
      <c r="WGL227" s="727"/>
      <c r="WGM227" s="727"/>
      <c r="WGN227" s="727"/>
      <c r="WGO227" s="727"/>
      <c r="WGP227" s="727"/>
      <c r="WGQ227" s="727"/>
      <c r="WGR227" s="727"/>
      <c r="WGS227" s="727"/>
      <c r="WGT227" s="727"/>
      <c r="WGU227" s="728"/>
      <c r="WGV227" s="728"/>
      <c r="WGW227" s="728"/>
      <c r="WGX227" s="728"/>
      <c r="WGY227" s="728"/>
      <c r="WGZ227" s="728"/>
      <c r="WHA227" s="728"/>
      <c r="WHB227" s="729"/>
      <c r="WHC227" s="729"/>
      <c r="WHD227" s="729"/>
      <c r="WHE227" s="729"/>
      <c r="WHF227" s="729"/>
      <c r="WHG227" s="729"/>
      <c r="WHH227" s="729"/>
      <c r="WHI227" s="729"/>
      <c r="WHJ227" s="729"/>
      <c r="WHK227" s="729"/>
      <c r="WHL227" s="729"/>
      <c r="WHM227" s="729"/>
      <c r="WHN227" s="729"/>
      <c r="WHO227" s="729"/>
      <c r="WHP227" s="729"/>
      <c r="WHQ227" s="729"/>
      <c r="WHR227" s="729"/>
      <c r="WHS227" s="729"/>
      <c r="WHT227" s="729"/>
      <c r="WHU227" s="729"/>
      <c r="WHV227" s="729"/>
      <c r="WHW227" s="729"/>
      <c r="WHX227" s="729"/>
      <c r="WHY227" s="729"/>
      <c r="WHZ227" s="729"/>
      <c r="WIA227" s="729"/>
      <c r="WIB227" s="729"/>
      <c r="WIC227" s="729"/>
      <c r="WID227" s="729"/>
      <c r="WIE227" s="729"/>
      <c r="WIF227" s="729"/>
      <c r="WIG227" s="729"/>
      <c r="WIH227" s="729"/>
      <c r="WII227" s="729"/>
      <c r="WIJ227" s="730"/>
      <c r="WIK227" s="730"/>
      <c r="WIL227" s="730"/>
      <c r="WIM227" s="730"/>
      <c r="WIN227" s="730"/>
      <c r="WIO227" s="730"/>
      <c r="WIP227" s="730"/>
      <c r="WIQ227" s="730"/>
      <c r="WIR227" s="730"/>
      <c r="WIS227" s="730"/>
      <c r="WIT227" s="730"/>
      <c r="WIU227" s="730"/>
      <c r="WIV227" s="730"/>
      <c r="WIW227" s="730"/>
      <c r="WIX227" s="730"/>
      <c r="WIY227" s="730"/>
      <c r="WIZ227" s="730"/>
      <c r="WJA227" s="730"/>
      <c r="WJB227" s="730"/>
      <c r="WJC227" s="730"/>
      <c r="WJD227" s="730"/>
      <c r="WJE227" s="730"/>
      <c r="WJF227" s="730"/>
      <c r="WJG227" s="730"/>
      <c r="WJH227" s="730"/>
      <c r="WJI227" s="730"/>
      <c r="WJJ227" s="730"/>
      <c r="WJK227" s="730"/>
      <c r="WJL227" s="730"/>
      <c r="WJM227" s="730"/>
      <c r="WJN227" s="730"/>
      <c r="WJO227" s="730"/>
      <c r="WJP227" s="730"/>
      <c r="WJQ227" s="730"/>
      <c r="WJR227" s="730"/>
      <c r="WJS227" s="730"/>
      <c r="WJT227" s="730"/>
      <c r="WJU227" s="730"/>
      <c r="WJV227" s="730"/>
      <c r="WJW227" s="730"/>
      <c r="WJX227" s="730"/>
      <c r="WJY227" s="730"/>
      <c r="WJZ227" s="730"/>
      <c r="WKA227" s="730"/>
      <c r="WKB227" s="730"/>
      <c r="WKC227" s="730"/>
      <c r="WKD227" s="730"/>
      <c r="WKE227" s="730"/>
      <c r="WKF227" s="727"/>
      <c r="WKG227" s="727"/>
      <c r="WKH227" s="727"/>
      <c r="WKI227" s="727"/>
      <c r="WKJ227" s="727"/>
      <c r="WKK227" s="727"/>
      <c r="WKL227" s="727"/>
      <c r="WKM227" s="727"/>
      <c r="WKN227" s="727"/>
      <c r="WKO227" s="727"/>
      <c r="WKP227" s="727"/>
      <c r="WKQ227" s="727"/>
      <c r="WKR227" s="727"/>
      <c r="WKS227" s="727"/>
      <c r="WKT227" s="727"/>
      <c r="WKU227" s="727"/>
      <c r="WKV227" s="728"/>
      <c r="WKW227" s="728"/>
      <c r="WKX227" s="728"/>
      <c r="WKY227" s="728"/>
      <c r="WKZ227" s="728"/>
      <c r="WLA227" s="728"/>
      <c r="WLB227" s="728"/>
      <c r="WLC227" s="729"/>
      <c r="WLD227" s="729"/>
      <c r="WLE227" s="729"/>
      <c r="WLF227" s="729"/>
      <c r="WLG227" s="729"/>
      <c r="WLH227" s="729"/>
      <c r="WLI227" s="729"/>
      <c r="WLJ227" s="729"/>
      <c r="WLK227" s="729"/>
      <c r="WLL227" s="729"/>
      <c r="WLM227" s="729"/>
      <c r="WLN227" s="729"/>
      <c r="WLO227" s="729"/>
      <c r="WLP227" s="729"/>
      <c r="WLQ227" s="729"/>
      <c r="WLR227" s="729"/>
      <c r="WLS227" s="729"/>
      <c r="WLT227" s="729"/>
      <c r="WLU227" s="729"/>
      <c r="WLV227" s="729"/>
      <c r="WLW227" s="729"/>
      <c r="WLX227" s="729"/>
      <c r="WLY227" s="729"/>
      <c r="WLZ227" s="729"/>
      <c r="WMA227" s="729"/>
      <c r="WMB227" s="729"/>
      <c r="WMC227" s="729"/>
      <c r="WMD227" s="729"/>
      <c r="WME227" s="729"/>
      <c r="WMF227" s="729"/>
      <c r="WMG227" s="729"/>
      <c r="WMH227" s="729"/>
      <c r="WMI227" s="729"/>
      <c r="WMJ227" s="729"/>
      <c r="WMK227" s="730"/>
      <c r="WML227" s="730"/>
      <c r="WMM227" s="730"/>
      <c r="WMN227" s="730"/>
      <c r="WMO227" s="730"/>
      <c r="WMP227" s="730"/>
      <c r="WMQ227" s="730"/>
      <c r="WMR227" s="730"/>
      <c r="WMS227" s="730"/>
      <c r="WMT227" s="730"/>
      <c r="WMU227" s="730"/>
      <c r="WMV227" s="730"/>
      <c r="WMW227" s="730"/>
      <c r="WMX227" s="730"/>
      <c r="WMY227" s="730"/>
      <c r="WMZ227" s="730"/>
      <c r="WNA227" s="730"/>
      <c r="WNB227" s="730"/>
      <c r="WNC227" s="730"/>
      <c r="WND227" s="730"/>
      <c r="WNE227" s="730"/>
      <c r="WNF227" s="730"/>
      <c r="WNG227" s="730"/>
      <c r="WNH227" s="730"/>
      <c r="WNI227" s="730"/>
      <c r="WNJ227" s="730"/>
      <c r="WNK227" s="730"/>
      <c r="WNL227" s="730"/>
      <c r="WNM227" s="730"/>
      <c r="WNN227" s="730"/>
      <c r="WNO227" s="730"/>
      <c r="WNP227" s="730"/>
      <c r="WNQ227" s="730"/>
      <c r="WNR227" s="730"/>
      <c r="WNS227" s="730"/>
      <c r="WNT227" s="730"/>
      <c r="WNU227" s="730"/>
      <c r="WNV227" s="730"/>
      <c r="WNW227" s="730"/>
      <c r="WNX227" s="730"/>
      <c r="WNY227" s="730"/>
      <c r="WNZ227" s="730"/>
      <c r="WOA227" s="730"/>
      <c r="WOB227" s="730"/>
      <c r="WOC227" s="730"/>
      <c r="WOD227" s="730"/>
      <c r="WOE227" s="730"/>
      <c r="WOF227" s="730"/>
      <c r="WOG227" s="727"/>
      <c r="WOH227" s="727"/>
      <c r="WOI227" s="727"/>
      <c r="WOJ227" s="727"/>
      <c r="WOK227" s="727"/>
      <c r="WOL227" s="727"/>
      <c r="WOM227" s="727"/>
      <c r="WON227" s="727"/>
      <c r="WOO227" s="727"/>
      <c r="WOP227" s="727"/>
      <c r="WOQ227" s="727"/>
      <c r="WOR227" s="727"/>
      <c r="WOS227" s="727"/>
      <c r="WOT227" s="727"/>
      <c r="WOU227" s="727"/>
      <c r="WOV227" s="727"/>
      <c r="WOW227" s="728"/>
      <c r="WOX227" s="728"/>
      <c r="WOY227" s="728"/>
      <c r="WOZ227" s="728"/>
      <c r="WPA227" s="728"/>
      <c r="WPB227" s="728"/>
      <c r="WPC227" s="728"/>
      <c r="WPD227" s="729"/>
      <c r="WPE227" s="729"/>
      <c r="WPF227" s="729"/>
      <c r="WPG227" s="729"/>
      <c r="WPH227" s="729"/>
      <c r="WPI227" s="729"/>
      <c r="WPJ227" s="729"/>
      <c r="WPK227" s="729"/>
      <c r="WPL227" s="729"/>
      <c r="WPM227" s="729"/>
      <c r="WPN227" s="729"/>
      <c r="WPO227" s="729"/>
      <c r="WPP227" s="729"/>
      <c r="WPQ227" s="729"/>
      <c r="WPR227" s="729"/>
      <c r="WPS227" s="729"/>
      <c r="WPT227" s="729"/>
      <c r="WPU227" s="729"/>
      <c r="WPV227" s="729"/>
      <c r="WPW227" s="729"/>
      <c r="WPX227" s="729"/>
      <c r="WPY227" s="729"/>
      <c r="WPZ227" s="729"/>
      <c r="WQA227" s="729"/>
      <c r="WQB227" s="729"/>
      <c r="WQC227" s="729"/>
      <c r="WQD227" s="729"/>
      <c r="WQE227" s="729"/>
      <c r="WQF227" s="729"/>
      <c r="WQG227" s="729"/>
      <c r="WQH227" s="729"/>
      <c r="WQI227" s="729"/>
      <c r="WQJ227" s="729"/>
      <c r="WQK227" s="729"/>
      <c r="WQL227" s="730"/>
      <c r="WQM227" s="730"/>
      <c r="WQN227" s="730"/>
      <c r="WQO227" s="730"/>
      <c r="WQP227" s="730"/>
      <c r="WQQ227" s="730"/>
      <c r="WQR227" s="730"/>
      <c r="WQS227" s="730"/>
      <c r="WQT227" s="730"/>
      <c r="WQU227" s="730"/>
      <c r="WQV227" s="730"/>
      <c r="WQW227" s="730"/>
      <c r="WQX227" s="730"/>
      <c r="WQY227" s="730"/>
      <c r="WQZ227" s="730"/>
      <c r="WRA227" s="730"/>
      <c r="WRB227" s="730"/>
      <c r="WRC227" s="730"/>
      <c r="WRD227" s="730"/>
      <c r="WRE227" s="730"/>
      <c r="WRF227" s="730"/>
      <c r="WRG227" s="730"/>
      <c r="WRH227" s="730"/>
      <c r="WRI227" s="730"/>
      <c r="WRJ227" s="730"/>
      <c r="WRK227" s="730"/>
      <c r="WRL227" s="730"/>
      <c r="WRM227" s="730"/>
      <c r="WRN227" s="730"/>
      <c r="WRO227" s="730"/>
      <c r="WRP227" s="730"/>
      <c r="WRQ227" s="730"/>
      <c r="WRR227" s="730"/>
      <c r="WRS227" s="730"/>
      <c r="WRT227" s="730"/>
      <c r="WRU227" s="730"/>
      <c r="WRV227" s="730"/>
      <c r="WRW227" s="730"/>
      <c r="WRX227" s="730"/>
      <c r="WRY227" s="730"/>
      <c r="WRZ227" s="730"/>
      <c r="WSA227" s="730"/>
      <c r="WSB227" s="730"/>
      <c r="WSC227" s="730"/>
      <c r="WSD227" s="730"/>
      <c r="WSE227" s="730"/>
      <c r="WSF227" s="730"/>
      <c r="WSG227" s="730"/>
      <c r="WSH227" s="727"/>
      <c r="WSI227" s="727"/>
      <c r="WSJ227" s="727"/>
      <c r="WSK227" s="727"/>
      <c r="WSL227" s="727"/>
      <c r="WSM227" s="727"/>
      <c r="WSN227" s="727"/>
      <c r="WSO227" s="727"/>
      <c r="WSP227" s="727"/>
      <c r="WSQ227" s="727"/>
      <c r="WSR227" s="727"/>
      <c r="WSS227" s="727"/>
      <c r="WST227" s="727"/>
      <c r="WSU227" s="727"/>
      <c r="WSV227" s="727"/>
      <c r="WSW227" s="727"/>
      <c r="WSX227" s="728"/>
      <c r="WSY227" s="728"/>
      <c r="WSZ227" s="728"/>
      <c r="WTA227" s="728"/>
      <c r="WTB227" s="728"/>
      <c r="WTC227" s="728"/>
      <c r="WTD227" s="728"/>
      <c r="WTE227" s="729"/>
      <c r="WTF227" s="729"/>
      <c r="WTG227" s="729"/>
      <c r="WTH227" s="729"/>
      <c r="WTI227" s="729"/>
      <c r="WTJ227" s="729"/>
      <c r="WTK227" s="729"/>
      <c r="WTL227" s="729"/>
      <c r="WTM227" s="729"/>
      <c r="WTN227" s="729"/>
      <c r="WTO227" s="729"/>
      <c r="WTP227" s="729"/>
      <c r="WTQ227" s="729"/>
      <c r="WTR227" s="729"/>
      <c r="WTS227" s="729"/>
      <c r="WTT227" s="729"/>
      <c r="WTU227" s="729"/>
      <c r="WTV227" s="729"/>
      <c r="WTW227" s="729"/>
      <c r="WTX227" s="729"/>
      <c r="WTY227" s="729"/>
      <c r="WTZ227" s="729"/>
      <c r="WUA227" s="729"/>
      <c r="WUB227" s="729"/>
      <c r="WUC227" s="729"/>
      <c r="WUD227" s="729"/>
      <c r="WUE227" s="729"/>
      <c r="WUF227" s="729"/>
      <c r="WUG227" s="729"/>
      <c r="WUH227" s="729"/>
      <c r="WUI227" s="729"/>
      <c r="WUJ227" s="729"/>
      <c r="WUK227" s="729"/>
      <c r="WUL227" s="729"/>
      <c r="WUM227" s="730"/>
      <c r="WUN227" s="730"/>
      <c r="WUO227" s="730"/>
      <c r="WUP227" s="730"/>
      <c r="WUQ227" s="730"/>
      <c r="WUR227" s="730"/>
      <c r="WUS227" s="730"/>
      <c r="WUT227" s="730"/>
      <c r="WUU227" s="730"/>
      <c r="WUV227" s="730"/>
      <c r="WUW227" s="730"/>
      <c r="WUX227" s="730"/>
      <c r="WUY227" s="730"/>
      <c r="WUZ227" s="730"/>
      <c r="WVA227" s="730"/>
      <c r="WVB227" s="730"/>
      <c r="WVC227" s="730"/>
      <c r="WVD227" s="730"/>
      <c r="WVE227" s="730"/>
      <c r="WVF227" s="730"/>
      <c r="WVG227" s="730"/>
      <c r="WVH227" s="730"/>
      <c r="WVI227" s="730"/>
      <c r="WVJ227" s="730"/>
      <c r="WVK227" s="730"/>
      <c r="WVL227" s="730"/>
      <c r="WVM227" s="730"/>
      <c r="WVN227" s="730"/>
      <c r="WVO227" s="730"/>
      <c r="WVP227" s="730"/>
      <c r="WVQ227" s="730"/>
      <c r="WVR227" s="730"/>
      <c r="WVS227" s="730"/>
      <c r="WVT227" s="730"/>
      <c r="WVU227" s="730"/>
      <c r="WVV227" s="730"/>
      <c r="WVW227" s="730"/>
      <c r="WVX227" s="730"/>
      <c r="WVY227" s="730"/>
      <c r="WVZ227" s="730"/>
      <c r="WWA227" s="730"/>
      <c r="WWB227" s="730"/>
      <c r="WWC227" s="730"/>
      <c r="WWD227" s="730"/>
      <c r="WWE227" s="730"/>
      <c r="WWF227" s="730"/>
      <c r="WWG227" s="730"/>
      <c r="WWH227" s="730"/>
      <c r="WWI227" s="727"/>
      <c r="WWJ227" s="727"/>
      <c r="WWK227" s="727"/>
      <c r="WWL227" s="727"/>
      <c r="WWM227" s="727"/>
      <c r="WWN227" s="727"/>
      <c r="WWO227" s="727"/>
      <c r="WWP227" s="727"/>
      <c r="WWQ227" s="727"/>
      <c r="WWR227" s="727"/>
      <c r="WWS227" s="727"/>
      <c r="WWT227" s="727"/>
      <c r="WWU227" s="727"/>
      <c r="WWV227" s="727"/>
      <c r="WWW227" s="727"/>
      <c r="WWX227" s="727"/>
      <c r="WWY227" s="728"/>
      <c r="WWZ227" s="728"/>
      <c r="WXA227" s="728"/>
      <c r="WXB227" s="728"/>
      <c r="WXC227" s="728"/>
      <c r="WXD227" s="728"/>
      <c r="WXE227" s="728"/>
      <c r="WXF227" s="729"/>
      <c r="WXG227" s="729"/>
      <c r="WXH227" s="729"/>
      <c r="WXI227" s="729"/>
      <c r="WXJ227" s="729"/>
      <c r="WXK227" s="729"/>
      <c r="WXL227" s="729"/>
      <c r="WXM227" s="729"/>
      <c r="WXN227" s="729"/>
      <c r="WXO227" s="729"/>
      <c r="WXP227" s="729"/>
      <c r="WXQ227" s="729"/>
      <c r="WXR227" s="729"/>
      <c r="WXS227" s="729"/>
      <c r="WXT227" s="729"/>
      <c r="WXU227" s="729"/>
      <c r="WXV227" s="729"/>
      <c r="WXW227" s="729"/>
      <c r="WXX227" s="729"/>
      <c r="WXY227" s="729"/>
      <c r="WXZ227" s="729"/>
      <c r="WYA227" s="729"/>
      <c r="WYB227" s="729"/>
      <c r="WYC227" s="729"/>
      <c r="WYD227" s="729"/>
      <c r="WYE227" s="729"/>
      <c r="WYF227" s="729"/>
      <c r="WYG227" s="729"/>
      <c r="WYH227" s="729"/>
      <c r="WYI227" s="729"/>
      <c r="WYJ227" s="729"/>
      <c r="WYK227" s="729"/>
      <c r="WYL227" s="729"/>
      <c r="WYM227" s="729"/>
      <c r="WYN227" s="730"/>
      <c r="WYO227" s="730"/>
      <c r="WYP227" s="730"/>
      <c r="WYQ227" s="730"/>
      <c r="WYR227" s="730"/>
      <c r="WYS227" s="730"/>
      <c r="WYT227" s="730"/>
      <c r="WYU227" s="730"/>
      <c r="WYV227" s="730"/>
      <c r="WYW227" s="730"/>
      <c r="WYX227" s="730"/>
      <c r="WYY227" s="730"/>
      <c r="WYZ227" s="730"/>
      <c r="WZA227" s="730"/>
      <c r="WZB227" s="730"/>
      <c r="WZC227" s="730"/>
      <c r="WZD227" s="730"/>
      <c r="WZE227" s="730"/>
      <c r="WZF227" s="730"/>
      <c r="WZG227" s="730"/>
      <c r="WZH227" s="730"/>
      <c r="WZI227" s="730"/>
      <c r="WZJ227" s="730"/>
      <c r="WZK227" s="730"/>
      <c r="WZL227" s="730"/>
      <c r="WZM227" s="730"/>
      <c r="WZN227" s="730"/>
      <c r="WZO227" s="730"/>
      <c r="WZP227" s="730"/>
      <c r="WZQ227" s="730"/>
      <c r="WZR227" s="730"/>
      <c r="WZS227" s="730"/>
      <c r="WZT227" s="730"/>
      <c r="WZU227" s="730"/>
      <c r="WZV227" s="730"/>
      <c r="WZW227" s="730"/>
      <c r="WZX227" s="730"/>
      <c r="WZY227" s="730"/>
      <c r="WZZ227" s="730"/>
      <c r="XAA227" s="730"/>
      <c r="XAB227" s="730"/>
      <c r="XAC227" s="730"/>
      <c r="XAD227" s="730"/>
      <c r="XAE227" s="730"/>
      <c r="XAF227" s="730"/>
      <c r="XAG227" s="730"/>
      <c r="XAH227" s="730"/>
      <c r="XAI227" s="730"/>
      <c r="XAJ227" s="727"/>
      <c r="XAK227" s="727"/>
      <c r="XAL227" s="727"/>
      <c r="XAM227" s="727"/>
      <c r="XAN227" s="727"/>
      <c r="XAO227" s="727"/>
      <c r="XAP227" s="727"/>
      <c r="XAQ227" s="727"/>
      <c r="XAR227" s="727"/>
      <c r="XAS227" s="727"/>
      <c r="XAT227" s="727"/>
      <c r="XAU227" s="727"/>
      <c r="XAV227" s="727"/>
      <c r="XAW227" s="727"/>
      <c r="XAX227" s="727"/>
      <c r="XAY227" s="727"/>
      <c r="XAZ227" s="728"/>
      <c r="XBA227" s="728"/>
      <c r="XBB227" s="728"/>
      <c r="XBC227" s="728"/>
      <c r="XBD227" s="728"/>
      <c r="XBE227" s="728"/>
      <c r="XBF227" s="728"/>
      <c r="XBG227" s="729"/>
      <c r="XBH227" s="729"/>
      <c r="XBI227" s="729"/>
      <c r="XBJ227" s="729"/>
      <c r="XBK227" s="729"/>
      <c r="XBL227" s="729"/>
      <c r="XBM227" s="729"/>
      <c r="XBN227" s="729"/>
      <c r="XBO227" s="729"/>
      <c r="XBP227" s="729"/>
      <c r="XBQ227" s="729"/>
      <c r="XBR227" s="729"/>
      <c r="XBS227" s="729"/>
      <c r="XBT227" s="729"/>
      <c r="XBU227" s="729"/>
      <c r="XBV227" s="729"/>
      <c r="XBW227" s="729"/>
      <c r="XBX227" s="729"/>
      <c r="XBY227" s="729"/>
      <c r="XBZ227" s="729"/>
      <c r="XCA227" s="729"/>
      <c r="XCB227" s="729"/>
      <c r="XCC227" s="729"/>
      <c r="XCD227" s="729"/>
      <c r="XCE227" s="729"/>
      <c r="XCF227" s="729"/>
      <c r="XCG227" s="729"/>
      <c r="XCH227" s="729"/>
      <c r="XCI227" s="729"/>
      <c r="XCJ227" s="729"/>
      <c r="XCK227" s="729"/>
      <c r="XCL227" s="729"/>
      <c r="XCM227" s="729"/>
      <c r="XCN227" s="729"/>
      <c r="XCO227" s="730"/>
      <c r="XCP227" s="730"/>
      <c r="XCQ227" s="730"/>
      <c r="XCR227" s="730"/>
      <c r="XCS227" s="730"/>
      <c r="XCT227" s="730"/>
      <c r="XCU227" s="730"/>
      <c r="XCV227" s="730"/>
      <c r="XCW227" s="730"/>
      <c r="XCX227" s="730"/>
      <c r="XCY227" s="730"/>
      <c r="XCZ227" s="730"/>
      <c r="XDA227" s="730"/>
      <c r="XDB227" s="730"/>
      <c r="XDC227" s="730"/>
      <c r="XDD227" s="730"/>
      <c r="XDE227" s="730"/>
      <c r="XDF227" s="730"/>
      <c r="XDG227" s="730"/>
      <c r="XDH227" s="730"/>
      <c r="XDI227" s="730"/>
      <c r="XDJ227" s="730"/>
      <c r="XDK227" s="730"/>
      <c r="XDL227" s="730"/>
      <c r="XDM227" s="730"/>
      <c r="XDN227" s="730"/>
      <c r="XDO227" s="730"/>
      <c r="XDP227" s="730"/>
      <c r="XDQ227" s="730"/>
      <c r="XDR227" s="730"/>
      <c r="XDS227" s="730"/>
      <c r="XDT227" s="730"/>
      <c r="XDU227" s="730"/>
      <c r="XDV227" s="730"/>
      <c r="XDW227" s="730"/>
      <c r="XDX227" s="730"/>
      <c r="XDY227" s="730"/>
      <c r="XDZ227" s="730"/>
      <c r="XEA227" s="730"/>
      <c r="XEB227" s="730"/>
      <c r="XEC227" s="730"/>
      <c r="XED227" s="730"/>
      <c r="XEE227" s="730"/>
      <c r="XEF227" s="730"/>
      <c r="XEG227" s="730"/>
      <c r="XEH227" s="730"/>
      <c r="XEI227" s="730"/>
      <c r="XEJ227" s="730"/>
      <c r="XEK227" s="727"/>
      <c r="XEL227" s="727"/>
      <c r="XEM227" s="727"/>
      <c r="XEN227" s="727"/>
      <c r="XEO227" s="727"/>
      <c r="XEP227" s="727"/>
      <c r="XEQ227" s="727"/>
      <c r="XER227" s="727"/>
      <c r="XES227" s="727"/>
      <c r="XET227" s="727"/>
      <c r="XEU227" s="727"/>
      <c r="XEV227" s="727"/>
      <c r="XEW227" s="727"/>
      <c r="XEX227" s="727"/>
      <c r="XEY227" s="727"/>
      <c r="XEZ227" s="727"/>
      <c r="XFA227" s="728"/>
      <c r="XFB227" s="728"/>
      <c r="XFC227" s="728"/>
      <c r="XFD227" s="728"/>
    </row>
    <row r="228" spans="1:16384" s="269" customFormat="1" ht="10.199999999999999" customHeight="1" x14ac:dyDescent="0.25">
      <c r="A228" s="715" t="s">
        <v>328</v>
      </c>
      <c r="B228" s="715"/>
      <c r="C228" s="715"/>
      <c r="D228" s="715"/>
      <c r="E228" s="715"/>
      <c r="F228" s="715"/>
      <c r="G228" s="715"/>
      <c r="H228" s="710" t="s">
        <v>495</v>
      </c>
      <c r="I228" s="710"/>
      <c r="J228" s="710"/>
      <c r="K228" s="710"/>
      <c r="L228" s="710"/>
      <c r="M228" s="710"/>
      <c r="N228" s="710"/>
      <c r="O228" s="710"/>
      <c r="P228" s="710"/>
      <c r="Q228" s="710"/>
      <c r="R228" s="710"/>
      <c r="S228" s="710"/>
      <c r="T228" s="710"/>
      <c r="U228" s="710"/>
      <c r="V228" s="710"/>
      <c r="W228" s="710"/>
      <c r="X228" s="710"/>
      <c r="Y228" s="710"/>
      <c r="Z228" s="710"/>
      <c r="AA228" s="710"/>
      <c r="AB228" s="710"/>
      <c r="AC228" s="710"/>
      <c r="AD228" s="710"/>
      <c r="AE228" s="710"/>
      <c r="AF228" s="710"/>
      <c r="AG228" s="710"/>
      <c r="AH228" s="710"/>
      <c r="AI228" s="710"/>
      <c r="AJ228" s="710"/>
      <c r="AK228" s="710"/>
      <c r="AL228" s="710"/>
      <c r="AM228" s="710"/>
      <c r="AN228" s="710"/>
      <c r="AO228" s="710"/>
      <c r="AP228" s="731">
        <f>AP227</f>
        <v>5611</v>
      </c>
      <c r="AQ228" s="731"/>
      <c r="AR228" s="731"/>
      <c r="AS228" s="731"/>
      <c r="AT228" s="731"/>
      <c r="AU228" s="731"/>
      <c r="AV228" s="731"/>
      <c r="AW228" s="731"/>
      <c r="AX228" s="731"/>
      <c r="AY228" s="731"/>
      <c r="AZ228" s="731"/>
      <c r="BA228" s="731"/>
      <c r="BB228" s="731"/>
      <c r="BC228" s="731"/>
      <c r="BD228" s="731"/>
      <c r="BE228" s="731"/>
      <c r="BF228" s="731">
        <v>30.92</v>
      </c>
      <c r="BG228" s="731"/>
      <c r="BH228" s="731"/>
      <c r="BI228" s="731"/>
      <c r="BJ228" s="731"/>
      <c r="BK228" s="731"/>
      <c r="BL228" s="731"/>
      <c r="BM228" s="731"/>
      <c r="BN228" s="731"/>
      <c r="BO228" s="731"/>
      <c r="BP228" s="731"/>
      <c r="BQ228" s="731"/>
      <c r="BR228" s="731"/>
      <c r="BS228" s="731"/>
      <c r="BT228" s="731"/>
      <c r="BU228" s="731"/>
      <c r="BV228" s="732"/>
      <c r="BW228" s="732"/>
      <c r="BX228" s="732"/>
      <c r="BY228" s="732"/>
      <c r="BZ228" s="732"/>
      <c r="CA228" s="732"/>
      <c r="CB228" s="732"/>
      <c r="CC228" s="732"/>
      <c r="CD228" s="732"/>
      <c r="CE228" s="732"/>
      <c r="CF228" s="732"/>
      <c r="CG228" s="732"/>
      <c r="CH228" s="732"/>
      <c r="CI228" s="732"/>
      <c r="CJ228" s="732"/>
      <c r="CK228" s="732"/>
      <c r="CL228" s="733">
        <f>ROUND(AP228*BF228,2)</f>
        <v>173492.12</v>
      </c>
      <c r="CM228" s="733"/>
      <c r="CN228" s="733"/>
      <c r="CO228" s="733"/>
      <c r="CP228" s="733"/>
      <c r="CQ228" s="733"/>
      <c r="CR228" s="733"/>
      <c r="CS228" s="733"/>
      <c r="CT228" s="733"/>
      <c r="CU228" s="733"/>
      <c r="CV228" s="733"/>
      <c r="CW228" s="733"/>
      <c r="CX228" s="733"/>
      <c r="CY228" s="733"/>
      <c r="CZ228" s="733"/>
      <c r="DA228" s="733"/>
      <c r="DB228" s="728"/>
      <c r="DC228" s="728"/>
      <c r="DD228" s="728"/>
      <c r="DE228" s="728"/>
      <c r="DF228" s="728"/>
      <c r="DG228" s="728"/>
      <c r="DH228" s="728"/>
      <c r="DI228" s="729"/>
      <c r="DJ228" s="729"/>
      <c r="DK228" s="729"/>
      <c r="DL228" s="729"/>
      <c r="DM228" s="729"/>
      <c r="DN228" s="729"/>
      <c r="DO228" s="729"/>
      <c r="DP228" s="729"/>
      <c r="DQ228" s="729"/>
      <c r="DR228" s="729"/>
      <c r="DS228" s="729"/>
      <c r="DT228" s="729"/>
      <c r="DU228" s="729"/>
      <c r="DV228" s="729"/>
      <c r="DW228" s="729"/>
      <c r="DX228" s="729"/>
      <c r="DY228" s="729"/>
      <c r="DZ228" s="729"/>
      <c r="EA228" s="729"/>
      <c r="EB228" s="729"/>
      <c r="EC228" s="729"/>
      <c r="ED228" s="729"/>
      <c r="EE228" s="729"/>
      <c r="EF228" s="729"/>
      <c r="EG228" s="729"/>
      <c r="EH228" s="729"/>
      <c r="EI228" s="729"/>
      <c r="EJ228" s="729"/>
      <c r="EK228" s="729"/>
      <c r="EL228" s="729"/>
      <c r="EM228" s="729"/>
      <c r="EN228" s="729"/>
      <c r="EO228" s="729"/>
      <c r="EP228" s="729"/>
      <c r="EQ228" s="730"/>
      <c r="ER228" s="730"/>
      <c r="ES228" s="730"/>
      <c r="ET228" s="730"/>
      <c r="EU228" s="730"/>
      <c r="EV228" s="730"/>
      <c r="EW228" s="730"/>
      <c r="EX228" s="730"/>
      <c r="EY228" s="730"/>
      <c r="EZ228" s="730"/>
      <c r="FA228" s="730"/>
      <c r="FB228" s="730"/>
      <c r="FC228" s="730"/>
      <c r="FD228" s="730"/>
      <c r="FE228" s="730"/>
      <c r="FF228" s="730"/>
      <c r="FG228" s="730"/>
      <c r="FH228" s="730"/>
      <c r="FI228" s="730"/>
      <c r="FJ228" s="730"/>
      <c r="FK228" s="730"/>
      <c r="FL228" s="730"/>
      <c r="FM228" s="730"/>
      <c r="FN228" s="730"/>
      <c r="FO228" s="730"/>
      <c r="FP228" s="730"/>
      <c r="FQ228" s="730"/>
      <c r="FR228" s="730"/>
      <c r="FS228" s="730"/>
      <c r="FT228" s="730"/>
      <c r="FU228" s="730"/>
      <c r="FV228" s="730"/>
      <c r="FW228" s="730"/>
      <c r="FX228" s="730"/>
      <c r="FY228" s="730"/>
      <c r="FZ228" s="730"/>
      <c r="GA228" s="730"/>
      <c r="GB228" s="730"/>
      <c r="GC228" s="730"/>
      <c r="GD228" s="730"/>
      <c r="GE228" s="730"/>
      <c r="GF228" s="730"/>
      <c r="GG228" s="730"/>
      <c r="GH228" s="730"/>
      <c r="GI228" s="730"/>
      <c r="GJ228" s="730"/>
      <c r="GK228" s="730"/>
      <c r="GL228" s="730"/>
      <c r="GM228" s="727"/>
      <c r="GN228" s="727"/>
      <c r="GO228" s="727"/>
      <c r="GP228" s="727"/>
      <c r="GQ228" s="727"/>
      <c r="GR228" s="727"/>
      <c r="GS228" s="727"/>
      <c r="GT228" s="727"/>
      <c r="GU228" s="727"/>
      <c r="GV228" s="727"/>
      <c r="GW228" s="727"/>
      <c r="GX228" s="727"/>
      <c r="GY228" s="727"/>
      <c r="GZ228" s="727"/>
      <c r="HA228" s="727"/>
      <c r="HB228" s="727"/>
      <c r="HC228" s="728"/>
      <c r="HD228" s="728"/>
      <c r="HE228" s="728"/>
      <c r="HF228" s="728"/>
      <c r="HG228" s="728"/>
      <c r="HH228" s="728"/>
      <c r="HI228" s="728"/>
      <c r="HJ228" s="729"/>
      <c r="HK228" s="729"/>
      <c r="HL228" s="729"/>
      <c r="HM228" s="729"/>
      <c r="HN228" s="729"/>
      <c r="HO228" s="729"/>
      <c r="HP228" s="729"/>
      <c r="HQ228" s="729"/>
      <c r="HR228" s="729"/>
      <c r="HS228" s="729"/>
      <c r="HT228" s="729"/>
      <c r="HU228" s="729"/>
      <c r="HV228" s="729"/>
      <c r="HW228" s="729"/>
      <c r="HX228" s="729"/>
      <c r="HY228" s="729"/>
      <c r="HZ228" s="729"/>
      <c r="IA228" s="729"/>
      <c r="IB228" s="729"/>
      <c r="IC228" s="729"/>
      <c r="ID228" s="729"/>
      <c r="IE228" s="729"/>
      <c r="IF228" s="729"/>
      <c r="IG228" s="729"/>
      <c r="IH228" s="729"/>
      <c r="II228" s="729"/>
      <c r="IJ228" s="729"/>
      <c r="IK228" s="729"/>
      <c r="IL228" s="729"/>
      <c r="IM228" s="729"/>
      <c r="IN228" s="729"/>
      <c r="IO228" s="729"/>
      <c r="IP228" s="729"/>
      <c r="IQ228" s="729"/>
      <c r="IR228" s="730"/>
      <c r="IS228" s="730"/>
      <c r="IT228" s="730"/>
      <c r="IU228" s="730"/>
      <c r="IV228" s="730"/>
      <c r="IW228" s="730"/>
      <c r="IX228" s="730"/>
      <c r="IY228" s="730"/>
      <c r="IZ228" s="730"/>
      <c r="JA228" s="730"/>
      <c r="JB228" s="730"/>
      <c r="JC228" s="730"/>
      <c r="JD228" s="730"/>
      <c r="JE228" s="730"/>
      <c r="JF228" s="730"/>
      <c r="JG228" s="730"/>
      <c r="JH228" s="730"/>
      <c r="JI228" s="730"/>
      <c r="JJ228" s="730"/>
      <c r="JK228" s="730"/>
      <c r="JL228" s="730"/>
      <c r="JM228" s="730"/>
      <c r="JN228" s="730"/>
      <c r="JO228" s="730"/>
      <c r="JP228" s="730"/>
      <c r="JQ228" s="730"/>
      <c r="JR228" s="730"/>
      <c r="JS228" s="730"/>
      <c r="JT228" s="730"/>
      <c r="JU228" s="730"/>
      <c r="JV228" s="730"/>
      <c r="JW228" s="730"/>
      <c r="JX228" s="730"/>
      <c r="JY228" s="730"/>
      <c r="JZ228" s="730"/>
      <c r="KA228" s="730"/>
      <c r="KB228" s="730"/>
      <c r="KC228" s="730"/>
      <c r="KD228" s="730"/>
      <c r="KE228" s="730"/>
      <c r="KF228" s="730"/>
      <c r="KG228" s="730"/>
      <c r="KH228" s="730"/>
      <c r="KI228" s="730"/>
      <c r="KJ228" s="730"/>
      <c r="KK228" s="730"/>
      <c r="KL228" s="730"/>
      <c r="KM228" s="730"/>
      <c r="KN228" s="727"/>
      <c r="KO228" s="727"/>
      <c r="KP228" s="727"/>
      <c r="KQ228" s="727"/>
      <c r="KR228" s="727"/>
      <c r="KS228" s="727"/>
      <c r="KT228" s="727"/>
      <c r="KU228" s="727"/>
      <c r="KV228" s="727"/>
      <c r="KW228" s="727"/>
      <c r="KX228" s="727"/>
      <c r="KY228" s="727"/>
      <c r="KZ228" s="727"/>
      <c r="LA228" s="727"/>
      <c r="LB228" s="727"/>
      <c r="LC228" s="727"/>
      <c r="LD228" s="728"/>
      <c r="LE228" s="728"/>
      <c r="LF228" s="728"/>
      <c r="LG228" s="728"/>
      <c r="LH228" s="728"/>
      <c r="LI228" s="728"/>
      <c r="LJ228" s="728"/>
      <c r="LK228" s="729"/>
      <c r="LL228" s="729"/>
      <c r="LM228" s="729"/>
      <c r="LN228" s="729"/>
      <c r="LO228" s="729"/>
      <c r="LP228" s="729"/>
      <c r="LQ228" s="729"/>
      <c r="LR228" s="729"/>
      <c r="LS228" s="729"/>
      <c r="LT228" s="729"/>
      <c r="LU228" s="729"/>
      <c r="LV228" s="729"/>
      <c r="LW228" s="729"/>
      <c r="LX228" s="729"/>
      <c r="LY228" s="729"/>
      <c r="LZ228" s="729"/>
      <c r="MA228" s="729"/>
      <c r="MB228" s="729"/>
      <c r="MC228" s="729"/>
      <c r="MD228" s="729"/>
      <c r="ME228" s="729"/>
      <c r="MF228" s="729"/>
      <c r="MG228" s="729"/>
      <c r="MH228" s="729"/>
      <c r="MI228" s="729"/>
      <c r="MJ228" s="729"/>
      <c r="MK228" s="729"/>
      <c r="ML228" s="729"/>
      <c r="MM228" s="729"/>
      <c r="MN228" s="729"/>
      <c r="MO228" s="729"/>
      <c r="MP228" s="729"/>
      <c r="MQ228" s="729"/>
      <c r="MR228" s="729"/>
      <c r="MS228" s="730"/>
      <c r="MT228" s="730"/>
      <c r="MU228" s="730"/>
      <c r="MV228" s="730"/>
      <c r="MW228" s="730"/>
      <c r="MX228" s="730"/>
      <c r="MY228" s="730"/>
      <c r="MZ228" s="730"/>
      <c r="NA228" s="730"/>
      <c r="NB228" s="730"/>
      <c r="NC228" s="730"/>
      <c r="ND228" s="730"/>
      <c r="NE228" s="730"/>
      <c r="NF228" s="730"/>
      <c r="NG228" s="730"/>
      <c r="NH228" s="730"/>
      <c r="NI228" s="730"/>
      <c r="NJ228" s="730"/>
      <c r="NK228" s="730"/>
      <c r="NL228" s="730"/>
      <c r="NM228" s="730"/>
      <c r="NN228" s="730"/>
      <c r="NO228" s="730"/>
      <c r="NP228" s="730"/>
      <c r="NQ228" s="730"/>
      <c r="NR228" s="730"/>
      <c r="NS228" s="730"/>
      <c r="NT228" s="730"/>
      <c r="NU228" s="730"/>
      <c r="NV228" s="730"/>
      <c r="NW228" s="730"/>
      <c r="NX228" s="730"/>
      <c r="NY228" s="730"/>
      <c r="NZ228" s="730"/>
      <c r="OA228" s="730"/>
      <c r="OB228" s="730"/>
      <c r="OC228" s="730"/>
      <c r="OD228" s="730"/>
      <c r="OE228" s="730"/>
      <c r="OF228" s="730"/>
      <c r="OG228" s="730"/>
      <c r="OH228" s="730"/>
      <c r="OI228" s="730"/>
      <c r="OJ228" s="730"/>
      <c r="OK228" s="730"/>
      <c r="OL228" s="730"/>
      <c r="OM228" s="730"/>
      <c r="ON228" s="730"/>
      <c r="OO228" s="727"/>
      <c r="OP228" s="727"/>
      <c r="OQ228" s="727"/>
      <c r="OR228" s="727"/>
      <c r="OS228" s="727"/>
      <c r="OT228" s="727"/>
      <c r="OU228" s="727"/>
      <c r="OV228" s="727"/>
      <c r="OW228" s="727"/>
      <c r="OX228" s="727"/>
      <c r="OY228" s="727"/>
      <c r="OZ228" s="727"/>
      <c r="PA228" s="727"/>
      <c r="PB228" s="727"/>
      <c r="PC228" s="727"/>
      <c r="PD228" s="727"/>
      <c r="PE228" s="728"/>
      <c r="PF228" s="728"/>
      <c r="PG228" s="728"/>
      <c r="PH228" s="728"/>
      <c r="PI228" s="728"/>
      <c r="PJ228" s="728"/>
      <c r="PK228" s="728"/>
      <c r="PL228" s="729"/>
      <c r="PM228" s="729"/>
      <c r="PN228" s="729"/>
      <c r="PO228" s="729"/>
      <c r="PP228" s="729"/>
      <c r="PQ228" s="729"/>
      <c r="PR228" s="729"/>
      <c r="PS228" s="729"/>
      <c r="PT228" s="729"/>
      <c r="PU228" s="729"/>
      <c r="PV228" s="729"/>
      <c r="PW228" s="729"/>
      <c r="PX228" s="729"/>
      <c r="PY228" s="729"/>
      <c r="PZ228" s="729"/>
      <c r="QA228" s="729"/>
      <c r="QB228" s="729"/>
      <c r="QC228" s="729"/>
      <c r="QD228" s="729"/>
      <c r="QE228" s="729"/>
      <c r="QF228" s="729"/>
      <c r="QG228" s="729"/>
      <c r="QH228" s="729"/>
      <c r="QI228" s="729"/>
      <c r="QJ228" s="729"/>
      <c r="QK228" s="729"/>
      <c r="QL228" s="729"/>
      <c r="QM228" s="729"/>
      <c r="QN228" s="729"/>
      <c r="QO228" s="729"/>
      <c r="QP228" s="729"/>
      <c r="QQ228" s="729"/>
      <c r="QR228" s="729"/>
      <c r="QS228" s="729"/>
      <c r="QT228" s="730"/>
      <c r="QU228" s="730"/>
      <c r="QV228" s="730"/>
      <c r="QW228" s="730"/>
      <c r="QX228" s="730"/>
      <c r="QY228" s="730"/>
      <c r="QZ228" s="730"/>
      <c r="RA228" s="730"/>
      <c r="RB228" s="730"/>
      <c r="RC228" s="730"/>
      <c r="RD228" s="730"/>
      <c r="RE228" s="730"/>
      <c r="RF228" s="730"/>
      <c r="RG228" s="730"/>
      <c r="RH228" s="730"/>
      <c r="RI228" s="730"/>
      <c r="RJ228" s="730"/>
      <c r="RK228" s="730"/>
      <c r="RL228" s="730"/>
      <c r="RM228" s="730"/>
      <c r="RN228" s="730"/>
      <c r="RO228" s="730"/>
      <c r="RP228" s="730"/>
      <c r="RQ228" s="730"/>
      <c r="RR228" s="730"/>
      <c r="RS228" s="730"/>
      <c r="RT228" s="730"/>
      <c r="RU228" s="730"/>
      <c r="RV228" s="730"/>
      <c r="RW228" s="730"/>
      <c r="RX228" s="730"/>
      <c r="RY228" s="730"/>
      <c r="RZ228" s="730"/>
      <c r="SA228" s="730"/>
      <c r="SB228" s="730"/>
      <c r="SC228" s="730"/>
      <c r="SD228" s="730"/>
      <c r="SE228" s="730"/>
      <c r="SF228" s="730"/>
      <c r="SG228" s="730"/>
      <c r="SH228" s="730"/>
      <c r="SI228" s="730"/>
      <c r="SJ228" s="730"/>
      <c r="SK228" s="730"/>
      <c r="SL228" s="730"/>
      <c r="SM228" s="730"/>
      <c r="SN228" s="730"/>
      <c r="SO228" s="730"/>
      <c r="SP228" s="727"/>
      <c r="SQ228" s="727"/>
      <c r="SR228" s="727"/>
      <c r="SS228" s="727"/>
      <c r="ST228" s="727"/>
      <c r="SU228" s="727"/>
      <c r="SV228" s="727"/>
      <c r="SW228" s="727"/>
      <c r="SX228" s="727"/>
      <c r="SY228" s="727"/>
      <c r="SZ228" s="727"/>
      <c r="TA228" s="727"/>
      <c r="TB228" s="727"/>
      <c r="TC228" s="727"/>
      <c r="TD228" s="727"/>
      <c r="TE228" s="727"/>
      <c r="TF228" s="728"/>
      <c r="TG228" s="728"/>
      <c r="TH228" s="728"/>
      <c r="TI228" s="728"/>
      <c r="TJ228" s="728"/>
      <c r="TK228" s="728"/>
      <c r="TL228" s="728"/>
      <c r="TM228" s="729"/>
      <c r="TN228" s="729"/>
      <c r="TO228" s="729"/>
      <c r="TP228" s="729"/>
      <c r="TQ228" s="729"/>
      <c r="TR228" s="729"/>
      <c r="TS228" s="729"/>
      <c r="TT228" s="729"/>
      <c r="TU228" s="729"/>
      <c r="TV228" s="729"/>
      <c r="TW228" s="729"/>
      <c r="TX228" s="729"/>
      <c r="TY228" s="729"/>
      <c r="TZ228" s="729"/>
      <c r="UA228" s="729"/>
      <c r="UB228" s="729"/>
      <c r="UC228" s="729"/>
      <c r="UD228" s="729"/>
      <c r="UE228" s="729"/>
      <c r="UF228" s="729"/>
      <c r="UG228" s="729"/>
      <c r="UH228" s="729"/>
      <c r="UI228" s="729"/>
      <c r="UJ228" s="729"/>
      <c r="UK228" s="729"/>
      <c r="UL228" s="729"/>
      <c r="UM228" s="729"/>
      <c r="UN228" s="729"/>
      <c r="UO228" s="729"/>
      <c r="UP228" s="729"/>
      <c r="UQ228" s="729"/>
      <c r="UR228" s="729"/>
      <c r="US228" s="729"/>
      <c r="UT228" s="729"/>
      <c r="UU228" s="730"/>
      <c r="UV228" s="730"/>
      <c r="UW228" s="730"/>
      <c r="UX228" s="730"/>
      <c r="UY228" s="730"/>
      <c r="UZ228" s="730"/>
      <c r="VA228" s="730"/>
      <c r="VB228" s="730"/>
      <c r="VC228" s="730"/>
      <c r="VD228" s="730"/>
      <c r="VE228" s="730"/>
      <c r="VF228" s="730"/>
      <c r="VG228" s="730"/>
      <c r="VH228" s="730"/>
      <c r="VI228" s="730"/>
      <c r="VJ228" s="730"/>
      <c r="VK228" s="730"/>
      <c r="VL228" s="730"/>
      <c r="VM228" s="730"/>
      <c r="VN228" s="730"/>
      <c r="VO228" s="730"/>
      <c r="VP228" s="730"/>
      <c r="VQ228" s="730"/>
      <c r="VR228" s="730"/>
      <c r="VS228" s="730"/>
      <c r="VT228" s="730"/>
      <c r="VU228" s="730"/>
      <c r="VV228" s="730"/>
      <c r="VW228" s="730"/>
      <c r="VX228" s="730"/>
      <c r="VY228" s="730"/>
      <c r="VZ228" s="730"/>
      <c r="WA228" s="730"/>
      <c r="WB228" s="730"/>
      <c r="WC228" s="730"/>
      <c r="WD228" s="730"/>
      <c r="WE228" s="730"/>
      <c r="WF228" s="730"/>
      <c r="WG228" s="730"/>
      <c r="WH228" s="730"/>
      <c r="WI228" s="730"/>
      <c r="WJ228" s="730"/>
      <c r="WK228" s="730"/>
      <c r="WL228" s="730"/>
      <c r="WM228" s="730"/>
      <c r="WN228" s="730"/>
      <c r="WO228" s="730"/>
      <c r="WP228" s="730"/>
      <c r="WQ228" s="727"/>
      <c r="WR228" s="727"/>
      <c r="WS228" s="727"/>
      <c r="WT228" s="727"/>
      <c r="WU228" s="727"/>
      <c r="WV228" s="727"/>
      <c r="WW228" s="727"/>
      <c r="WX228" s="727"/>
      <c r="WY228" s="727"/>
      <c r="WZ228" s="727"/>
      <c r="XA228" s="727"/>
      <c r="XB228" s="727"/>
      <c r="XC228" s="727"/>
      <c r="XD228" s="727"/>
      <c r="XE228" s="727"/>
      <c r="XF228" s="727"/>
      <c r="XG228" s="728"/>
      <c r="XH228" s="728"/>
      <c r="XI228" s="728"/>
      <c r="XJ228" s="728"/>
      <c r="XK228" s="728"/>
      <c r="XL228" s="728"/>
      <c r="XM228" s="728"/>
      <c r="XN228" s="729"/>
      <c r="XO228" s="729"/>
      <c r="XP228" s="729"/>
      <c r="XQ228" s="729"/>
      <c r="XR228" s="729"/>
      <c r="XS228" s="729"/>
      <c r="XT228" s="729"/>
      <c r="XU228" s="729"/>
      <c r="XV228" s="729"/>
      <c r="XW228" s="729"/>
      <c r="XX228" s="729"/>
      <c r="XY228" s="729"/>
      <c r="XZ228" s="729"/>
      <c r="YA228" s="729"/>
      <c r="YB228" s="729"/>
      <c r="YC228" s="729"/>
      <c r="YD228" s="729"/>
      <c r="YE228" s="729"/>
      <c r="YF228" s="729"/>
      <c r="YG228" s="729"/>
      <c r="YH228" s="729"/>
      <c r="YI228" s="729"/>
      <c r="YJ228" s="729"/>
      <c r="YK228" s="729"/>
      <c r="YL228" s="729"/>
      <c r="YM228" s="729"/>
      <c r="YN228" s="729"/>
      <c r="YO228" s="729"/>
      <c r="YP228" s="729"/>
      <c r="YQ228" s="729"/>
      <c r="YR228" s="729"/>
      <c r="YS228" s="729"/>
      <c r="YT228" s="729"/>
      <c r="YU228" s="729"/>
      <c r="YV228" s="730"/>
      <c r="YW228" s="730"/>
      <c r="YX228" s="730"/>
      <c r="YY228" s="730"/>
      <c r="YZ228" s="730"/>
      <c r="ZA228" s="730"/>
      <c r="ZB228" s="730"/>
      <c r="ZC228" s="730"/>
      <c r="ZD228" s="730"/>
      <c r="ZE228" s="730"/>
      <c r="ZF228" s="730"/>
      <c r="ZG228" s="730"/>
      <c r="ZH228" s="730"/>
      <c r="ZI228" s="730"/>
      <c r="ZJ228" s="730"/>
      <c r="ZK228" s="730"/>
      <c r="ZL228" s="730"/>
      <c r="ZM228" s="730"/>
      <c r="ZN228" s="730"/>
      <c r="ZO228" s="730"/>
      <c r="ZP228" s="730"/>
      <c r="ZQ228" s="730"/>
      <c r="ZR228" s="730"/>
      <c r="ZS228" s="730"/>
      <c r="ZT228" s="730"/>
      <c r="ZU228" s="730"/>
      <c r="ZV228" s="730"/>
      <c r="ZW228" s="730"/>
      <c r="ZX228" s="730"/>
      <c r="ZY228" s="730"/>
      <c r="ZZ228" s="730"/>
      <c r="AAA228" s="730"/>
      <c r="AAB228" s="730"/>
      <c r="AAC228" s="730"/>
      <c r="AAD228" s="730"/>
      <c r="AAE228" s="730"/>
      <c r="AAF228" s="730"/>
      <c r="AAG228" s="730"/>
      <c r="AAH228" s="730"/>
      <c r="AAI228" s="730"/>
      <c r="AAJ228" s="730"/>
      <c r="AAK228" s="730"/>
      <c r="AAL228" s="730"/>
      <c r="AAM228" s="730"/>
      <c r="AAN228" s="730"/>
      <c r="AAO228" s="730"/>
      <c r="AAP228" s="730"/>
      <c r="AAQ228" s="730"/>
      <c r="AAR228" s="727"/>
      <c r="AAS228" s="727"/>
      <c r="AAT228" s="727"/>
      <c r="AAU228" s="727"/>
      <c r="AAV228" s="727"/>
      <c r="AAW228" s="727"/>
      <c r="AAX228" s="727"/>
      <c r="AAY228" s="727"/>
      <c r="AAZ228" s="727"/>
      <c r="ABA228" s="727"/>
      <c r="ABB228" s="727"/>
      <c r="ABC228" s="727"/>
      <c r="ABD228" s="727"/>
      <c r="ABE228" s="727"/>
      <c r="ABF228" s="727"/>
      <c r="ABG228" s="727"/>
      <c r="ABH228" s="728"/>
      <c r="ABI228" s="728"/>
      <c r="ABJ228" s="728"/>
      <c r="ABK228" s="728"/>
      <c r="ABL228" s="728"/>
      <c r="ABM228" s="728"/>
      <c r="ABN228" s="728"/>
      <c r="ABO228" s="729"/>
      <c r="ABP228" s="729"/>
      <c r="ABQ228" s="729"/>
      <c r="ABR228" s="729"/>
      <c r="ABS228" s="729"/>
      <c r="ABT228" s="729"/>
      <c r="ABU228" s="729"/>
      <c r="ABV228" s="729"/>
      <c r="ABW228" s="729"/>
      <c r="ABX228" s="729"/>
      <c r="ABY228" s="729"/>
      <c r="ABZ228" s="729"/>
      <c r="ACA228" s="729"/>
      <c r="ACB228" s="729"/>
      <c r="ACC228" s="729"/>
      <c r="ACD228" s="729"/>
      <c r="ACE228" s="729"/>
      <c r="ACF228" s="729"/>
      <c r="ACG228" s="729"/>
      <c r="ACH228" s="729"/>
      <c r="ACI228" s="729"/>
      <c r="ACJ228" s="729"/>
      <c r="ACK228" s="729"/>
      <c r="ACL228" s="729"/>
      <c r="ACM228" s="729"/>
      <c r="ACN228" s="729"/>
      <c r="ACO228" s="729"/>
      <c r="ACP228" s="729"/>
      <c r="ACQ228" s="729"/>
      <c r="ACR228" s="729"/>
      <c r="ACS228" s="729"/>
      <c r="ACT228" s="729"/>
      <c r="ACU228" s="729"/>
      <c r="ACV228" s="729"/>
      <c r="ACW228" s="730"/>
      <c r="ACX228" s="730"/>
      <c r="ACY228" s="730"/>
      <c r="ACZ228" s="730"/>
      <c r="ADA228" s="730"/>
      <c r="ADB228" s="730"/>
      <c r="ADC228" s="730"/>
      <c r="ADD228" s="730"/>
      <c r="ADE228" s="730"/>
      <c r="ADF228" s="730"/>
      <c r="ADG228" s="730"/>
      <c r="ADH228" s="730"/>
      <c r="ADI228" s="730"/>
      <c r="ADJ228" s="730"/>
      <c r="ADK228" s="730"/>
      <c r="ADL228" s="730"/>
      <c r="ADM228" s="730"/>
      <c r="ADN228" s="730"/>
      <c r="ADO228" s="730"/>
      <c r="ADP228" s="730"/>
      <c r="ADQ228" s="730"/>
      <c r="ADR228" s="730"/>
      <c r="ADS228" s="730"/>
      <c r="ADT228" s="730"/>
      <c r="ADU228" s="730"/>
      <c r="ADV228" s="730"/>
      <c r="ADW228" s="730"/>
      <c r="ADX228" s="730"/>
      <c r="ADY228" s="730"/>
      <c r="ADZ228" s="730"/>
      <c r="AEA228" s="730"/>
      <c r="AEB228" s="730"/>
      <c r="AEC228" s="730"/>
      <c r="AED228" s="730"/>
      <c r="AEE228" s="730"/>
      <c r="AEF228" s="730"/>
      <c r="AEG228" s="730"/>
      <c r="AEH228" s="730"/>
      <c r="AEI228" s="730"/>
      <c r="AEJ228" s="730"/>
      <c r="AEK228" s="730"/>
      <c r="AEL228" s="730"/>
      <c r="AEM228" s="730"/>
      <c r="AEN228" s="730"/>
      <c r="AEO228" s="730"/>
      <c r="AEP228" s="730"/>
      <c r="AEQ228" s="730"/>
      <c r="AER228" s="730"/>
      <c r="AES228" s="727"/>
      <c r="AET228" s="727"/>
      <c r="AEU228" s="727"/>
      <c r="AEV228" s="727"/>
      <c r="AEW228" s="727"/>
      <c r="AEX228" s="727"/>
      <c r="AEY228" s="727"/>
      <c r="AEZ228" s="727"/>
      <c r="AFA228" s="727"/>
      <c r="AFB228" s="727"/>
      <c r="AFC228" s="727"/>
      <c r="AFD228" s="727"/>
      <c r="AFE228" s="727"/>
      <c r="AFF228" s="727"/>
      <c r="AFG228" s="727"/>
      <c r="AFH228" s="727"/>
      <c r="AFI228" s="728"/>
      <c r="AFJ228" s="728"/>
      <c r="AFK228" s="728"/>
      <c r="AFL228" s="728"/>
      <c r="AFM228" s="728"/>
      <c r="AFN228" s="728"/>
      <c r="AFO228" s="728"/>
      <c r="AFP228" s="729"/>
      <c r="AFQ228" s="729"/>
      <c r="AFR228" s="729"/>
      <c r="AFS228" s="729"/>
      <c r="AFT228" s="729"/>
      <c r="AFU228" s="729"/>
      <c r="AFV228" s="729"/>
      <c r="AFW228" s="729"/>
      <c r="AFX228" s="729"/>
      <c r="AFY228" s="729"/>
      <c r="AFZ228" s="729"/>
      <c r="AGA228" s="729"/>
      <c r="AGB228" s="729"/>
      <c r="AGC228" s="729"/>
      <c r="AGD228" s="729"/>
      <c r="AGE228" s="729"/>
      <c r="AGF228" s="729"/>
      <c r="AGG228" s="729"/>
      <c r="AGH228" s="729"/>
      <c r="AGI228" s="729"/>
      <c r="AGJ228" s="729"/>
      <c r="AGK228" s="729"/>
      <c r="AGL228" s="729"/>
      <c r="AGM228" s="729"/>
      <c r="AGN228" s="729"/>
      <c r="AGO228" s="729"/>
      <c r="AGP228" s="729"/>
      <c r="AGQ228" s="729"/>
      <c r="AGR228" s="729"/>
      <c r="AGS228" s="729"/>
      <c r="AGT228" s="729"/>
      <c r="AGU228" s="729"/>
      <c r="AGV228" s="729"/>
      <c r="AGW228" s="729"/>
      <c r="AGX228" s="730"/>
      <c r="AGY228" s="730"/>
      <c r="AGZ228" s="730"/>
      <c r="AHA228" s="730"/>
      <c r="AHB228" s="730"/>
      <c r="AHC228" s="730"/>
      <c r="AHD228" s="730"/>
      <c r="AHE228" s="730"/>
      <c r="AHF228" s="730"/>
      <c r="AHG228" s="730"/>
      <c r="AHH228" s="730"/>
      <c r="AHI228" s="730"/>
      <c r="AHJ228" s="730"/>
      <c r="AHK228" s="730"/>
      <c r="AHL228" s="730"/>
      <c r="AHM228" s="730"/>
      <c r="AHN228" s="730"/>
      <c r="AHO228" s="730"/>
      <c r="AHP228" s="730"/>
      <c r="AHQ228" s="730"/>
      <c r="AHR228" s="730"/>
      <c r="AHS228" s="730"/>
      <c r="AHT228" s="730"/>
      <c r="AHU228" s="730"/>
      <c r="AHV228" s="730"/>
      <c r="AHW228" s="730"/>
      <c r="AHX228" s="730"/>
      <c r="AHY228" s="730"/>
      <c r="AHZ228" s="730"/>
      <c r="AIA228" s="730"/>
      <c r="AIB228" s="730"/>
      <c r="AIC228" s="730"/>
      <c r="AID228" s="730"/>
      <c r="AIE228" s="730"/>
      <c r="AIF228" s="730"/>
      <c r="AIG228" s="730"/>
      <c r="AIH228" s="730"/>
      <c r="AII228" s="730"/>
      <c r="AIJ228" s="730"/>
      <c r="AIK228" s="730"/>
      <c r="AIL228" s="730"/>
      <c r="AIM228" s="730"/>
      <c r="AIN228" s="730"/>
      <c r="AIO228" s="730"/>
      <c r="AIP228" s="730"/>
      <c r="AIQ228" s="730"/>
      <c r="AIR228" s="730"/>
      <c r="AIS228" s="730"/>
      <c r="AIT228" s="727"/>
      <c r="AIU228" s="727"/>
      <c r="AIV228" s="727"/>
      <c r="AIW228" s="727"/>
      <c r="AIX228" s="727"/>
      <c r="AIY228" s="727"/>
      <c r="AIZ228" s="727"/>
      <c r="AJA228" s="727"/>
      <c r="AJB228" s="727"/>
      <c r="AJC228" s="727"/>
      <c r="AJD228" s="727"/>
      <c r="AJE228" s="727"/>
      <c r="AJF228" s="727"/>
      <c r="AJG228" s="727"/>
      <c r="AJH228" s="727"/>
      <c r="AJI228" s="727"/>
      <c r="AJJ228" s="728"/>
      <c r="AJK228" s="728"/>
      <c r="AJL228" s="728"/>
      <c r="AJM228" s="728"/>
      <c r="AJN228" s="728"/>
      <c r="AJO228" s="728"/>
      <c r="AJP228" s="728"/>
      <c r="AJQ228" s="729"/>
      <c r="AJR228" s="729"/>
      <c r="AJS228" s="729"/>
      <c r="AJT228" s="729"/>
      <c r="AJU228" s="729"/>
      <c r="AJV228" s="729"/>
      <c r="AJW228" s="729"/>
      <c r="AJX228" s="729"/>
      <c r="AJY228" s="729"/>
      <c r="AJZ228" s="729"/>
      <c r="AKA228" s="729"/>
      <c r="AKB228" s="729"/>
      <c r="AKC228" s="729"/>
      <c r="AKD228" s="729"/>
      <c r="AKE228" s="729"/>
      <c r="AKF228" s="729"/>
      <c r="AKG228" s="729"/>
      <c r="AKH228" s="729"/>
      <c r="AKI228" s="729"/>
      <c r="AKJ228" s="729"/>
      <c r="AKK228" s="729"/>
      <c r="AKL228" s="729"/>
      <c r="AKM228" s="729"/>
      <c r="AKN228" s="729"/>
      <c r="AKO228" s="729"/>
      <c r="AKP228" s="729"/>
      <c r="AKQ228" s="729"/>
      <c r="AKR228" s="729"/>
      <c r="AKS228" s="729"/>
      <c r="AKT228" s="729"/>
      <c r="AKU228" s="729"/>
      <c r="AKV228" s="729"/>
      <c r="AKW228" s="729"/>
      <c r="AKX228" s="729"/>
      <c r="AKY228" s="730"/>
      <c r="AKZ228" s="730"/>
      <c r="ALA228" s="730"/>
      <c r="ALB228" s="730"/>
      <c r="ALC228" s="730"/>
      <c r="ALD228" s="730"/>
      <c r="ALE228" s="730"/>
      <c r="ALF228" s="730"/>
      <c r="ALG228" s="730"/>
      <c r="ALH228" s="730"/>
      <c r="ALI228" s="730"/>
      <c r="ALJ228" s="730"/>
      <c r="ALK228" s="730"/>
      <c r="ALL228" s="730"/>
      <c r="ALM228" s="730"/>
      <c r="ALN228" s="730"/>
      <c r="ALO228" s="730"/>
      <c r="ALP228" s="730"/>
      <c r="ALQ228" s="730"/>
      <c r="ALR228" s="730"/>
      <c r="ALS228" s="730"/>
      <c r="ALT228" s="730"/>
      <c r="ALU228" s="730"/>
      <c r="ALV228" s="730"/>
      <c r="ALW228" s="730"/>
      <c r="ALX228" s="730"/>
      <c r="ALY228" s="730"/>
      <c r="ALZ228" s="730"/>
      <c r="AMA228" s="730"/>
      <c r="AMB228" s="730"/>
      <c r="AMC228" s="730"/>
      <c r="AMD228" s="730"/>
      <c r="AME228" s="730"/>
      <c r="AMF228" s="730"/>
      <c r="AMG228" s="730"/>
      <c r="AMH228" s="730"/>
      <c r="AMI228" s="730"/>
      <c r="AMJ228" s="730"/>
      <c r="AMK228" s="730"/>
      <c r="AML228" s="730"/>
      <c r="AMM228" s="730"/>
      <c r="AMN228" s="730"/>
      <c r="AMO228" s="730"/>
      <c r="AMP228" s="730"/>
      <c r="AMQ228" s="730"/>
      <c r="AMR228" s="730"/>
      <c r="AMS228" s="730"/>
      <c r="AMT228" s="730"/>
      <c r="AMU228" s="727"/>
      <c r="AMV228" s="727"/>
      <c r="AMW228" s="727"/>
      <c r="AMX228" s="727"/>
      <c r="AMY228" s="727"/>
      <c r="AMZ228" s="727"/>
      <c r="ANA228" s="727"/>
      <c r="ANB228" s="727"/>
      <c r="ANC228" s="727"/>
      <c r="AND228" s="727"/>
      <c r="ANE228" s="727"/>
      <c r="ANF228" s="727"/>
      <c r="ANG228" s="727"/>
      <c r="ANH228" s="727"/>
      <c r="ANI228" s="727"/>
      <c r="ANJ228" s="727"/>
      <c r="ANK228" s="728"/>
      <c r="ANL228" s="728"/>
      <c r="ANM228" s="728"/>
      <c r="ANN228" s="728"/>
      <c r="ANO228" s="728"/>
      <c r="ANP228" s="728"/>
      <c r="ANQ228" s="728"/>
      <c r="ANR228" s="729"/>
      <c r="ANS228" s="729"/>
      <c r="ANT228" s="729"/>
      <c r="ANU228" s="729"/>
      <c r="ANV228" s="729"/>
      <c r="ANW228" s="729"/>
      <c r="ANX228" s="729"/>
      <c r="ANY228" s="729"/>
      <c r="ANZ228" s="729"/>
      <c r="AOA228" s="729"/>
      <c r="AOB228" s="729"/>
      <c r="AOC228" s="729"/>
      <c r="AOD228" s="729"/>
      <c r="AOE228" s="729"/>
      <c r="AOF228" s="729"/>
      <c r="AOG228" s="729"/>
      <c r="AOH228" s="729"/>
      <c r="AOI228" s="729"/>
      <c r="AOJ228" s="729"/>
      <c r="AOK228" s="729"/>
      <c r="AOL228" s="729"/>
      <c r="AOM228" s="729"/>
      <c r="AON228" s="729"/>
      <c r="AOO228" s="729"/>
      <c r="AOP228" s="729"/>
      <c r="AOQ228" s="729"/>
      <c r="AOR228" s="729"/>
      <c r="AOS228" s="729"/>
      <c r="AOT228" s="729"/>
      <c r="AOU228" s="729"/>
      <c r="AOV228" s="729"/>
      <c r="AOW228" s="729"/>
      <c r="AOX228" s="729"/>
      <c r="AOY228" s="729"/>
      <c r="AOZ228" s="730"/>
      <c r="APA228" s="730"/>
      <c r="APB228" s="730"/>
      <c r="APC228" s="730"/>
      <c r="APD228" s="730"/>
      <c r="APE228" s="730"/>
      <c r="APF228" s="730"/>
      <c r="APG228" s="730"/>
      <c r="APH228" s="730"/>
      <c r="API228" s="730"/>
      <c r="APJ228" s="730"/>
      <c r="APK228" s="730"/>
      <c r="APL228" s="730"/>
      <c r="APM228" s="730"/>
      <c r="APN228" s="730"/>
      <c r="APO228" s="730"/>
      <c r="APP228" s="730"/>
      <c r="APQ228" s="730"/>
      <c r="APR228" s="730"/>
      <c r="APS228" s="730"/>
      <c r="APT228" s="730"/>
      <c r="APU228" s="730"/>
      <c r="APV228" s="730"/>
      <c r="APW228" s="730"/>
      <c r="APX228" s="730"/>
      <c r="APY228" s="730"/>
      <c r="APZ228" s="730"/>
      <c r="AQA228" s="730"/>
      <c r="AQB228" s="730"/>
      <c r="AQC228" s="730"/>
      <c r="AQD228" s="730"/>
      <c r="AQE228" s="730"/>
      <c r="AQF228" s="730"/>
      <c r="AQG228" s="730"/>
      <c r="AQH228" s="730"/>
      <c r="AQI228" s="730"/>
      <c r="AQJ228" s="730"/>
      <c r="AQK228" s="730"/>
      <c r="AQL228" s="730"/>
      <c r="AQM228" s="730"/>
      <c r="AQN228" s="730"/>
      <c r="AQO228" s="730"/>
      <c r="AQP228" s="730"/>
      <c r="AQQ228" s="730"/>
      <c r="AQR228" s="730"/>
      <c r="AQS228" s="730"/>
      <c r="AQT228" s="730"/>
      <c r="AQU228" s="730"/>
      <c r="AQV228" s="727"/>
      <c r="AQW228" s="727"/>
      <c r="AQX228" s="727"/>
      <c r="AQY228" s="727"/>
      <c r="AQZ228" s="727"/>
      <c r="ARA228" s="727"/>
      <c r="ARB228" s="727"/>
      <c r="ARC228" s="727"/>
      <c r="ARD228" s="727"/>
      <c r="ARE228" s="727"/>
      <c r="ARF228" s="727"/>
      <c r="ARG228" s="727"/>
      <c r="ARH228" s="727"/>
      <c r="ARI228" s="727"/>
      <c r="ARJ228" s="727"/>
      <c r="ARK228" s="727"/>
      <c r="ARL228" s="728"/>
      <c r="ARM228" s="728"/>
      <c r="ARN228" s="728"/>
      <c r="ARO228" s="728"/>
      <c r="ARP228" s="728"/>
      <c r="ARQ228" s="728"/>
      <c r="ARR228" s="728"/>
      <c r="ARS228" s="729"/>
      <c r="ART228" s="729"/>
      <c r="ARU228" s="729"/>
      <c r="ARV228" s="729"/>
      <c r="ARW228" s="729"/>
      <c r="ARX228" s="729"/>
      <c r="ARY228" s="729"/>
      <c r="ARZ228" s="729"/>
      <c r="ASA228" s="729"/>
      <c r="ASB228" s="729"/>
      <c r="ASC228" s="729"/>
      <c r="ASD228" s="729"/>
      <c r="ASE228" s="729"/>
      <c r="ASF228" s="729"/>
      <c r="ASG228" s="729"/>
      <c r="ASH228" s="729"/>
      <c r="ASI228" s="729"/>
      <c r="ASJ228" s="729"/>
      <c r="ASK228" s="729"/>
      <c r="ASL228" s="729"/>
      <c r="ASM228" s="729"/>
      <c r="ASN228" s="729"/>
      <c r="ASO228" s="729"/>
      <c r="ASP228" s="729"/>
      <c r="ASQ228" s="729"/>
      <c r="ASR228" s="729"/>
      <c r="ASS228" s="729"/>
      <c r="AST228" s="729"/>
      <c r="ASU228" s="729"/>
      <c r="ASV228" s="729"/>
      <c r="ASW228" s="729"/>
      <c r="ASX228" s="729"/>
      <c r="ASY228" s="729"/>
      <c r="ASZ228" s="729"/>
      <c r="ATA228" s="730"/>
      <c r="ATB228" s="730"/>
      <c r="ATC228" s="730"/>
      <c r="ATD228" s="730"/>
      <c r="ATE228" s="730"/>
      <c r="ATF228" s="730"/>
      <c r="ATG228" s="730"/>
      <c r="ATH228" s="730"/>
      <c r="ATI228" s="730"/>
      <c r="ATJ228" s="730"/>
      <c r="ATK228" s="730"/>
      <c r="ATL228" s="730"/>
      <c r="ATM228" s="730"/>
      <c r="ATN228" s="730"/>
      <c r="ATO228" s="730"/>
      <c r="ATP228" s="730"/>
      <c r="ATQ228" s="730"/>
      <c r="ATR228" s="730"/>
      <c r="ATS228" s="730"/>
      <c r="ATT228" s="730"/>
      <c r="ATU228" s="730"/>
      <c r="ATV228" s="730"/>
      <c r="ATW228" s="730"/>
      <c r="ATX228" s="730"/>
      <c r="ATY228" s="730"/>
      <c r="ATZ228" s="730"/>
      <c r="AUA228" s="730"/>
      <c r="AUB228" s="730"/>
      <c r="AUC228" s="730"/>
      <c r="AUD228" s="730"/>
      <c r="AUE228" s="730"/>
      <c r="AUF228" s="730"/>
      <c r="AUG228" s="730"/>
      <c r="AUH228" s="730"/>
      <c r="AUI228" s="730"/>
      <c r="AUJ228" s="730"/>
      <c r="AUK228" s="730"/>
      <c r="AUL228" s="730"/>
      <c r="AUM228" s="730"/>
      <c r="AUN228" s="730"/>
      <c r="AUO228" s="730"/>
      <c r="AUP228" s="730"/>
      <c r="AUQ228" s="730"/>
      <c r="AUR228" s="730"/>
      <c r="AUS228" s="730"/>
      <c r="AUT228" s="730"/>
      <c r="AUU228" s="730"/>
      <c r="AUV228" s="730"/>
      <c r="AUW228" s="727"/>
      <c r="AUX228" s="727"/>
      <c r="AUY228" s="727"/>
      <c r="AUZ228" s="727"/>
      <c r="AVA228" s="727"/>
      <c r="AVB228" s="727"/>
      <c r="AVC228" s="727"/>
      <c r="AVD228" s="727"/>
      <c r="AVE228" s="727"/>
      <c r="AVF228" s="727"/>
      <c r="AVG228" s="727"/>
      <c r="AVH228" s="727"/>
      <c r="AVI228" s="727"/>
      <c r="AVJ228" s="727"/>
      <c r="AVK228" s="727"/>
      <c r="AVL228" s="727"/>
      <c r="AVM228" s="728"/>
      <c r="AVN228" s="728"/>
      <c r="AVO228" s="728"/>
      <c r="AVP228" s="728"/>
      <c r="AVQ228" s="728"/>
      <c r="AVR228" s="728"/>
      <c r="AVS228" s="728"/>
      <c r="AVT228" s="729"/>
      <c r="AVU228" s="729"/>
      <c r="AVV228" s="729"/>
      <c r="AVW228" s="729"/>
      <c r="AVX228" s="729"/>
      <c r="AVY228" s="729"/>
      <c r="AVZ228" s="729"/>
      <c r="AWA228" s="729"/>
      <c r="AWB228" s="729"/>
      <c r="AWC228" s="729"/>
      <c r="AWD228" s="729"/>
      <c r="AWE228" s="729"/>
      <c r="AWF228" s="729"/>
      <c r="AWG228" s="729"/>
      <c r="AWH228" s="729"/>
      <c r="AWI228" s="729"/>
      <c r="AWJ228" s="729"/>
      <c r="AWK228" s="729"/>
      <c r="AWL228" s="729"/>
      <c r="AWM228" s="729"/>
      <c r="AWN228" s="729"/>
      <c r="AWO228" s="729"/>
      <c r="AWP228" s="729"/>
      <c r="AWQ228" s="729"/>
      <c r="AWR228" s="729"/>
      <c r="AWS228" s="729"/>
      <c r="AWT228" s="729"/>
      <c r="AWU228" s="729"/>
      <c r="AWV228" s="729"/>
      <c r="AWW228" s="729"/>
      <c r="AWX228" s="729"/>
      <c r="AWY228" s="729"/>
      <c r="AWZ228" s="729"/>
      <c r="AXA228" s="729"/>
      <c r="AXB228" s="730"/>
      <c r="AXC228" s="730"/>
      <c r="AXD228" s="730"/>
      <c r="AXE228" s="730"/>
      <c r="AXF228" s="730"/>
      <c r="AXG228" s="730"/>
      <c r="AXH228" s="730"/>
      <c r="AXI228" s="730"/>
      <c r="AXJ228" s="730"/>
      <c r="AXK228" s="730"/>
      <c r="AXL228" s="730"/>
      <c r="AXM228" s="730"/>
      <c r="AXN228" s="730"/>
      <c r="AXO228" s="730"/>
      <c r="AXP228" s="730"/>
      <c r="AXQ228" s="730"/>
      <c r="AXR228" s="730"/>
      <c r="AXS228" s="730"/>
      <c r="AXT228" s="730"/>
      <c r="AXU228" s="730"/>
      <c r="AXV228" s="730"/>
      <c r="AXW228" s="730"/>
      <c r="AXX228" s="730"/>
      <c r="AXY228" s="730"/>
      <c r="AXZ228" s="730"/>
      <c r="AYA228" s="730"/>
      <c r="AYB228" s="730"/>
      <c r="AYC228" s="730"/>
      <c r="AYD228" s="730"/>
      <c r="AYE228" s="730"/>
      <c r="AYF228" s="730"/>
      <c r="AYG228" s="730"/>
      <c r="AYH228" s="730"/>
      <c r="AYI228" s="730"/>
      <c r="AYJ228" s="730"/>
      <c r="AYK228" s="730"/>
      <c r="AYL228" s="730"/>
      <c r="AYM228" s="730"/>
      <c r="AYN228" s="730"/>
      <c r="AYO228" s="730"/>
      <c r="AYP228" s="730"/>
      <c r="AYQ228" s="730"/>
      <c r="AYR228" s="730"/>
      <c r="AYS228" s="730"/>
      <c r="AYT228" s="730"/>
      <c r="AYU228" s="730"/>
      <c r="AYV228" s="730"/>
      <c r="AYW228" s="730"/>
      <c r="AYX228" s="727"/>
      <c r="AYY228" s="727"/>
      <c r="AYZ228" s="727"/>
      <c r="AZA228" s="727"/>
      <c r="AZB228" s="727"/>
      <c r="AZC228" s="727"/>
      <c r="AZD228" s="727"/>
      <c r="AZE228" s="727"/>
      <c r="AZF228" s="727"/>
      <c r="AZG228" s="727"/>
      <c r="AZH228" s="727"/>
      <c r="AZI228" s="727"/>
      <c r="AZJ228" s="727"/>
      <c r="AZK228" s="727"/>
      <c r="AZL228" s="727"/>
      <c r="AZM228" s="727"/>
      <c r="AZN228" s="728"/>
      <c r="AZO228" s="728"/>
      <c r="AZP228" s="728"/>
      <c r="AZQ228" s="728"/>
      <c r="AZR228" s="728"/>
      <c r="AZS228" s="728"/>
      <c r="AZT228" s="728"/>
      <c r="AZU228" s="729"/>
      <c r="AZV228" s="729"/>
      <c r="AZW228" s="729"/>
      <c r="AZX228" s="729"/>
      <c r="AZY228" s="729"/>
      <c r="AZZ228" s="729"/>
      <c r="BAA228" s="729"/>
      <c r="BAB228" s="729"/>
      <c r="BAC228" s="729"/>
      <c r="BAD228" s="729"/>
      <c r="BAE228" s="729"/>
      <c r="BAF228" s="729"/>
      <c r="BAG228" s="729"/>
      <c r="BAH228" s="729"/>
      <c r="BAI228" s="729"/>
      <c r="BAJ228" s="729"/>
      <c r="BAK228" s="729"/>
      <c r="BAL228" s="729"/>
      <c r="BAM228" s="729"/>
      <c r="BAN228" s="729"/>
      <c r="BAO228" s="729"/>
      <c r="BAP228" s="729"/>
      <c r="BAQ228" s="729"/>
      <c r="BAR228" s="729"/>
      <c r="BAS228" s="729"/>
      <c r="BAT228" s="729"/>
      <c r="BAU228" s="729"/>
      <c r="BAV228" s="729"/>
      <c r="BAW228" s="729"/>
      <c r="BAX228" s="729"/>
      <c r="BAY228" s="729"/>
      <c r="BAZ228" s="729"/>
      <c r="BBA228" s="729"/>
      <c r="BBB228" s="729"/>
      <c r="BBC228" s="730"/>
      <c r="BBD228" s="730"/>
      <c r="BBE228" s="730"/>
      <c r="BBF228" s="730"/>
      <c r="BBG228" s="730"/>
      <c r="BBH228" s="730"/>
      <c r="BBI228" s="730"/>
      <c r="BBJ228" s="730"/>
      <c r="BBK228" s="730"/>
      <c r="BBL228" s="730"/>
      <c r="BBM228" s="730"/>
      <c r="BBN228" s="730"/>
      <c r="BBO228" s="730"/>
      <c r="BBP228" s="730"/>
      <c r="BBQ228" s="730"/>
      <c r="BBR228" s="730"/>
      <c r="BBS228" s="730"/>
      <c r="BBT228" s="730"/>
      <c r="BBU228" s="730"/>
      <c r="BBV228" s="730"/>
      <c r="BBW228" s="730"/>
      <c r="BBX228" s="730"/>
      <c r="BBY228" s="730"/>
      <c r="BBZ228" s="730"/>
      <c r="BCA228" s="730"/>
      <c r="BCB228" s="730"/>
      <c r="BCC228" s="730"/>
      <c r="BCD228" s="730"/>
      <c r="BCE228" s="730"/>
      <c r="BCF228" s="730"/>
      <c r="BCG228" s="730"/>
      <c r="BCH228" s="730"/>
      <c r="BCI228" s="730"/>
      <c r="BCJ228" s="730"/>
      <c r="BCK228" s="730"/>
      <c r="BCL228" s="730"/>
      <c r="BCM228" s="730"/>
      <c r="BCN228" s="730"/>
      <c r="BCO228" s="730"/>
      <c r="BCP228" s="730"/>
      <c r="BCQ228" s="730"/>
      <c r="BCR228" s="730"/>
      <c r="BCS228" s="730"/>
      <c r="BCT228" s="730"/>
      <c r="BCU228" s="730"/>
      <c r="BCV228" s="730"/>
      <c r="BCW228" s="730"/>
      <c r="BCX228" s="730"/>
      <c r="BCY228" s="727"/>
      <c r="BCZ228" s="727"/>
      <c r="BDA228" s="727"/>
      <c r="BDB228" s="727"/>
      <c r="BDC228" s="727"/>
      <c r="BDD228" s="727"/>
      <c r="BDE228" s="727"/>
      <c r="BDF228" s="727"/>
      <c r="BDG228" s="727"/>
      <c r="BDH228" s="727"/>
      <c r="BDI228" s="727"/>
      <c r="BDJ228" s="727"/>
      <c r="BDK228" s="727"/>
      <c r="BDL228" s="727"/>
      <c r="BDM228" s="727"/>
      <c r="BDN228" s="727"/>
      <c r="BDO228" s="728"/>
      <c r="BDP228" s="728"/>
      <c r="BDQ228" s="728"/>
      <c r="BDR228" s="728"/>
      <c r="BDS228" s="728"/>
      <c r="BDT228" s="728"/>
      <c r="BDU228" s="728"/>
      <c r="BDV228" s="729"/>
      <c r="BDW228" s="729"/>
      <c r="BDX228" s="729"/>
      <c r="BDY228" s="729"/>
      <c r="BDZ228" s="729"/>
      <c r="BEA228" s="729"/>
      <c r="BEB228" s="729"/>
      <c r="BEC228" s="729"/>
      <c r="BED228" s="729"/>
      <c r="BEE228" s="729"/>
      <c r="BEF228" s="729"/>
      <c r="BEG228" s="729"/>
      <c r="BEH228" s="729"/>
      <c r="BEI228" s="729"/>
      <c r="BEJ228" s="729"/>
      <c r="BEK228" s="729"/>
      <c r="BEL228" s="729"/>
      <c r="BEM228" s="729"/>
      <c r="BEN228" s="729"/>
      <c r="BEO228" s="729"/>
      <c r="BEP228" s="729"/>
      <c r="BEQ228" s="729"/>
      <c r="BER228" s="729"/>
      <c r="BES228" s="729"/>
      <c r="BET228" s="729"/>
      <c r="BEU228" s="729"/>
      <c r="BEV228" s="729"/>
      <c r="BEW228" s="729"/>
      <c r="BEX228" s="729"/>
      <c r="BEY228" s="729"/>
      <c r="BEZ228" s="729"/>
      <c r="BFA228" s="729"/>
      <c r="BFB228" s="729"/>
      <c r="BFC228" s="729"/>
      <c r="BFD228" s="730"/>
      <c r="BFE228" s="730"/>
      <c r="BFF228" s="730"/>
      <c r="BFG228" s="730"/>
      <c r="BFH228" s="730"/>
      <c r="BFI228" s="730"/>
      <c r="BFJ228" s="730"/>
      <c r="BFK228" s="730"/>
      <c r="BFL228" s="730"/>
      <c r="BFM228" s="730"/>
      <c r="BFN228" s="730"/>
      <c r="BFO228" s="730"/>
      <c r="BFP228" s="730"/>
      <c r="BFQ228" s="730"/>
      <c r="BFR228" s="730"/>
      <c r="BFS228" s="730"/>
      <c r="BFT228" s="730"/>
      <c r="BFU228" s="730"/>
      <c r="BFV228" s="730"/>
      <c r="BFW228" s="730"/>
      <c r="BFX228" s="730"/>
      <c r="BFY228" s="730"/>
      <c r="BFZ228" s="730"/>
      <c r="BGA228" s="730"/>
      <c r="BGB228" s="730"/>
      <c r="BGC228" s="730"/>
      <c r="BGD228" s="730"/>
      <c r="BGE228" s="730"/>
      <c r="BGF228" s="730"/>
      <c r="BGG228" s="730"/>
      <c r="BGH228" s="730"/>
      <c r="BGI228" s="730"/>
      <c r="BGJ228" s="730"/>
      <c r="BGK228" s="730"/>
      <c r="BGL228" s="730"/>
      <c r="BGM228" s="730"/>
      <c r="BGN228" s="730"/>
      <c r="BGO228" s="730"/>
      <c r="BGP228" s="730"/>
      <c r="BGQ228" s="730"/>
      <c r="BGR228" s="730"/>
      <c r="BGS228" s="730"/>
      <c r="BGT228" s="730"/>
      <c r="BGU228" s="730"/>
      <c r="BGV228" s="730"/>
      <c r="BGW228" s="730"/>
      <c r="BGX228" s="730"/>
      <c r="BGY228" s="730"/>
      <c r="BGZ228" s="727"/>
      <c r="BHA228" s="727"/>
      <c r="BHB228" s="727"/>
      <c r="BHC228" s="727"/>
      <c r="BHD228" s="727"/>
      <c r="BHE228" s="727"/>
      <c r="BHF228" s="727"/>
      <c r="BHG228" s="727"/>
      <c r="BHH228" s="727"/>
      <c r="BHI228" s="727"/>
      <c r="BHJ228" s="727"/>
      <c r="BHK228" s="727"/>
      <c r="BHL228" s="727"/>
      <c r="BHM228" s="727"/>
      <c r="BHN228" s="727"/>
      <c r="BHO228" s="727"/>
      <c r="BHP228" s="728"/>
      <c r="BHQ228" s="728"/>
      <c r="BHR228" s="728"/>
      <c r="BHS228" s="728"/>
      <c r="BHT228" s="728"/>
      <c r="BHU228" s="728"/>
      <c r="BHV228" s="728"/>
      <c r="BHW228" s="729"/>
      <c r="BHX228" s="729"/>
      <c r="BHY228" s="729"/>
      <c r="BHZ228" s="729"/>
      <c r="BIA228" s="729"/>
      <c r="BIB228" s="729"/>
      <c r="BIC228" s="729"/>
      <c r="BID228" s="729"/>
      <c r="BIE228" s="729"/>
      <c r="BIF228" s="729"/>
      <c r="BIG228" s="729"/>
      <c r="BIH228" s="729"/>
      <c r="BII228" s="729"/>
      <c r="BIJ228" s="729"/>
      <c r="BIK228" s="729"/>
      <c r="BIL228" s="729"/>
      <c r="BIM228" s="729"/>
      <c r="BIN228" s="729"/>
      <c r="BIO228" s="729"/>
      <c r="BIP228" s="729"/>
      <c r="BIQ228" s="729"/>
      <c r="BIR228" s="729"/>
      <c r="BIS228" s="729"/>
      <c r="BIT228" s="729"/>
      <c r="BIU228" s="729"/>
      <c r="BIV228" s="729"/>
      <c r="BIW228" s="729"/>
      <c r="BIX228" s="729"/>
      <c r="BIY228" s="729"/>
      <c r="BIZ228" s="729"/>
      <c r="BJA228" s="729"/>
      <c r="BJB228" s="729"/>
      <c r="BJC228" s="729"/>
      <c r="BJD228" s="729"/>
      <c r="BJE228" s="730"/>
      <c r="BJF228" s="730"/>
      <c r="BJG228" s="730"/>
      <c r="BJH228" s="730"/>
      <c r="BJI228" s="730"/>
      <c r="BJJ228" s="730"/>
      <c r="BJK228" s="730"/>
      <c r="BJL228" s="730"/>
      <c r="BJM228" s="730"/>
      <c r="BJN228" s="730"/>
      <c r="BJO228" s="730"/>
      <c r="BJP228" s="730"/>
      <c r="BJQ228" s="730"/>
      <c r="BJR228" s="730"/>
      <c r="BJS228" s="730"/>
      <c r="BJT228" s="730"/>
      <c r="BJU228" s="730"/>
      <c r="BJV228" s="730"/>
      <c r="BJW228" s="730"/>
      <c r="BJX228" s="730"/>
      <c r="BJY228" s="730"/>
      <c r="BJZ228" s="730"/>
      <c r="BKA228" s="730"/>
      <c r="BKB228" s="730"/>
      <c r="BKC228" s="730"/>
      <c r="BKD228" s="730"/>
      <c r="BKE228" s="730"/>
      <c r="BKF228" s="730"/>
      <c r="BKG228" s="730"/>
      <c r="BKH228" s="730"/>
      <c r="BKI228" s="730"/>
      <c r="BKJ228" s="730"/>
      <c r="BKK228" s="730"/>
      <c r="BKL228" s="730"/>
      <c r="BKM228" s="730"/>
      <c r="BKN228" s="730"/>
      <c r="BKO228" s="730"/>
      <c r="BKP228" s="730"/>
      <c r="BKQ228" s="730"/>
      <c r="BKR228" s="730"/>
      <c r="BKS228" s="730"/>
      <c r="BKT228" s="730"/>
      <c r="BKU228" s="730"/>
      <c r="BKV228" s="730"/>
      <c r="BKW228" s="730"/>
      <c r="BKX228" s="730"/>
      <c r="BKY228" s="730"/>
      <c r="BKZ228" s="730"/>
      <c r="BLA228" s="727"/>
      <c r="BLB228" s="727"/>
      <c r="BLC228" s="727"/>
      <c r="BLD228" s="727"/>
      <c r="BLE228" s="727"/>
      <c r="BLF228" s="727"/>
      <c r="BLG228" s="727"/>
      <c r="BLH228" s="727"/>
      <c r="BLI228" s="727"/>
      <c r="BLJ228" s="727"/>
      <c r="BLK228" s="727"/>
      <c r="BLL228" s="727"/>
      <c r="BLM228" s="727"/>
      <c r="BLN228" s="727"/>
      <c r="BLO228" s="727"/>
      <c r="BLP228" s="727"/>
      <c r="BLQ228" s="728"/>
      <c r="BLR228" s="728"/>
      <c r="BLS228" s="728"/>
      <c r="BLT228" s="728"/>
      <c r="BLU228" s="728"/>
      <c r="BLV228" s="728"/>
      <c r="BLW228" s="728"/>
      <c r="BLX228" s="729"/>
      <c r="BLY228" s="729"/>
      <c r="BLZ228" s="729"/>
      <c r="BMA228" s="729"/>
      <c r="BMB228" s="729"/>
      <c r="BMC228" s="729"/>
      <c r="BMD228" s="729"/>
      <c r="BME228" s="729"/>
      <c r="BMF228" s="729"/>
      <c r="BMG228" s="729"/>
      <c r="BMH228" s="729"/>
      <c r="BMI228" s="729"/>
      <c r="BMJ228" s="729"/>
      <c r="BMK228" s="729"/>
      <c r="BML228" s="729"/>
      <c r="BMM228" s="729"/>
      <c r="BMN228" s="729"/>
      <c r="BMO228" s="729"/>
      <c r="BMP228" s="729"/>
      <c r="BMQ228" s="729"/>
      <c r="BMR228" s="729"/>
      <c r="BMS228" s="729"/>
      <c r="BMT228" s="729"/>
      <c r="BMU228" s="729"/>
      <c r="BMV228" s="729"/>
      <c r="BMW228" s="729"/>
      <c r="BMX228" s="729"/>
      <c r="BMY228" s="729"/>
      <c r="BMZ228" s="729"/>
      <c r="BNA228" s="729"/>
      <c r="BNB228" s="729"/>
      <c r="BNC228" s="729"/>
      <c r="BND228" s="729"/>
      <c r="BNE228" s="729"/>
      <c r="BNF228" s="730"/>
      <c r="BNG228" s="730"/>
      <c r="BNH228" s="730"/>
      <c r="BNI228" s="730"/>
      <c r="BNJ228" s="730"/>
      <c r="BNK228" s="730"/>
      <c r="BNL228" s="730"/>
      <c r="BNM228" s="730"/>
      <c r="BNN228" s="730"/>
      <c r="BNO228" s="730"/>
      <c r="BNP228" s="730"/>
      <c r="BNQ228" s="730"/>
      <c r="BNR228" s="730"/>
      <c r="BNS228" s="730"/>
      <c r="BNT228" s="730"/>
      <c r="BNU228" s="730"/>
      <c r="BNV228" s="730"/>
      <c r="BNW228" s="730"/>
      <c r="BNX228" s="730"/>
      <c r="BNY228" s="730"/>
      <c r="BNZ228" s="730"/>
      <c r="BOA228" s="730"/>
      <c r="BOB228" s="730"/>
      <c r="BOC228" s="730"/>
      <c r="BOD228" s="730"/>
      <c r="BOE228" s="730"/>
      <c r="BOF228" s="730"/>
      <c r="BOG228" s="730"/>
      <c r="BOH228" s="730"/>
      <c r="BOI228" s="730"/>
      <c r="BOJ228" s="730"/>
      <c r="BOK228" s="730"/>
      <c r="BOL228" s="730"/>
      <c r="BOM228" s="730"/>
      <c r="BON228" s="730"/>
      <c r="BOO228" s="730"/>
      <c r="BOP228" s="730"/>
      <c r="BOQ228" s="730"/>
      <c r="BOR228" s="730"/>
      <c r="BOS228" s="730"/>
      <c r="BOT228" s="730"/>
      <c r="BOU228" s="730"/>
      <c r="BOV228" s="730"/>
      <c r="BOW228" s="730"/>
      <c r="BOX228" s="730"/>
      <c r="BOY228" s="730"/>
      <c r="BOZ228" s="730"/>
      <c r="BPA228" s="730"/>
      <c r="BPB228" s="727"/>
      <c r="BPC228" s="727"/>
      <c r="BPD228" s="727"/>
      <c r="BPE228" s="727"/>
      <c r="BPF228" s="727"/>
      <c r="BPG228" s="727"/>
      <c r="BPH228" s="727"/>
      <c r="BPI228" s="727"/>
      <c r="BPJ228" s="727"/>
      <c r="BPK228" s="727"/>
      <c r="BPL228" s="727"/>
      <c r="BPM228" s="727"/>
      <c r="BPN228" s="727"/>
      <c r="BPO228" s="727"/>
      <c r="BPP228" s="727"/>
      <c r="BPQ228" s="727"/>
      <c r="BPR228" s="728"/>
      <c r="BPS228" s="728"/>
      <c r="BPT228" s="728"/>
      <c r="BPU228" s="728"/>
      <c r="BPV228" s="728"/>
      <c r="BPW228" s="728"/>
      <c r="BPX228" s="728"/>
      <c r="BPY228" s="729"/>
      <c r="BPZ228" s="729"/>
      <c r="BQA228" s="729"/>
      <c r="BQB228" s="729"/>
      <c r="BQC228" s="729"/>
      <c r="BQD228" s="729"/>
      <c r="BQE228" s="729"/>
      <c r="BQF228" s="729"/>
      <c r="BQG228" s="729"/>
      <c r="BQH228" s="729"/>
      <c r="BQI228" s="729"/>
      <c r="BQJ228" s="729"/>
      <c r="BQK228" s="729"/>
      <c r="BQL228" s="729"/>
      <c r="BQM228" s="729"/>
      <c r="BQN228" s="729"/>
      <c r="BQO228" s="729"/>
      <c r="BQP228" s="729"/>
      <c r="BQQ228" s="729"/>
      <c r="BQR228" s="729"/>
      <c r="BQS228" s="729"/>
      <c r="BQT228" s="729"/>
      <c r="BQU228" s="729"/>
      <c r="BQV228" s="729"/>
      <c r="BQW228" s="729"/>
      <c r="BQX228" s="729"/>
      <c r="BQY228" s="729"/>
      <c r="BQZ228" s="729"/>
      <c r="BRA228" s="729"/>
      <c r="BRB228" s="729"/>
      <c r="BRC228" s="729"/>
      <c r="BRD228" s="729"/>
      <c r="BRE228" s="729"/>
      <c r="BRF228" s="729"/>
      <c r="BRG228" s="730"/>
      <c r="BRH228" s="730"/>
      <c r="BRI228" s="730"/>
      <c r="BRJ228" s="730"/>
      <c r="BRK228" s="730"/>
      <c r="BRL228" s="730"/>
      <c r="BRM228" s="730"/>
      <c r="BRN228" s="730"/>
      <c r="BRO228" s="730"/>
      <c r="BRP228" s="730"/>
      <c r="BRQ228" s="730"/>
      <c r="BRR228" s="730"/>
      <c r="BRS228" s="730"/>
      <c r="BRT228" s="730"/>
      <c r="BRU228" s="730"/>
      <c r="BRV228" s="730"/>
      <c r="BRW228" s="730"/>
      <c r="BRX228" s="730"/>
      <c r="BRY228" s="730"/>
      <c r="BRZ228" s="730"/>
      <c r="BSA228" s="730"/>
      <c r="BSB228" s="730"/>
      <c r="BSC228" s="730"/>
      <c r="BSD228" s="730"/>
      <c r="BSE228" s="730"/>
      <c r="BSF228" s="730"/>
      <c r="BSG228" s="730"/>
      <c r="BSH228" s="730"/>
      <c r="BSI228" s="730"/>
      <c r="BSJ228" s="730"/>
      <c r="BSK228" s="730"/>
      <c r="BSL228" s="730"/>
      <c r="BSM228" s="730"/>
      <c r="BSN228" s="730"/>
      <c r="BSO228" s="730"/>
      <c r="BSP228" s="730"/>
      <c r="BSQ228" s="730"/>
      <c r="BSR228" s="730"/>
      <c r="BSS228" s="730"/>
      <c r="BST228" s="730"/>
      <c r="BSU228" s="730"/>
      <c r="BSV228" s="730"/>
      <c r="BSW228" s="730"/>
      <c r="BSX228" s="730"/>
      <c r="BSY228" s="730"/>
      <c r="BSZ228" s="730"/>
      <c r="BTA228" s="730"/>
      <c r="BTB228" s="730"/>
      <c r="BTC228" s="727"/>
      <c r="BTD228" s="727"/>
      <c r="BTE228" s="727"/>
      <c r="BTF228" s="727"/>
      <c r="BTG228" s="727"/>
      <c r="BTH228" s="727"/>
      <c r="BTI228" s="727"/>
      <c r="BTJ228" s="727"/>
      <c r="BTK228" s="727"/>
      <c r="BTL228" s="727"/>
      <c r="BTM228" s="727"/>
      <c r="BTN228" s="727"/>
      <c r="BTO228" s="727"/>
      <c r="BTP228" s="727"/>
      <c r="BTQ228" s="727"/>
      <c r="BTR228" s="727"/>
      <c r="BTS228" s="728"/>
      <c r="BTT228" s="728"/>
      <c r="BTU228" s="728"/>
      <c r="BTV228" s="728"/>
      <c r="BTW228" s="728"/>
      <c r="BTX228" s="728"/>
      <c r="BTY228" s="728"/>
      <c r="BTZ228" s="729"/>
      <c r="BUA228" s="729"/>
      <c r="BUB228" s="729"/>
      <c r="BUC228" s="729"/>
      <c r="BUD228" s="729"/>
      <c r="BUE228" s="729"/>
      <c r="BUF228" s="729"/>
      <c r="BUG228" s="729"/>
      <c r="BUH228" s="729"/>
      <c r="BUI228" s="729"/>
      <c r="BUJ228" s="729"/>
      <c r="BUK228" s="729"/>
      <c r="BUL228" s="729"/>
      <c r="BUM228" s="729"/>
      <c r="BUN228" s="729"/>
      <c r="BUO228" s="729"/>
      <c r="BUP228" s="729"/>
      <c r="BUQ228" s="729"/>
      <c r="BUR228" s="729"/>
      <c r="BUS228" s="729"/>
      <c r="BUT228" s="729"/>
      <c r="BUU228" s="729"/>
      <c r="BUV228" s="729"/>
      <c r="BUW228" s="729"/>
      <c r="BUX228" s="729"/>
      <c r="BUY228" s="729"/>
      <c r="BUZ228" s="729"/>
      <c r="BVA228" s="729"/>
      <c r="BVB228" s="729"/>
      <c r="BVC228" s="729"/>
      <c r="BVD228" s="729"/>
      <c r="BVE228" s="729"/>
      <c r="BVF228" s="729"/>
      <c r="BVG228" s="729"/>
      <c r="BVH228" s="730"/>
      <c r="BVI228" s="730"/>
      <c r="BVJ228" s="730"/>
      <c r="BVK228" s="730"/>
      <c r="BVL228" s="730"/>
      <c r="BVM228" s="730"/>
      <c r="BVN228" s="730"/>
      <c r="BVO228" s="730"/>
      <c r="BVP228" s="730"/>
      <c r="BVQ228" s="730"/>
      <c r="BVR228" s="730"/>
      <c r="BVS228" s="730"/>
      <c r="BVT228" s="730"/>
      <c r="BVU228" s="730"/>
      <c r="BVV228" s="730"/>
      <c r="BVW228" s="730"/>
      <c r="BVX228" s="730"/>
      <c r="BVY228" s="730"/>
      <c r="BVZ228" s="730"/>
      <c r="BWA228" s="730"/>
      <c r="BWB228" s="730"/>
      <c r="BWC228" s="730"/>
      <c r="BWD228" s="730"/>
      <c r="BWE228" s="730"/>
      <c r="BWF228" s="730"/>
      <c r="BWG228" s="730"/>
      <c r="BWH228" s="730"/>
      <c r="BWI228" s="730"/>
      <c r="BWJ228" s="730"/>
      <c r="BWK228" s="730"/>
      <c r="BWL228" s="730"/>
      <c r="BWM228" s="730"/>
      <c r="BWN228" s="730"/>
      <c r="BWO228" s="730"/>
      <c r="BWP228" s="730"/>
      <c r="BWQ228" s="730"/>
      <c r="BWR228" s="730"/>
      <c r="BWS228" s="730"/>
      <c r="BWT228" s="730"/>
      <c r="BWU228" s="730"/>
      <c r="BWV228" s="730"/>
      <c r="BWW228" s="730"/>
      <c r="BWX228" s="730"/>
      <c r="BWY228" s="730"/>
      <c r="BWZ228" s="730"/>
      <c r="BXA228" s="730"/>
      <c r="BXB228" s="730"/>
      <c r="BXC228" s="730"/>
      <c r="BXD228" s="727"/>
      <c r="BXE228" s="727"/>
      <c r="BXF228" s="727"/>
      <c r="BXG228" s="727"/>
      <c r="BXH228" s="727"/>
      <c r="BXI228" s="727"/>
      <c r="BXJ228" s="727"/>
      <c r="BXK228" s="727"/>
      <c r="BXL228" s="727"/>
      <c r="BXM228" s="727"/>
      <c r="BXN228" s="727"/>
      <c r="BXO228" s="727"/>
      <c r="BXP228" s="727"/>
      <c r="BXQ228" s="727"/>
      <c r="BXR228" s="727"/>
      <c r="BXS228" s="727"/>
      <c r="BXT228" s="728"/>
      <c r="BXU228" s="728"/>
      <c r="BXV228" s="728"/>
      <c r="BXW228" s="728"/>
      <c r="BXX228" s="728"/>
      <c r="BXY228" s="728"/>
      <c r="BXZ228" s="728"/>
      <c r="BYA228" s="729"/>
      <c r="BYB228" s="729"/>
      <c r="BYC228" s="729"/>
      <c r="BYD228" s="729"/>
      <c r="BYE228" s="729"/>
      <c r="BYF228" s="729"/>
      <c r="BYG228" s="729"/>
      <c r="BYH228" s="729"/>
      <c r="BYI228" s="729"/>
      <c r="BYJ228" s="729"/>
      <c r="BYK228" s="729"/>
      <c r="BYL228" s="729"/>
      <c r="BYM228" s="729"/>
      <c r="BYN228" s="729"/>
      <c r="BYO228" s="729"/>
      <c r="BYP228" s="729"/>
      <c r="BYQ228" s="729"/>
      <c r="BYR228" s="729"/>
      <c r="BYS228" s="729"/>
      <c r="BYT228" s="729"/>
      <c r="BYU228" s="729"/>
      <c r="BYV228" s="729"/>
      <c r="BYW228" s="729"/>
      <c r="BYX228" s="729"/>
      <c r="BYY228" s="729"/>
      <c r="BYZ228" s="729"/>
      <c r="BZA228" s="729"/>
      <c r="BZB228" s="729"/>
      <c r="BZC228" s="729"/>
      <c r="BZD228" s="729"/>
      <c r="BZE228" s="729"/>
      <c r="BZF228" s="729"/>
      <c r="BZG228" s="729"/>
      <c r="BZH228" s="729"/>
      <c r="BZI228" s="730"/>
      <c r="BZJ228" s="730"/>
      <c r="BZK228" s="730"/>
      <c r="BZL228" s="730"/>
      <c r="BZM228" s="730"/>
      <c r="BZN228" s="730"/>
      <c r="BZO228" s="730"/>
      <c r="BZP228" s="730"/>
      <c r="BZQ228" s="730"/>
      <c r="BZR228" s="730"/>
      <c r="BZS228" s="730"/>
      <c r="BZT228" s="730"/>
      <c r="BZU228" s="730"/>
      <c r="BZV228" s="730"/>
      <c r="BZW228" s="730"/>
      <c r="BZX228" s="730"/>
      <c r="BZY228" s="730"/>
      <c r="BZZ228" s="730"/>
      <c r="CAA228" s="730"/>
      <c r="CAB228" s="730"/>
      <c r="CAC228" s="730"/>
      <c r="CAD228" s="730"/>
      <c r="CAE228" s="730"/>
      <c r="CAF228" s="730"/>
      <c r="CAG228" s="730"/>
      <c r="CAH228" s="730"/>
      <c r="CAI228" s="730"/>
      <c r="CAJ228" s="730"/>
      <c r="CAK228" s="730"/>
      <c r="CAL228" s="730"/>
      <c r="CAM228" s="730"/>
      <c r="CAN228" s="730"/>
      <c r="CAO228" s="730"/>
      <c r="CAP228" s="730"/>
      <c r="CAQ228" s="730"/>
      <c r="CAR228" s="730"/>
      <c r="CAS228" s="730"/>
      <c r="CAT228" s="730"/>
      <c r="CAU228" s="730"/>
      <c r="CAV228" s="730"/>
      <c r="CAW228" s="730"/>
      <c r="CAX228" s="730"/>
      <c r="CAY228" s="730"/>
      <c r="CAZ228" s="730"/>
      <c r="CBA228" s="730"/>
      <c r="CBB228" s="730"/>
      <c r="CBC228" s="730"/>
      <c r="CBD228" s="730"/>
      <c r="CBE228" s="727"/>
      <c r="CBF228" s="727"/>
      <c r="CBG228" s="727"/>
      <c r="CBH228" s="727"/>
      <c r="CBI228" s="727"/>
      <c r="CBJ228" s="727"/>
      <c r="CBK228" s="727"/>
      <c r="CBL228" s="727"/>
      <c r="CBM228" s="727"/>
      <c r="CBN228" s="727"/>
      <c r="CBO228" s="727"/>
      <c r="CBP228" s="727"/>
      <c r="CBQ228" s="727"/>
      <c r="CBR228" s="727"/>
      <c r="CBS228" s="727"/>
      <c r="CBT228" s="727"/>
      <c r="CBU228" s="728"/>
      <c r="CBV228" s="728"/>
      <c r="CBW228" s="728"/>
      <c r="CBX228" s="728"/>
      <c r="CBY228" s="728"/>
      <c r="CBZ228" s="728"/>
      <c r="CCA228" s="728"/>
      <c r="CCB228" s="729"/>
      <c r="CCC228" s="729"/>
      <c r="CCD228" s="729"/>
      <c r="CCE228" s="729"/>
      <c r="CCF228" s="729"/>
      <c r="CCG228" s="729"/>
      <c r="CCH228" s="729"/>
      <c r="CCI228" s="729"/>
      <c r="CCJ228" s="729"/>
      <c r="CCK228" s="729"/>
      <c r="CCL228" s="729"/>
      <c r="CCM228" s="729"/>
      <c r="CCN228" s="729"/>
      <c r="CCO228" s="729"/>
      <c r="CCP228" s="729"/>
      <c r="CCQ228" s="729"/>
      <c r="CCR228" s="729"/>
      <c r="CCS228" s="729"/>
      <c r="CCT228" s="729"/>
      <c r="CCU228" s="729"/>
      <c r="CCV228" s="729"/>
      <c r="CCW228" s="729"/>
      <c r="CCX228" s="729"/>
      <c r="CCY228" s="729"/>
      <c r="CCZ228" s="729"/>
      <c r="CDA228" s="729"/>
      <c r="CDB228" s="729"/>
      <c r="CDC228" s="729"/>
      <c r="CDD228" s="729"/>
      <c r="CDE228" s="729"/>
      <c r="CDF228" s="729"/>
      <c r="CDG228" s="729"/>
      <c r="CDH228" s="729"/>
      <c r="CDI228" s="729"/>
      <c r="CDJ228" s="730"/>
      <c r="CDK228" s="730"/>
      <c r="CDL228" s="730"/>
      <c r="CDM228" s="730"/>
      <c r="CDN228" s="730"/>
      <c r="CDO228" s="730"/>
      <c r="CDP228" s="730"/>
      <c r="CDQ228" s="730"/>
      <c r="CDR228" s="730"/>
      <c r="CDS228" s="730"/>
      <c r="CDT228" s="730"/>
      <c r="CDU228" s="730"/>
      <c r="CDV228" s="730"/>
      <c r="CDW228" s="730"/>
      <c r="CDX228" s="730"/>
      <c r="CDY228" s="730"/>
      <c r="CDZ228" s="730"/>
      <c r="CEA228" s="730"/>
      <c r="CEB228" s="730"/>
      <c r="CEC228" s="730"/>
      <c r="CED228" s="730"/>
      <c r="CEE228" s="730"/>
      <c r="CEF228" s="730"/>
      <c r="CEG228" s="730"/>
      <c r="CEH228" s="730"/>
      <c r="CEI228" s="730"/>
      <c r="CEJ228" s="730"/>
      <c r="CEK228" s="730"/>
      <c r="CEL228" s="730"/>
      <c r="CEM228" s="730"/>
      <c r="CEN228" s="730"/>
      <c r="CEO228" s="730"/>
      <c r="CEP228" s="730"/>
      <c r="CEQ228" s="730"/>
      <c r="CER228" s="730"/>
      <c r="CES228" s="730"/>
      <c r="CET228" s="730"/>
      <c r="CEU228" s="730"/>
      <c r="CEV228" s="730"/>
      <c r="CEW228" s="730"/>
      <c r="CEX228" s="730"/>
      <c r="CEY228" s="730"/>
      <c r="CEZ228" s="730"/>
      <c r="CFA228" s="730"/>
      <c r="CFB228" s="730"/>
      <c r="CFC228" s="730"/>
      <c r="CFD228" s="730"/>
      <c r="CFE228" s="730"/>
      <c r="CFF228" s="727"/>
      <c r="CFG228" s="727"/>
      <c r="CFH228" s="727"/>
      <c r="CFI228" s="727"/>
      <c r="CFJ228" s="727"/>
      <c r="CFK228" s="727"/>
      <c r="CFL228" s="727"/>
      <c r="CFM228" s="727"/>
      <c r="CFN228" s="727"/>
      <c r="CFO228" s="727"/>
      <c r="CFP228" s="727"/>
      <c r="CFQ228" s="727"/>
      <c r="CFR228" s="727"/>
      <c r="CFS228" s="727"/>
      <c r="CFT228" s="727"/>
      <c r="CFU228" s="727"/>
      <c r="CFV228" s="728"/>
      <c r="CFW228" s="728"/>
      <c r="CFX228" s="728"/>
      <c r="CFY228" s="728"/>
      <c r="CFZ228" s="728"/>
      <c r="CGA228" s="728"/>
      <c r="CGB228" s="728"/>
      <c r="CGC228" s="729"/>
      <c r="CGD228" s="729"/>
      <c r="CGE228" s="729"/>
      <c r="CGF228" s="729"/>
      <c r="CGG228" s="729"/>
      <c r="CGH228" s="729"/>
      <c r="CGI228" s="729"/>
      <c r="CGJ228" s="729"/>
      <c r="CGK228" s="729"/>
      <c r="CGL228" s="729"/>
      <c r="CGM228" s="729"/>
      <c r="CGN228" s="729"/>
      <c r="CGO228" s="729"/>
      <c r="CGP228" s="729"/>
      <c r="CGQ228" s="729"/>
      <c r="CGR228" s="729"/>
      <c r="CGS228" s="729"/>
      <c r="CGT228" s="729"/>
      <c r="CGU228" s="729"/>
      <c r="CGV228" s="729"/>
      <c r="CGW228" s="729"/>
      <c r="CGX228" s="729"/>
      <c r="CGY228" s="729"/>
      <c r="CGZ228" s="729"/>
      <c r="CHA228" s="729"/>
      <c r="CHB228" s="729"/>
      <c r="CHC228" s="729"/>
      <c r="CHD228" s="729"/>
      <c r="CHE228" s="729"/>
      <c r="CHF228" s="729"/>
      <c r="CHG228" s="729"/>
      <c r="CHH228" s="729"/>
      <c r="CHI228" s="729"/>
      <c r="CHJ228" s="729"/>
      <c r="CHK228" s="730"/>
      <c r="CHL228" s="730"/>
      <c r="CHM228" s="730"/>
      <c r="CHN228" s="730"/>
      <c r="CHO228" s="730"/>
      <c r="CHP228" s="730"/>
      <c r="CHQ228" s="730"/>
      <c r="CHR228" s="730"/>
      <c r="CHS228" s="730"/>
      <c r="CHT228" s="730"/>
      <c r="CHU228" s="730"/>
      <c r="CHV228" s="730"/>
      <c r="CHW228" s="730"/>
      <c r="CHX228" s="730"/>
      <c r="CHY228" s="730"/>
      <c r="CHZ228" s="730"/>
      <c r="CIA228" s="730"/>
      <c r="CIB228" s="730"/>
      <c r="CIC228" s="730"/>
      <c r="CID228" s="730"/>
      <c r="CIE228" s="730"/>
      <c r="CIF228" s="730"/>
      <c r="CIG228" s="730"/>
      <c r="CIH228" s="730"/>
      <c r="CII228" s="730"/>
      <c r="CIJ228" s="730"/>
      <c r="CIK228" s="730"/>
      <c r="CIL228" s="730"/>
      <c r="CIM228" s="730"/>
      <c r="CIN228" s="730"/>
      <c r="CIO228" s="730"/>
      <c r="CIP228" s="730"/>
      <c r="CIQ228" s="730"/>
      <c r="CIR228" s="730"/>
      <c r="CIS228" s="730"/>
      <c r="CIT228" s="730"/>
      <c r="CIU228" s="730"/>
      <c r="CIV228" s="730"/>
      <c r="CIW228" s="730"/>
      <c r="CIX228" s="730"/>
      <c r="CIY228" s="730"/>
      <c r="CIZ228" s="730"/>
      <c r="CJA228" s="730"/>
      <c r="CJB228" s="730"/>
      <c r="CJC228" s="730"/>
      <c r="CJD228" s="730"/>
      <c r="CJE228" s="730"/>
      <c r="CJF228" s="730"/>
      <c r="CJG228" s="727"/>
      <c r="CJH228" s="727"/>
      <c r="CJI228" s="727"/>
      <c r="CJJ228" s="727"/>
      <c r="CJK228" s="727"/>
      <c r="CJL228" s="727"/>
      <c r="CJM228" s="727"/>
      <c r="CJN228" s="727"/>
      <c r="CJO228" s="727"/>
      <c r="CJP228" s="727"/>
      <c r="CJQ228" s="727"/>
      <c r="CJR228" s="727"/>
      <c r="CJS228" s="727"/>
      <c r="CJT228" s="727"/>
      <c r="CJU228" s="727"/>
      <c r="CJV228" s="727"/>
      <c r="CJW228" s="728"/>
      <c r="CJX228" s="728"/>
      <c r="CJY228" s="728"/>
      <c r="CJZ228" s="728"/>
      <c r="CKA228" s="728"/>
      <c r="CKB228" s="728"/>
      <c r="CKC228" s="728"/>
      <c r="CKD228" s="729"/>
      <c r="CKE228" s="729"/>
      <c r="CKF228" s="729"/>
      <c r="CKG228" s="729"/>
      <c r="CKH228" s="729"/>
      <c r="CKI228" s="729"/>
      <c r="CKJ228" s="729"/>
      <c r="CKK228" s="729"/>
      <c r="CKL228" s="729"/>
      <c r="CKM228" s="729"/>
      <c r="CKN228" s="729"/>
      <c r="CKO228" s="729"/>
      <c r="CKP228" s="729"/>
      <c r="CKQ228" s="729"/>
      <c r="CKR228" s="729"/>
      <c r="CKS228" s="729"/>
      <c r="CKT228" s="729"/>
      <c r="CKU228" s="729"/>
      <c r="CKV228" s="729"/>
      <c r="CKW228" s="729"/>
      <c r="CKX228" s="729"/>
      <c r="CKY228" s="729"/>
      <c r="CKZ228" s="729"/>
      <c r="CLA228" s="729"/>
      <c r="CLB228" s="729"/>
      <c r="CLC228" s="729"/>
      <c r="CLD228" s="729"/>
      <c r="CLE228" s="729"/>
      <c r="CLF228" s="729"/>
      <c r="CLG228" s="729"/>
      <c r="CLH228" s="729"/>
      <c r="CLI228" s="729"/>
      <c r="CLJ228" s="729"/>
      <c r="CLK228" s="729"/>
      <c r="CLL228" s="730"/>
      <c r="CLM228" s="730"/>
      <c r="CLN228" s="730"/>
      <c r="CLO228" s="730"/>
      <c r="CLP228" s="730"/>
      <c r="CLQ228" s="730"/>
      <c r="CLR228" s="730"/>
      <c r="CLS228" s="730"/>
      <c r="CLT228" s="730"/>
      <c r="CLU228" s="730"/>
      <c r="CLV228" s="730"/>
      <c r="CLW228" s="730"/>
      <c r="CLX228" s="730"/>
      <c r="CLY228" s="730"/>
      <c r="CLZ228" s="730"/>
      <c r="CMA228" s="730"/>
      <c r="CMB228" s="730"/>
      <c r="CMC228" s="730"/>
      <c r="CMD228" s="730"/>
      <c r="CME228" s="730"/>
      <c r="CMF228" s="730"/>
      <c r="CMG228" s="730"/>
      <c r="CMH228" s="730"/>
      <c r="CMI228" s="730"/>
      <c r="CMJ228" s="730"/>
      <c r="CMK228" s="730"/>
      <c r="CML228" s="730"/>
      <c r="CMM228" s="730"/>
      <c r="CMN228" s="730"/>
      <c r="CMO228" s="730"/>
      <c r="CMP228" s="730"/>
      <c r="CMQ228" s="730"/>
      <c r="CMR228" s="730"/>
      <c r="CMS228" s="730"/>
      <c r="CMT228" s="730"/>
      <c r="CMU228" s="730"/>
      <c r="CMV228" s="730"/>
      <c r="CMW228" s="730"/>
      <c r="CMX228" s="730"/>
      <c r="CMY228" s="730"/>
      <c r="CMZ228" s="730"/>
      <c r="CNA228" s="730"/>
      <c r="CNB228" s="730"/>
      <c r="CNC228" s="730"/>
      <c r="CND228" s="730"/>
      <c r="CNE228" s="730"/>
      <c r="CNF228" s="730"/>
      <c r="CNG228" s="730"/>
      <c r="CNH228" s="727"/>
      <c r="CNI228" s="727"/>
      <c r="CNJ228" s="727"/>
      <c r="CNK228" s="727"/>
      <c r="CNL228" s="727"/>
      <c r="CNM228" s="727"/>
      <c r="CNN228" s="727"/>
      <c r="CNO228" s="727"/>
      <c r="CNP228" s="727"/>
      <c r="CNQ228" s="727"/>
      <c r="CNR228" s="727"/>
      <c r="CNS228" s="727"/>
      <c r="CNT228" s="727"/>
      <c r="CNU228" s="727"/>
      <c r="CNV228" s="727"/>
      <c r="CNW228" s="727"/>
      <c r="CNX228" s="728"/>
      <c r="CNY228" s="728"/>
      <c r="CNZ228" s="728"/>
      <c r="COA228" s="728"/>
      <c r="COB228" s="728"/>
      <c r="COC228" s="728"/>
      <c r="COD228" s="728"/>
      <c r="COE228" s="729"/>
      <c r="COF228" s="729"/>
      <c r="COG228" s="729"/>
      <c r="COH228" s="729"/>
      <c r="COI228" s="729"/>
      <c r="COJ228" s="729"/>
      <c r="COK228" s="729"/>
      <c r="COL228" s="729"/>
      <c r="COM228" s="729"/>
      <c r="CON228" s="729"/>
      <c r="COO228" s="729"/>
      <c r="COP228" s="729"/>
      <c r="COQ228" s="729"/>
      <c r="COR228" s="729"/>
      <c r="COS228" s="729"/>
      <c r="COT228" s="729"/>
      <c r="COU228" s="729"/>
      <c r="COV228" s="729"/>
      <c r="COW228" s="729"/>
      <c r="COX228" s="729"/>
      <c r="COY228" s="729"/>
      <c r="COZ228" s="729"/>
      <c r="CPA228" s="729"/>
      <c r="CPB228" s="729"/>
      <c r="CPC228" s="729"/>
      <c r="CPD228" s="729"/>
      <c r="CPE228" s="729"/>
      <c r="CPF228" s="729"/>
      <c r="CPG228" s="729"/>
      <c r="CPH228" s="729"/>
      <c r="CPI228" s="729"/>
      <c r="CPJ228" s="729"/>
      <c r="CPK228" s="729"/>
      <c r="CPL228" s="729"/>
      <c r="CPM228" s="730"/>
      <c r="CPN228" s="730"/>
      <c r="CPO228" s="730"/>
      <c r="CPP228" s="730"/>
      <c r="CPQ228" s="730"/>
      <c r="CPR228" s="730"/>
      <c r="CPS228" s="730"/>
      <c r="CPT228" s="730"/>
      <c r="CPU228" s="730"/>
      <c r="CPV228" s="730"/>
      <c r="CPW228" s="730"/>
      <c r="CPX228" s="730"/>
      <c r="CPY228" s="730"/>
      <c r="CPZ228" s="730"/>
      <c r="CQA228" s="730"/>
      <c r="CQB228" s="730"/>
      <c r="CQC228" s="730"/>
      <c r="CQD228" s="730"/>
      <c r="CQE228" s="730"/>
      <c r="CQF228" s="730"/>
      <c r="CQG228" s="730"/>
      <c r="CQH228" s="730"/>
      <c r="CQI228" s="730"/>
      <c r="CQJ228" s="730"/>
      <c r="CQK228" s="730"/>
      <c r="CQL228" s="730"/>
      <c r="CQM228" s="730"/>
      <c r="CQN228" s="730"/>
      <c r="CQO228" s="730"/>
      <c r="CQP228" s="730"/>
      <c r="CQQ228" s="730"/>
      <c r="CQR228" s="730"/>
      <c r="CQS228" s="730"/>
      <c r="CQT228" s="730"/>
      <c r="CQU228" s="730"/>
      <c r="CQV228" s="730"/>
      <c r="CQW228" s="730"/>
      <c r="CQX228" s="730"/>
      <c r="CQY228" s="730"/>
      <c r="CQZ228" s="730"/>
      <c r="CRA228" s="730"/>
      <c r="CRB228" s="730"/>
      <c r="CRC228" s="730"/>
      <c r="CRD228" s="730"/>
      <c r="CRE228" s="730"/>
      <c r="CRF228" s="730"/>
      <c r="CRG228" s="730"/>
      <c r="CRH228" s="730"/>
      <c r="CRI228" s="727"/>
      <c r="CRJ228" s="727"/>
      <c r="CRK228" s="727"/>
      <c r="CRL228" s="727"/>
      <c r="CRM228" s="727"/>
      <c r="CRN228" s="727"/>
      <c r="CRO228" s="727"/>
      <c r="CRP228" s="727"/>
      <c r="CRQ228" s="727"/>
      <c r="CRR228" s="727"/>
      <c r="CRS228" s="727"/>
      <c r="CRT228" s="727"/>
      <c r="CRU228" s="727"/>
      <c r="CRV228" s="727"/>
      <c r="CRW228" s="727"/>
      <c r="CRX228" s="727"/>
      <c r="CRY228" s="728"/>
      <c r="CRZ228" s="728"/>
      <c r="CSA228" s="728"/>
      <c r="CSB228" s="728"/>
      <c r="CSC228" s="728"/>
      <c r="CSD228" s="728"/>
      <c r="CSE228" s="728"/>
      <c r="CSF228" s="729"/>
      <c r="CSG228" s="729"/>
      <c r="CSH228" s="729"/>
      <c r="CSI228" s="729"/>
      <c r="CSJ228" s="729"/>
      <c r="CSK228" s="729"/>
      <c r="CSL228" s="729"/>
      <c r="CSM228" s="729"/>
      <c r="CSN228" s="729"/>
      <c r="CSO228" s="729"/>
      <c r="CSP228" s="729"/>
      <c r="CSQ228" s="729"/>
      <c r="CSR228" s="729"/>
      <c r="CSS228" s="729"/>
      <c r="CST228" s="729"/>
      <c r="CSU228" s="729"/>
      <c r="CSV228" s="729"/>
      <c r="CSW228" s="729"/>
      <c r="CSX228" s="729"/>
      <c r="CSY228" s="729"/>
      <c r="CSZ228" s="729"/>
      <c r="CTA228" s="729"/>
      <c r="CTB228" s="729"/>
      <c r="CTC228" s="729"/>
      <c r="CTD228" s="729"/>
      <c r="CTE228" s="729"/>
      <c r="CTF228" s="729"/>
      <c r="CTG228" s="729"/>
      <c r="CTH228" s="729"/>
      <c r="CTI228" s="729"/>
      <c r="CTJ228" s="729"/>
      <c r="CTK228" s="729"/>
      <c r="CTL228" s="729"/>
      <c r="CTM228" s="729"/>
      <c r="CTN228" s="730"/>
      <c r="CTO228" s="730"/>
      <c r="CTP228" s="730"/>
      <c r="CTQ228" s="730"/>
      <c r="CTR228" s="730"/>
      <c r="CTS228" s="730"/>
      <c r="CTT228" s="730"/>
      <c r="CTU228" s="730"/>
      <c r="CTV228" s="730"/>
      <c r="CTW228" s="730"/>
      <c r="CTX228" s="730"/>
      <c r="CTY228" s="730"/>
      <c r="CTZ228" s="730"/>
      <c r="CUA228" s="730"/>
      <c r="CUB228" s="730"/>
      <c r="CUC228" s="730"/>
      <c r="CUD228" s="730"/>
      <c r="CUE228" s="730"/>
      <c r="CUF228" s="730"/>
      <c r="CUG228" s="730"/>
      <c r="CUH228" s="730"/>
      <c r="CUI228" s="730"/>
      <c r="CUJ228" s="730"/>
      <c r="CUK228" s="730"/>
      <c r="CUL228" s="730"/>
      <c r="CUM228" s="730"/>
      <c r="CUN228" s="730"/>
      <c r="CUO228" s="730"/>
      <c r="CUP228" s="730"/>
      <c r="CUQ228" s="730"/>
      <c r="CUR228" s="730"/>
      <c r="CUS228" s="730"/>
      <c r="CUT228" s="730"/>
      <c r="CUU228" s="730"/>
      <c r="CUV228" s="730"/>
      <c r="CUW228" s="730"/>
      <c r="CUX228" s="730"/>
      <c r="CUY228" s="730"/>
      <c r="CUZ228" s="730"/>
      <c r="CVA228" s="730"/>
      <c r="CVB228" s="730"/>
      <c r="CVC228" s="730"/>
      <c r="CVD228" s="730"/>
      <c r="CVE228" s="730"/>
      <c r="CVF228" s="730"/>
      <c r="CVG228" s="730"/>
      <c r="CVH228" s="730"/>
      <c r="CVI228" s="730"/>
      <c r="CVJ228" s="727"/>
      <c r="CVK228" s="727"/>
      <c r="CVL228" s="727"/>
      <c r="CVM228" s="727"/>
      <c r="CVN228" s="727"/>
      <c r="CVO228" s="727"/>
      <c r="CVP228" s="727"/>
      <c r="CVQ228" s="727"/>
      <c r="CVR228" s="727"/>
      <c r="CVS228" s="727"/>
      <c r="CVT228" s="727"/>
      <c r="CVU228" s="727"/>
      <c r="CVV228" s="727"/>
      <c r="CVW228" s="727"/>
      <c r="CVX228" s="727"/>
      <c r="CVY228" s="727"/>
      <c r="CVZ228" s="728"/>
      <c r="CWA228" s="728"/>
      <c r="CWB228" s="728"/>
      <c r="CWC228" s="728"/>
      <c r="CWD228" s="728"/>
      <c r="CWE228" s="728"/>
      <c r="CWF228" s="728"/>
      <c r="CWG228" s="729"/>
      <c r="CWH228" s="729"/>
      <c r="CWI228" s="729"/>
      <c r="CWJ228" s="729"/>
      <c r="CWK228" s="729"/>
      <c r="CWL228" s="729"/>
      <c r="CWM228" s="729"/>
      <c r="CWN228" s="729"/>
      <c r="CWO228" s="729"/>
      <c r="CWP228" s="729"/>
      <c r="CWQ228" s="729"/>
      <c r="CWR228" s="729"/>
      <c r="CWS228" s="729"/>
      <c r="CWT228" s="729"/>
      <c r="CWU228" s="729"/>
      <c r="CWV228" s="729"/>
      <c r="CWW228" s="729"/>
      <c r="CWX228" s="729"/>
      <c r="CWY228" s="729"/>
      <c r="CWZ228" s="729"/>
      <c r="CXA228" s="729"/>
      <c r="CXB228" s="729"/>
      <c r="CXC228" s="729"/>
      <c r="CXD228" s="729"/>
      <c r="CXE228" s="729"/>
      <c r="CXF228" s="729"/>
      <c r="CXG228" s="729"/>
      <c r="CXH228" s="729"/>
      <c r="CXI228" s="729"/>
      <c r="CXJ228" s="729"/>
      <c r="CXK228" s="729"/>
      <c r="CXL228" s="729"/>
      <c r="CXM228" s="729"/>
      <c r="CXN228" s="729"/>
      <c r="CXO228" s="730"/>
      <c r="CXP228" s="730"/>
      <c r="CXQ228" s="730"/>
      <c r="CXR228" s="730"/>
      <c r="CXS228" s="730"/>
      <c r="CXT228" s="730"/>
      <c r="CXU228" s="730"/>
      <c r="CXV228" s="730"/>
      <c r="CXW228" s="730"/>
      <c r="CXX228" s="730"/>
      <c r="CXY228" s="730"/>
      <c r="CXZ228" s="730"/>
      <c r="CYA228" s="730"/>
      <c r="CYB228" s="730"/>
      <c r="CYC228" s="730"/>
      <c r="CYD228" s="730"/>
      <c r="CYE228" s="730"/>
      <c r="CYF228" s="730"/>
      <c r="CYG228" s="730"/>
      <c r="CYH228" s="730"/>
      <c r="CYI228" s="730"/>
      <c r="CYJ228" s="730"/>
      <c r="CYK228" s="730"/>
      <c r="CYL228" s="730"/>
      <c r="CYM228" s="730"/>
      <c r="CYN228" s="730"/>
      <c r="CYO228" s="730"/>
      <c r="CYP228" s="730"/>
      <c r="CYQ228" s="730"/>
      <c r="CYR228" s="730"/>
      <c r="CYS228" s="730"/>
      <c r="CYT228" s="730"/>
      <c r="CYU228" s="730"/>
      <c r="CYV228" s="730"/>
      <c r="CYW228" s="730"/>
      <c r="CYX228" s="730"/>
      <c r="CYY228" s="730"/>
      <c r="CYZ228" s="730"/>
      <c r="CZA228" s="730"/>
      <c r="CZB228" s="730"/>
      <c r="CZC228" s="730"/>
      <c r="CZD228" s="730"/>
      <c r="CZE228" s="730"/>
      <c r="CZF228" s="730"/>
      <c r="CZG228" s="730"/>
      <c r="CZH228" s="730"/>
      <c r="CZI228" s="730"/>
      <c r="CZJ228" s="730"/>
      <c r="CZK228" s="727"/>
      <c r="CZL228" s="727"/>
      <c r="CZM228" s="727"/>
      <c r="CZN228" s="727"/>
      <c r="CZO228" s="727"/>
      <c r="CZP228" s="727"/>
      <c r="CZQ228" s="727"/>
      <c r="CZR228" s="727"/>
      <c r="CZS228" s="727"/>
      <c r="CZT228" s="727"/>
      <c r="CZU228" s="727"/>
      <c r="CZV228" s="727"/>
      <c r="CZW228" s="727"/>
      <c r="CZX228" s="727"/>
      <c r="CZY228" s="727"/>
      <c r="CZZ228" s="727"/>
      <c r="DAA228" s="728"/>
      <c r="DAB228" s="728"/>
      <c r="DAC228" s="728"/>
      <c r="DAD228" s="728"/>
      <c r="DAE228" s="728"/>
      <c r="DAF228" s="728"/>
      <c r="DAG228" s="728"/>
      <c r="DAH228" s="729"/>
      <c r="DAI228" s="729"/>
      <c r="DAJ228" s="729"/>
      <c r="DAK228" s="729"/>
      <c r="DAL228" s="729"/>
      <c r="DAM228" s="729"/>
      <c r="DAN228" s="729"/>
      <c r="DAO228" s="729"/>
      <c r="DAP228" s="729"/>
      <c r="DAQ228" s="729"/>
      <c r="DAR228" s="729"/>
      <c r="DAS228" s="729"/>
      <c r="DAT228" s="729"/>
      <c r="DAU228" s="729"/>
      <c r="DAV228" s="729"/>
      <c r="DAW228" s="729"/>
      <c r="DAX228" s="729"/>
      <c r="DAY228" s="729"/>
      <c r="DAZ228" s="729"/>
      <c r="DBA228" s="729"/>
      <c r="DBB228" s="729"/>
      <c r="DBC228" s="729"/>
      <c r="DBD228" s="729"/>
      <c r="DBE228" s="729"/>
      <c r="DBF228" s="729"/>
      <c r="DBG228" s="729"/>
      <c r="DBH228" s="729"/>
      <c r="DBI228" s="729"/>
      <c r="DBJ228" s="729"/>
      <c r="DBK228" s="729"/>
      <c r="DBL228" s="729"/>
      <c r="DBM228" s="729"/>
      <c r="DBN228" s="729"/>
      <c r="DBO228" s="729"/>
      <c r="DBP228" s="730"/>
      <c r="DBQ228" s="730"/>
      <c r="DBR228" s="730"/>
      <c r="DBS228" s="730"/>
      <c r="DBT228" s="730"/>
      <c r="DBU228" s="730"/>
      <c r="DBV228" s="730"/>
      <c r="DBW228" s="730"/>
      <c r="DBX228" s="730"/>
      <c r="DBY228" s="730"/>
      <c r="DBZ228" s="730"/>
      <c r="DCA228" s="730"/>
      <c r="DCB228" s="730"/>
      <c r="DCC228" s="730"/>
      <c r="DCD228" s="730"/>
      <c r="DCE228" s="730"/>
      <c r="DCF228" s="730"/>
      <c r="DCG228" s="730"/>
      <c r="DCH228" s="730"/>
      <c r="DCI228" s="730"/>
      <c r="DCJ228" s="730"/>
      <c r="DCK228" s="730"/>
      <c r="DCL228" s="730"/>
      <c r="DCM228" s="730"/>
      <c r="DCN228" s="730"/>
      <c r="DCO228" s="730"/>
      <c r="DCP228" s="730"/>
      <c r="DCQ228" s="730"/>
      <c r="DCR228" s="730"/>
      <c r="DCS228" s="730"/>
      <c r="DCT228" s="730"/>
      <c r="DCU228" s="730"/>
      <c r="DCV228" s="730"/>
      <c r="DCW228" s="730"/>
      <c r="DCX228" s="730"/>
      <c r="DCY228" s="730"/>
      <c r="DCZ228" s="730"/>
      <c r="DDA228" s="730"/>
      <c r="DDB228" s="730"/>
      <c r="DDC228" s="730"/>
      <c r="DDD228" s="730"/>
      <c r="DDE228" s="730"/>
      <c r="DDF228" s="730"/>
      <c r="DDG228" s="730"/>
      <c r="DDH228" s="730"/>
      <c r="DDI228" s="730"/>
      <c r="DDJ228" s="730"/>
      <c r="DDK228" s="730"/>
      <c r="DDL228" s="727"/>
      <c r="DDM228" s="727"/>
      <c r="DDN228" s="727"/>
      <c r="DDO228" s="727"/>
      <c r="DDP228" s="727"/>
      <c r="DDQ228" s="727"/>
      <c r="DDR228" s="727"/>
      <c r="DDS228" s="727"/>
      <c r="DDT228" s="727"/>
      <c r="DDU228" s="727"/>
      <c r="DDV228" s="727"/>
      <c r="DDW228" s="727"/>
      <c r="DDX228" s="727"/>
      <c r="DDY228" s="727"/>
      <c r="DDZ228" s="727"/>
      <c r="DEA228" s="727"/>
      <c r="DEB228" s="728"/>
      <c r="DEC228" s="728"/>
      <c r="DED228" s="728"/>
      <c r="DEE228" s="728"/>
      <c r="DEF228" s="728"/>
      <c r="DEG228" s="728"/>
      <c r="DEH228" s="728"/>
      <c r="DEI228" s="729"/>
      <c r="DEJ228" s="729"/>
      <c r="DEK228" s="729"/>
      <c r="DEL228" s="729"/>
      <c r="DEM228" s="729"/>
      <c r="DEN228" s="729"/>
      <c r="DEO228" s="729"/>
      <c r="DEP228" s="729"/>
      <c r="DEQ228" s="729"/>
      <c r="DER228" s="729"/>
      <c r="DES228" s="729"/>
      <c r="DET228" s="729"/>
      <c r="DEU228" s="729"/>
      <c r="DEV228" s="729"/>
      <c r="DEW228" s="729"/>
      <c r="DEX228" s="729"/>
      <c r="DEY228" s="729"/>
      <c r="DEZ228" s="729"/>
      <c r="DFA228" s="729"/>
      <c r="DFB228" s="729"/>
      <c r="DFC228" s="729"/>
      <c r="DFD228" s="729"/>
      <c r="DFE228" s="729"/>
      <c r="DFF228" s="729"/>
      <c r="DFG228" s="729"/>
      <c r="DFH228" s="729"/>
      <c r="DFI228" s="729"/>
      <c r="DFJ228" s="729"/>
      <c r="DFK228" s="729"/>
      <c r="DFL228" s="729"/>
      <c r="DFM228" s="729"/>
      <c r="DFN228" s="729"/>
      <c r="DFO228" s="729"/>
      <c r="DFP228" s="729"/>
      <c r="DFQ228" s="730"/>
      <c r="DFR228" s="730"/>
      <c r="DFS228" s="730"/>
      <c r="DFT228" s="730"/>
      <c r="DFU228" s="730"/>
      <c r="DFV228" s="730"/>
      <c r="DFW228" s="730"/>
      <c r="DFX228" s="730"/>
      <c r="DFY228" s="730"/>
      <c r="DFZ228" s="730"/>
      <c r="DGA228" s="730"/>
      <c r="DGB228" s="730"/>
      <c r="DGC228" s="730"/>
      <c r="DGD228" s="730"/>
      <c r="DGE228" s="730"/>
      <c r="DGF228" s="730"/>
      <c r="DGG228" s="730"/>
      <c r="DGH228" s="730"/>
      <c r="DGI228" s="730"/>
      <c r="DGJ228" s="730"/>
      <c r="DGK228" s="730"/>
      <c r="DGL228" s="730"/>
      <c r="DGM228" s="730"/>
      <c r="DGN228" s="730"/>
      <c r="DGO228" s="730"/>
      <c r="DGP228" s="730"/>
      <c r="DGQ228" s="730"/>
      <c r="DGR228" s="730"/>
      <c r="DGS228" s="730"/>
      <c r="DGT228" s="730"/>
      <c r="DGU228" s="730"/>
      <c r="DGV228" s="730"/>
      <c r="DGW228" s="730"/>
      <c r="DGX228" s="730"/>
      <c r="DGY228" s="730"/>
      <c r="DGZ228" s="730"/>
      <c r="DHA228" s="730"/>
      <c r="DHB228" s="730"/>
      <c r="DHC228" s="730"/>
      <c r="DHD228" s="730"/>
      <c r="DHE228" s="730"/>
      <c r="DHF228" s="730"/>
      <c r="DHG228" s="730"/>
      <c r="DHH228" s="730"/>
      <c r="DHI228" s="730"/>
      <c r="DHJ228" s="730"/>
      <c r="DHK228" s="730"/>
      <c r="DHL228" s="730"/>
      <c r="DHM228" s="727"/>
      <c r="DHN228" s="727"/>
      <c r="DHO228" s="727"/>
      <c r="DHP228" s="727"/>
      <c r="DHQ228" s="727"/>
      <c r="DHR228" s="727"/>
      <c r="DHS228" s="727"/>
      <c r="DHT228" s="727"/>
      <c r="DHU228" s="727"/>
      <c r="DHV228" s="727"/>
      <c r="DHW228" s="727"/>
      <c r="DHX228" s="727"/>
      <c r="DHY228" s="727"/>
      <c r="DHZ228" s="727"/>
      <c r="DIA228" s="727"/>
      <c r="DIB228" s="727"/>
      <c r="DIC228" s="728"/>
      <c r="DID228" s="728"/>
      <c r="DIE228" s="728"/>
      <c r="DIF228" s="728"/>
      <c r="DIG228" s="728"/>
      <c r="DIH228" s="728"/>
      <c r="DII228" s="728"/>
      <c r="DIJ228" s="729"/>
      <c r="DIK228" s="729"/>
      <c r="DIL228" s="729"/>
      <c r="DIM228" s="729"/>
      <c r="DIN228" s="729"/>
      <c r="DIO228" s="729"/>
      <c r="DIP228" s="729"/>
      <c r="DIQ228" s="729"/>
      <c r="DIR228" s="729"/>
      <c r="DIS228" s="729"/>
      <c r="DIT228" s="729"/>
      <c r="DIU228" s="729"/>
      <c r="DIV228" s="729"/>
      <c r="DIW228" s="729"/>
      <c r="DIX228" s="729"/>
      <c r="DIY228" s="729"/>
      <c r="DIZ228" s="729"/>
      <c r="DJA228" s="729"/>
      <c r="DJB228" s="729"/>
      <c r="DJC228" s="729"/>
      <c r="DJD228" s="729"/>
      <c r="DJE228" s="729"/>
      <c r="DJF228" s="729"/>
      <c r="DJG228" s="729"/>
      <c r="DJH228" s="729"/>
      <c r="DJI228" s="729"/>
      <c r="DJJ228" s="729"/>
      <c r="DJK228" s="729"/>
      <c r="DJL228" s="729"/>
      <c r="DJM228" s="729"/>
      <c r="DJN228" s="729"/>
      <c r="DJO228" s="729"/>
      <c r="DJP228" s="729"/>
      <c r="DJQ228" s="729"/>
      <c r="DJR228" s="730"/>
      <c r="DJS228" s="730"/>
      <c r="DJT228" s="730"/>
      <c r="DJU228" s="730"/>
      <c r="DJV228" s="730"/>
      <c r="DJW228" s="730"/>
      <c r="DJX228" s="730"/>
      <c r="DJY228" s="730"/>
      <c r="DJZ228" s="730"/>
      <c r="DKA228" s="730"/>
      <c r="DKB228" s="730"/>
      <c r="DKC228" s="730"/>
      <c r="DKD228" s="730"/>
      <c r="DKE228" s="730"/>
      <c r="DKF228" s="730"/>
      <c r="DKG228" s="730"/>
      <c r="DKH228" s="730"/>
      <c r="DKI228" s="730"/>
      <c r="DKJ228" s="730"/>
      <c r="DKK228" s="730"/>
      <c r="DKL228" s="730"/>
      <c r="DKM228" s="730"/>
      <c r="DKN228" s="730"/>
      <c r="DKO228" s="730"/>
      <c r="DKP228" s="730"/>
      <c r="DKQ228" s="730"/>
      <c r="DKR228" s="730"/>
      <c r="DKS228" s="730"/>
      <c r="DKT228" s="730"/>
      <c r="DKU228" s="730"/>
      <c r="DKV228" s="730"/>
      <c r="DKW228" s="730"/>
      <c r="DKX228" s="730"/>
      <c r="DKY228" s="730"/>
      <c r="DKZ228" s="730"/>
      <c r="DLA228" s="730"/>
      <c r="DLB228" s="730"/>
      <c r="DLC228" s="730"/>
      <c r="DLD228" s="730"/>
      <c r="DLE228" s="730"/>
      <c r="DLF228" s="730"/>
      <c r="DLG228" s="730"/>
      <c r="DLH228" s="730"/>
      <c r="DLI228" s="730"/>
      <c r="DLJ228" s="730"/>
      <c r="DLK228" s="730"/>
      <c r="DLL228" s="730"/>
      <c r="DLM228" s="730"/>
      <c r="DLN228" s="727"/>
      <c r="DLO228" s="727"/>
      <c r="DLP228" s="727"/>
      <c r="DLQ228" s="727"/>
      <c r="DLR228" s="727"/>
      <c r="DLS228" s="727"/>
      <c r="DLT228" s="727"/>
      <c r="DLU228" s="727"/>
      <c r="DLV228" s="727"/>
      <c r="DLW228" s="727"/>
      <c r="DLX228" s="727"/>
      <c r="DLY228" s="727"/>
      <c r="DLZ228" s="727"/>
      <c r="DMA228" s="727"/>
      <c r="DMB228" s="727"/>
      <c r="DMC228" s="727"/>
      <c r="DMD228" s="728"/>
      <c r="DME228" s="728"/>
      <c r="DMF228" s="728"/>
      <c r="DMG228" s="728"/>
      <c r="DMH228" s="728"/>
      <c r="DMI228" s="728"/>
      <c r="DMJ228" s="728"/>
      <c r="DMK228" s="729"/>
      <c r="DML228" s="729"/>
      <c r="DMM228" s="729"/>
      <c r="DMN228" s="729"/>
      <c r="DMO228" s="729"/>
      <c r="DMP228" s="729"/>
      <c r="DMQ228" s="729"/>
      <c r="DMR228" s="729"/>
      <c r="DMS228" s="729"/>
      <c r="DMT228" s="729"/>
      <c r="DMU228" s="729"/>
      <c r="DMV228" s="729"/>
      <c r="DMW228" s="729"/>
      <c r="DMX228" s="729"/>
      <c r="DMY228" s="729"/>
      <c r="DMZ228" s="729"/>
      <c r="DNA228" s="729"/>
      <c r="DNB228" s="729"/>
      <c r="DNC228" s="729"/>
      <c r="DND228" s="729"/>
      <c r="DNE228" s="729"/>
      <c r="DNF228" s="729"/>
      <c r="DNG228" s="729"/>
      <c r="DNH228" s="729"/>
      <c r="DNI228" s="729"/>
      <c r="DNJ228" s="729"/>
      <c r="DNK228" s="729"/>
      <c r="DNL228" s="729"/>
      <c r="DNM228" s="729"/>
      <c r="DNN228" s="729"/>
      <c r="DNO228" s="729"/>
      <c r="DNP228" s="729"/>
      <c r="DNQ228" s="729"/>
      <c r="DNR228" s="729"/>
      <c r="DNS228" s="730"/>
      <c r="DNT228" s="730"/>
      <c r="DNU228" s="730"/>
      <c r="DNV228" s="730"/>
      <c r="DNW228" s="730"/>
      <c r="DNX228" s="730"/>
      <c r="DNY228" s="730"/>
      <c r="DNZ228" s="730"/>
      <c r="DOA228" s="730"/>
      <c r="DOB228" s="730"/>
      <c r="DOC228" s="730"/>
      <c r="DOD228" s="730"/>
      <c r="DOE228" s="730"/>
      <c r="DOF228" s="730"/>
      <c r="DOG228" s="730"/>
      <c r="DOH228" s="730"/>
      <c r="DOI228" s="730"/>
      <c r="DOJ228" s="730"/>
      <c r="DOK228" s="730"/>
      <c r="DOL228" s="730"/>
      <c r="DOM228" s="730"/>
      <c r="DON228" s="730"/>
      <c r="DOO228" s="730"/>
      <c r="DOP228" s="730"/>
      <c r="DOQ228" s="730"/>
      <c r="DOR228" s="730"/>
      <c r="DOS228" s="730"/>
      <c r="DOT228" s="730"/>
      <c r="DOU228" s="730"/>
      <c r="DOV228" s="730"/>
      <c r="DOW228" s="730"/>
      <c r="DOX228" s="730"/>
      <c r="DOY228" s="730"/>
      <c r="DOZ228" s="730"/>
      <c r="DPA228" s="730"/>
      <c r="DPB228" s="730"/>
      <c r="DPC228" s="730"/>
      <c r="DPD228" s="730"/>
      <c r="DPE228" s="730"/>
      <c r="DPF228" s="730"/>
      <c r="DPG228" s="730"/>
      <c r="DPH228" s="730"/>
      <c r="DPI228" s="730"/>
      <c r="DPJ228" s="730"/>
      <c r="DPK228" s="730"/>
      <c r="DPL228" s="730"/>
      <c r="DPM228" s="730"/>
      <c r="DPN228" s="730"/>
      <c r="DPO228" s="727"/>
      <c r="DPP228" s="727"/>
      <c r="DPQ228" s="727"/>
      <c r="DPR228" s="727"/>
      <c r="DPS228" s="727"/>
      <c r="DPT228" s="727"/>
      <c r="DPU228" s="727"/>
      <c r="DPV228" s="727"/>
      <c r="DPW228" s="727"/>
      <c r="DPX228" s="727"/>
      <c r="DPY228" s="727"/>
      <c r="DPZ228" s="727"/>
      <c r="DQA228" s="727"/>
      <c r="DQB228" s="727"/>
      <c r="DQC228" s="727"/>
      <c r="DQD228" s="727"/>
      <c r="DQE228" s="728"/>
      <c r="DQF228" s="728"/>
      <c r="DQG228" s="728"/>
      <c r="DQH228" s="728"/>
      <c r="DQI228" s="728"/>
      <c r="DQJ228" s="728"/>
      <c r="DQK228" s="728"/>
      <c r="DQL228" s="729"/>
      <c r="DQM228" s="729"/>
      <c r="DQN228" s="729"/>
      <c r="DQO228" s="729"/>
      <c r="DQP228" s="729"/>
      <c r="DQQ228" s="729"/>
      <c r="DQR228" s="729"/>
      <c r="DQS228" s="729"/>
      <c r="DQT228" s="729"/>
      <c r="DQU228" s="729"/>
      <c r="DQV228" s="729"/>
      <c r="DQW228" s="729"/>
      <c r="DQX228" s="729"/>
      <c r="DQY228" s="729"/>
      <c r="DQZ228" s="729"/>
      <c r="DRA228" s="729"/>
      <c r="DRB228" s="729"/>
      <c r="DRC228" s="729"/>
      <c r="DRD228" s="729"/>
      <c r="DRE228" s="729"/>
      <c r="DRF228" s="729"/>
      <c r="DRG228" s="729"/>
      <c r="DRH228" s="729"/>
      <c r="DRI228" s="729"/>
      <c r="DRJ228" s="729"/>
      <c r="DRK228" s="729"/>
      <c r="DRL228" s="729"/>
      <c r="DRM228" s="729"/>
      <c r="DRN228" s="729"/>
      <c r="DRO228" s="729"/>
      <c r="DRP228" s="729"/>
      <c r="DRQ228" s="729"/>
      <c r="DRR228" s="729"/>
      <c r="DRS228" s="729"/>
      <c r="DRT228" s="730"/>
      <c r="DRU228" s="730"/>
      <c r="DRV228" s="730"/>
      <c r="DRW228" s="730"/>
      <c r="DRX228" s="730"/>
      <c r="DRY228" s="730"/>
      <c r="DRZ228" s="730"/>
      <c r="DSA228" s="730"/>
      <c r="DSB228" s="730"/>
      <c r="DSC228" s="730"/>
      <c r="DSD228" s="730"/>
      <c r="DSE228" s="730"/>
      <c r="DSF228" s="730"/>
      <c r="DSG228" s="730"/>
      <c r="DSH228" s="730"/>
      <c r="DSI228" s="730"/>
      <c r="DSJ228" s="730"/>
      <c r="DSK228" s="730"/>
      <c r="DSL228" s="730"/>
      <c r="DSM228" s="730"/>
      <c r="DSN228" s="730"/>
      <c r="DSO228" s="730"/>
      <c r="DSP228" s="730"/>
      <c r="DSQ228" s="730"/>
      <c r="DSR228" s="730"/>
      <c r="DSS228" s="730"/>
      <c r="DST228" s="730"/>
      <c r="DSU228" s="730"/>
      <c r="DSV228" s="730"/>
      <c r="DSW228" s="730"/>
      <c r="DSX228" s="730"/>
      <c r="DSY228" s="730"/>
      <c r="DSZ228" s="730"/>
      <c r="DTA228" s="730"/>
      <c r="DTB228" s="730"/>
      <c r="DTC228" s="730"/>
      <c r="DTD228" s="730"/>
      <c r="DTE228" s="730"/>
      <c r="DTF228" s="730"/>
      <c r="DTG228" s="730"/>
      <c r="DTH228" s="730"/>
      <c r="DTI228" s="730"/>
      <c r="DTJ228" s="730"/>
      <c r="DTK228" s="730"/>
      <c r="DTL228" s="730"/>
      <c r="DTM228" s="730"/>
      <c r="DTN228" s="730"/>
      <c r="DTO228" s="730"/>
      <c r="DTP228" s="727"/>
      <c r="DTQ228" s="727"/>
      <c r="DTR228" s="727"/>
      <c r="DTS228" s="727"/>
      <c r="DTT228" s="727"/>
      <c r="DTU228" s="727"/>
      <c r="DTV228" s="727"/>
      <c r="DTW228" s="727"/>
      <c r="DTX228" s="727"/>
      <c r="DTY228" s="727"/>
      <c r="DTZ228" s="727"/>
      <c r="DUA228" s="727"/>
      <c r="DUB228" s="727"/>
      <c r="DUC228" s="727"/>
      <c r="DUD228" s="727"/>
      <c r="DUE228" s="727"/>
      <c r="DUF228" s="728"/>
      <c r="DUG228" s="728"/>
      <c r="DUH228" s="728"/>
      <c r="DUI228" s="728"/>
      <c r="DUJ228" s="728"/>
      <c r="DUK228" s="728"/>
      <c r="DUL228" s="728"/>
      <c r="DUM228" s="729"/>
      <c r="DUN228" s="729"/>
      <c r="DUO228" s="729"/>
      <c r="DUP228" s="729"/>
      <c r="DUQ228" s="729"/>
      <c r="DUR228" s="729"/>
      <c r="DUS228" s="729"/>
      <c r="DUT228" s="729"/>
      <c r="DUU228" s="729"/>
      <c r="DUV228" s="729"/>
      <c r="DUW228" s="729"/>
      <c r="DUX228" s="729"/>
      <c r="DUY228" s="729"/>
      <c r="DUZ228" s="729"/>
      <c r="DVA228" s="729"/>
      <c r="DVB228" s="729"/>
      <c r="DVC228" s="729"/>
      <c r="DVD228" s="729"/>
      <c r="DVE228" s="729"/>
      <c r="DVF228" s="729"/>
      <c r="DVG228" s="729"/>
      <c r="DVH228" s="729"/>
      <c r="DVI228" s="729"/>
      <c r="DVJ228" s="729"/>
      <c r="DVK228" s="729"/>
      <c r="DVL228" s="729"/>
      <c r="DVM228" s="729"/>
      <c r="DVN228" s="729"/>
      <c r="DVO228" s="729"/>
      <c r="DVP228" s="729"/>
      <c r="DVQ228" s="729"/>
      <c r="DVR228" s="729"/>
      <c r="DVS228" s="729"/>
      <c r="DVT228" s="729"/>
      <c r="DVU228" s="730"/>
      <c r="DVV228" s="730"/>
      <c r="DVW228" s="730"/>
      <c r="DVX228" s="730"/>
      <c r="DVY228" s="730"/>
      <c r="DVZ228" s="730"/>
      <c r="DWA228" s="730"/>
      <c r="DWB228" s="730"/>
      <c r="DWC228" s="730"/>
      <c r="DWD228" s="730"/>
      <c r="DWE228" s="730"/>
      <c r="DWF228" s="730"/>
      <c r="DWG228" s="730"/>
      <c r="DWH228" s="730"/>
      <c r="DWI228" s="730"/>
      <c r="DWJ228" s="730"/>
      <c r="DWK228" s="730"/>
      <c r="DWL228" s="730"/>
      <c r="DWM228" s="730"/>
      <c r="DWN228" s="730"/>
      <c r="DWO228" s="730"/>
      <c r="DWP228" s="730"/>
      <c r="DWQ228" s="730"/>
      <c r="DWR228" s="730"/>
      <c r="DWS228" s="730"/>
      <c r="DWT228" s="730"/>
      <c r="DWU228" s="730"/>
      <c r="DWV228" s="730"/>
      <c r="DWW228" s="730"/>
      <c r="DWX228" s="730"/>
      <c r="DWY228" s="730"/>
      <c r="DWZ228" s="730"/>
      <c r="DXA228" s="730"/>
      <c r="DXB228" s="730"/>
      <c r="DXC228" s="730"/>
      <c r="DXD228" s="730"/>
      <c r="DXE228" s="730"/>
      <c r="DXF228" s="730"/>
      <c r="DXG228" s="730"/>
      <c r="DXH228" s="730"/>
      <c r="DXI228" s="730"/>
      <c r="DXJ228" s="730"/>
      <c r="DXK228" s="730"/>
      <c r="DXL228" s="730"/>
      <c r="DXM228" s="730"/>
      <c r="DXN228" s="730"/>
      <c r="DXO228" s="730"/>
      <c r="DXP228" s="730"/>
      <c r="DXQ228" s="727"/>
      <c r="DXR228" s="727"/>
      <c r="DXS228" s="727"/>
      <c r="DXT228" s="727"/>
      <c r="DXU228" s="727"/>
      <c r="DXV228" s="727"/>
      <c r="DXW228" s="727"/>
      <c r="DXX228" s="727"/>
      <c r="DXY228" s="727"/>
      <c r="DXZ228" s="727"/>
      <c r="DYA228" s="727"/>
      <c r="DYB228" s="727"/>
      <c r="DYC228" s="727"/>
      <c r="DYD228" s="727"/>
      <c r="DYE228" s="727"/>
      <c r="DYF228" s="727"/>
      <c r="DYG228" s="728"/>
      <c r="DYH228" s="728"/>
      <c r="DYI228" s="728"/>
      <c r="DYJ228" s="728"/>
      <c r="DYK228" s="728"/>
      <c r="DYL228" s="728"/>
      <c r="DYM228" s="728"/>
      <c r="DYN228" s="729"/>
      <c r="DYO228" s="729"/>
      <c r="DYP228" s="729"/>
      <c r="DYQ228" s="729"/>
      <c r="DYR228" s="729"/>
      <c r="DYS228" s="729"/>
      <c r="DYT228" s="729"/>
      <c r="DYU228" s="729"/>
      <c r="DYV228" s="729"/>
      <c r="DYW228" s="729"/>
      <c r="DYX228" s="729"/>
      <c r="DYY228" s="729"/>
      <c r="DYZ228" s="729"/>
      <c r="DZA228" s="729"/>
      <c r="DZB228" s="729"/>
      <c r="DZC228" s="729"/>
      <c r="DZD228" s="729"/>
      <c r="DZE228" s="729"/>
      <c r="DZF228" s="729"/>
      <c r="DZG228" s="729"/>
      <c r="DZH228" s="729"/>
      <c r="DZI228" s="729"/>
      <c r="DZJ228" s="729"/>
      <c r="DZK228" s="729"/>
      <c r="DZL228" s="729"/>
      <c r="DZM228" s="729"/>
      <c r="DZN228" s="729"/>
      <c r="DZO228" s="729"/>
      <c r="DZP228" s="729"/>
      <c r="DZQ228" s="729"/>
      <c r="DZR228" s="729"/>
      <c r="DZS228" s="729"/>
      <c r="DZT228" s="729"/>
      <c r="DZU228" s="729"/>
      <c r="DZV228" s="730"/>
      <c r="DZW228" s="730"/>
      <c r="DZX228" s="730"/>
      <c r="DZY228" s="730"/>
      <c r="DZZ228" s="730"/>
      <c r="EAA228" s="730"/>
      <c r="EAB228" s="730"/>
      <c r="EAC228" s="730"/>
      <c r="EAD228" s="730"/>
      <c r="EAE228" s="730"/>
      <c r="EAF228" s="730"/>
      <c r="EAG228" s="730"/>
      <c r="EAH228" s="730"/>
      <c r="EAI228" s="730"/>
      <c r="EAJ228" s="730"/>
      <c r="EAK228" s="730"/>
      <c r="EAL228" s="730"/>
      <c r="EAM228" s="730"/>
      <c r="EAN228" s="730"/>
      <c r="EAO228" s="730"/>
      <c r="EAP228" s="730"/>
      <c r="EAQ228" s="730"/>
      <c r="EAR228" s="730"/>
      <c r="EAS228" s="730"/>
      <c r="EAT228" s="730"/>
      <c r="EAU228" s="730"/>
      <c r="EAV228" s="730"/>
      <c r="EAW228" s="730"/>
      <c r="EAX228" s="730"/>
      <c r="EAY228" s="730"/>
      <c r="EAZ228" s="730"/>
      <c r="EBA228" s="730"/>
      <c r="EBB228" s="730"/>
      <c r="EBC228" s="730"/>
      <c r="EBD228" s="730"/>
      <c r="EBE228" s="730"/>
      <c r="EBF228" s="730"/>
      <c r="EBG228" s="730"/>
      <c r="EBH228" s="730"/>
      <c r="EBI228" s="730"/>
      <c r="EBJ228" s="730"/>
      <c r="EBK228" s="730"/>
      <c r="EBL228" s="730"/>
      <c r="EBM228" s="730"/>
      <c r="EBN228" s="730"/>
      <c r="EBO228" s="730"/>
      <c r="EBP228" s="730"/>
      <c r="EBQ228" s="730"/>
      <c r="EBR228" s="727"/>
      <c r="EBS228" s="727"/>
      <c r="EBT228" s="727"/>
      <c r="EBU228" s="727"/>
      <c r="EBV228" s="727"/>
      <c r="EBW228" s="727"/>
      <c r="EBX228" s="727"/>
      <c r="EBY228" s="727"/>
      <c r="EBZ228" s="727"/>
      <c r="ECA228" s="727"/>
      <c r="ECB228" s="727"/>
      <c r="ECC228" s="727"/>
      <c r="ECD228" s="727"/>
      <c r="ECE228" s="727"/>
      <c r="ECF228" s="727"/>
      <c r="ECG228" s="727"/>
      <c r="ECH228" s="728"/>
      <c r="ECI228" s="728"/>
      <c r="ECJ228" s="728"/>
      <c r="ECK228" s="728"/>
      <c r="ECL228" s="728"/>
      <c r="ECM228" s="728"/>
      <c r="ECN228" s="728"/>
      <c r="ECO228" s="729"/>
      <c r="ECP228" s="729"/>
      <c r="ECQ228" s="729"/>
      <c r="ECR228" s="729"/>
      <c r="ECS228" s="729"/>
      <c r="ECT228" s="729"/>
      <c r="ECU228" s="729"/>
      <c r="ECV228" s="729"/>
      <c r="ECW228" s="729"/>
      <c r="ECX228" s="729"/>
      <c r="ECY228" s="729"/>
      <c r="ECZ228" s="729"/>
      <c r="EDA228" s="729"/>
      <c r="EDB228" s="729"/>
      <c r="EDC228" s="729"/>
      <c r="EDD228" s="729"/>
      <c r="EDE228" s="729"/>
      <c r="EDF228" s="729"/>
      <c r="EDG228" s="729"/>
      <c r="EDH228" s="729"/>
      <c r="EDI228" s="729"/>
      <c r="EDJ228" s="729"/>
      <c r="EDK228" s="729"/>
      <c r="EDL228" s="729"/>
      <c r="EDM228" s="729"/>
      <c r="EDN228" s="729"/>
      <c r="EDO228" s="729"/>
      <c r="EDP228" s="729"/>
      <c r="EDQ228" s="729"/>
      <c r="EDR228" s="729"/>
      <c r="EDS228" s="729"/>
      <c r="EDT228" s="729"/>
      <c r="EDU228" s="729"/>
      <c r="EDV228" s="729"/>
      <c r="EDW228" s="730"/>
      <c r="EDX228" s="730"/>
      <c r="EDY228" s="730"/>
      <c r="EDZ228" s="730"/>
      <c r="EEA228" s="730"/>
      <c r="EEB228" s="730"/>
      <c r="EEC228" s="730"/>
      <c r="EED228" s="730"/>
      <c r="EEE228" s="730"/>
      <c r="EEF228" s="730"/>
      <c r="EEG228" s="730"/>
      <c r="EEH228" s="730"/>
      <c r="EEI228" s="730"/>
      <c r="EEJ228" s="730"/>
      <c r="EEK228" s="730"/>
      <c r="EEL228" s="730"/>
      <c r="EEM228" s="730"/>
      <c r="EEN228" s="730"/>
      <c r="EEO228" s="730"/>
      <c r="EEP228" s="730"/>
      <c r="EEQ228" s="730"/>
      <c r="EER228" s="730"/>
      <c r="EES228" s="730"/>
      <c r="EET228" s="730"/>
      <c r="EEU228" s="730"/>
      <c r="EEV228" s="730"/>
      <c r="EEW228" s="730"/>
      <c r="EEX228" s="730"/>
      <c r="EEY228" s="730"/>
      <c r="EEZ228" s="730"/>
      <c r="EFA228" s="730"/>
      <c r="EFB228" s="730"/>
      <c r="EFC228" s="730"/>
      <c r="EFD228" s="730"/>
      <c r="EFE228" s="730"/>
      <c r="EFF228" s="730"/>
      <c r="EFG228" s="730"/>
      <c r="EFH228" s="730"/>
      <c r="EFI228" s="730"/>
      <c r="EFJ228" s="730"/>
      <c r="EFK228" s="730"/>
      <c r="EFL228" s="730"/>
      <c r="EFM228" s="730"/>
      <c r="EFN228" s="730"/>
      <c r="EFO228" s="730"/>
      <c r="EFP228" s="730"/>
      <c r="EFQ228" s="730"/>
      <c r="EFR228" s="730"/>
      <c r="EFS228" s="727"/>
      <c r="EFT228" s="727"/>
      <c r="EFU228" s="727"/>
      <c r="EFV228" s="727"/>
      <c r="EFW228" s="727"/>
      <c r="EFX228" s="727"/>
      <c r="EFY228" s="727"/>
      <c r="EFZ228" s="727"/>
      <c r="EGA228" s="727"/>
      <c r="EGB228" s="727"/>
      <c r="EGC228" s="727"/>
      <c r="EGD228" s="727"/>
      <c r="EGE228" s="727"/>
      <c r="EGF228" s="727"/>
      <c r="EGG228" s="727"/>
      <c r="EGH228" s="727"/>
      <c r="EGI228" s="728"/>
      <c r="EGJ228" s="728"/>
      <c r="EGK228" s="728"/>
      <c r="EGL228" s="728"/>
      <c r="EGM228" s="728"/>
      <c r="EGN228" s="728"/>
      <c r="EGO228" s="728"/>
      <c r="EGP228" s="729"/>
      <c r="EGQ228" s="729"/>
      <c r="EGR228" s="729"/>
      <c r="EGS228" s="729"/>
      <c r="EGT228" s="729"/>
      <c r="EGU228" s="729"/>
      <c r="EGV228" s="729"/>
      <c r="EGW228" s="729"/>
      <c r="EGX228" s="729"/>
      <c r="EGY228" s="729"/>
      <c r="EGZ228" s="729"/>
      <c r="EHA228" s="729"/>
      <c r="EHB228" s="729"/>
      <c r="EHC228" s="729"/>
      <c r="EHD228" s="729"/>
      <c r="EHE228" s="729"/>
      <c r="EHF228" s="729"/>
      <c r="EHG228" s="729"/>
      <c r="EHH228" s="729"/>
      <c r="EHI228" s="729"/>
      <c r="EHJ228" s="729"/>
      <c r="EHK228" s="729"/>
      <c r="EHL228" s="729"/>
      <c r="EHM228" s="729"/>
      <c r="EHN228" s="729"/>
      <c r="EHO228" s="729"/>
      <c r="EHP228" s="729"/>
      <c r="EHQ228" s="729"/>
      <c r="EHR228" s="729"/>
      <c r="EHS228" s="729"/>
      <c r="EHT228" s="729"/>
      <c r="EHU228" s="729"/>
      <c r="EHV228" s="729"/>
      <c r="EHW228" s="729"/>
      <c r="EHX228" s="730"/>
      <c r="EHY228" s="730"/>
      <c r="EHZ228" s="730"/>
      <c r="EIA228" s="730"/>
      <c r="EIB228" s="730"/>
      <c r="EIC228" s="730"/>
      <c r="EID228" s="730"/>
      <c r="EIE228" s="730"/>
      <c r="EIF228" s="730"/>
      <c r="EIG228" s="730"/>
      <c r="EIH228" s="730"/>
      <c r="EII228" s="730"/>
      <c r="EIJ228" s="730"/>
      <c r="EIK228" s="730"/>
      <c r="EIL228" s="730"/>
      <c r="EIM228" s="730"/>
      <c r="EIN228" s="730"/>
      <c r="EIO228" s="730"/>
      <c r="EIP228" s="730"/>
      <c r="EIQ228" s="730"/>
      <c r="EIR228" s="730"/>
      <c r="EIS228" s="730"/>
      <c r="EIT228" s="730"/>
      <c r="EIU228" s="730"/>
      <c r="EIV228" s="730"/>
      <c r="EIW228" s="730"/>
      <c r="EIX228" s="730"/>
      <c r="EIY228" s="730"/>
      <c r="EIZ228" s="730"/>
      <c r="EJA228" s="730"/>
      <c r="EJB228" s="730"/>
      <c r="EJC228" s="730"/>
      <c r="EJD228" s="730"/>
      <c r="EJE228" s="730"/>
      <c r="EJF228" s="730"/>
      <c r="EJG228" s="730"/>
      <c r="EJH228" s="730"/>
      <c r="EJI228" s="730"/>
      <c r="EJJ228" s="730"/>
      <c r="EJK228" s="730"/>
      <c r="EJL228" s="730"/>
      <c r="EJM228" s="730"/>
      <c r="EJN228" s="730"/>
      <c r="EJO228" s="730"/>
      <c r="EJP228" s="730"/>
      <c r="EJQ228" s="730"/>
      <c r="EJR228" s="730"/>
      <c r="EJS228" s="730"/>
      <c r="EJT228" s="727"/>
      <c r="EJU228" s="727"/>
      <c r="EJV228" s="727"/>
      <c r="EJW228" s="727"/>
      <c r="EJX228" s="727"/>
      <c r="EJY228" s="727"/>
      <c r="EJZ228" s="727"/>
      <c r="EKA228" s="727"/>
      <c r="EKB228" s="727"/>
      <c r="EKC228" s="727"/>
      <c r="EKD228" s="727"/>
      <c r="EKE228" s="727"/>
      <c r="EKF228" s="727"/>
      <c r="EKG228" s="727"/>
      <c r="EKH228" s="727"/>
      <c r="EKI228" s="727"/>
      <c r="EKJ228" s="728"/>
      <c r="EKK228" s="728"/>
      <c r="EKL228" s="728"/>
      <c r="EKM228" s="728"/>
      <c r="EKN228" s="728"/>
      <c r="EKO228" s="728"/>
      <c r="EKP228" s="728"/>
      <c r="EKQ228" s="729"/>
      <c r="EKR228" s="729"/>
      <c r="EKS228" s="729"/>
      <c r="EKT228" s="729"/>
      <c r="EKU228" s="729"/>
      <c r="EKV228" s="729"/>
      <c r="EKW228" s="729"/>
      <c r="EKX228" s="729"/>
      <c r="EKY228" s="729"/>
      <c r="EKZ228" s="729"/>
      <c r="ELA228" s="729"/>
      <c r="ELB228" s="729"/>
      <c r="ELC228" s="729"/>
      <c r="ELD228" s="729"/>
      <c r="ELE228" s="729"/>
      <c r="ELF228" s="729"/>
      <c r="ELG228" s="729"/>
      <c r="ELH228" s="729"/>
      <c r="ELI228" s="729"/>
      <c r="ELJ228" s="729"/>
      <c r="ELK228" s="729"/>
      <c r="ELL228" s="729"/>
      <c r="ELM228" s="729"/>
      <c r="ELN228" s="729"/>
      <c r="ELO228" s="729"/>
      <c r="ELP228" s="729"/>
      <c r="ELQ228" s="729"/>
      <c r="ELR228" s="729"/>
      <c r="ELS228" s="729"/>
      <c r="ELT228" s="729"/>
      <c r="ELU228" s="729"/>
      <c r="ELV228" s="729"/>
      <c r="ELW228" s="729"/>
      <c r="ELX228" s="729"/>
      <c r="ELY228" s="730"/>
      <c r="ELZ228" s="730"/>
      <c r="EMA228" s="730"/>
      <c r="EMB228" s="730"/>
      <c r="EMC228" s="730"/>
      <c r="EMD228" s="730"/>
      <c r="EME228" s="730"/>
      <c r="EMF228" s="730"/>
      <c r="EMG228" s="730"/>
      <c r="EMH228" s="730"/>
      <c r="EMI228" s="730"/>
      <c r="EMJ228" s="730"/>
      <c r="EMK228" s="730"/>
      <c r="EML228" s="730"/>
      <c r="EMM228" s="730"/>
      <c r="EMN228" s="730"/>
      <c r="EMO228" s="730"/>
      <c r="EMP228" s="730"/>
      <c r="EMQ228" s="730"/>
      <c r="EMR228" s="730"/>
      <c r="EMS228" s="730"/>
      <c r="EMT228" s="730"/>
      <c r="EMU228" s="730"/>
      <c r="EMV228" s="730"/>
      <c r="EMW228" s="730"/>
      <c r="EMX228" s="730"/>
      <c r="EMY228" s="730"/>
      <c r="EMZ228" s="730"/>
      <c r="ENA228" s="730"/>
      <c r="ENB228" s="730"/>
      <c r="ENC228" s="730"/>
      <c r="END228" s="730"/>
      <c r="ENE228" s="730"/>
      <c r="ENF228" s="730"/>
      <c r="ENG228" s="730"/>
      <c r="ENH228" s="730"/>
      <c r="ENI228" s="730"/>
      <c r="ENJ228" s="730"/>
      <c r="ENK228" s="730"/>
      <c r="ENL228" s="730"/>
      <c r="ENM228" s="730"/>
      <c r="ENN228" s="730"/>
      <c r="ENO228" s="730"/>
      <c r="ENP228" s="730"/>
      <c r="ENQ228" s="730"/>
      <c r="ENR228" s="730"/>
      <c r="ENS228" s="730"/>
      <c r="ENT228" s="730"/>
      <c r="ENU228" s="727"/>
      <c r="ENV228" s="727"/>
      <c r="ENW228" s="727"/>
      <c r="ENX228" s="727"/>
      <c r="ENY228" s="727"/>
      <c r="ENZ228" s="727"/>
      <c r="EOA228" s="727"/>
      <c r="EOB228" s="727"/>
      <c r="EOC228" s="727"/>
      <c r="EOD228" s="727"/>
      <c r="EOE228" s="727"/>
      <c r="EOF228" s="727"/>
      <c r="EOG228" s="727"/>
      <c r="EOH228" s="727"/>
      <c r="EOI228" s="727"/>
      <c r="EOJ228" s="727"/>
      <c r="EOK228" s="728"/>
      <c r="EOL228" s="728"/>
      <c r="EOM228" s="728"/>
      <c r="EON228" s="728"/>
      <c r="EOO228" s="728"/>
      <c r="EOP228" s="728"/>
      <c r="EOQ228" s="728"/>
      <c r="EOR228" s="729"/>
      <c r="EOS228" s="729"/>
      <c r="EOT228" s="729"/>
      <c r="EOU228" s="729"/>
      <c r="EOV228" s="729"/>
      <c r="EOW228" s="729"/>
      <c r="EOX228" s="729"/>
      <c r="EOY228" s="729"/>
      <c r="EOZ228" s="729"/>
      <c r="EPA228" s="729"/>
      <c r="EPB228" s="729"/>
      <c r="EPC228" s="729"/>
      <c r="EPD228" s="729"/>
      <c r="EPE228" s="729"/>
      <c r="EPF228" s="729"/>
      <c r="EPG228" s="729"/>
      <c r="EPH228" s="729"/>
      <c r="EPI228" s="729"/>
      <c r="EPJ228" s="729"/>
      <c r="EPK228" s="729"/>
      <c r="EPL228" s="729"/>
      <c r="EPM228" s="729"/>
      <c r="EPN228" s="729"/>
      <c r="EPO228" s="729"/>
      <c r="EPP228" s="729"/>
      <c r="EPQ228" s="729"/>
      <c r="EPR228" s="729"/>
      <c r="EPS228" s="729"/>
      <c r="EPT228" s="729"/>
      <c r="EPU228" s="729"/>
      <c r="EPV228" s="729"/>
      <c r="EPW228" s="729"/>
      <c r="EPX228" s="729"/>
      <c r="EPY228" s="729"/>
      <c r="EPZ228" s="730"/>
      <c r="EQA228" s="730"/>
      <c r="EQB228" s="730"/>
      <c r="EQC228" s="730"/>
      <c r="EQD228" s="730"/>
      <c r="EQE228" s="730"/>
      <c r="EQF228" s="730"/>
      <c r="EQG228" s="730"/>
      <c r="EQH228" s="730"/>
      <c r="EQI228" s="730"/>
      <c r="EQJ228" s="730"/>
      <c r="EQK228" s="730"/>
      <c r="EQL228" s="730"/>
      <c r="EQM228" s="730"/>
      <c r="EQN228" s="730"/>
      <c r="EQO228" s="730"/>
      <c r="EQP228" s="730"/>
      <c r="EQQ228" s="730"/>
      <c r="EQR228" s="730"/>
      <c r="EQS228" s="730"/>
      <c r="EQT228" s="730"/>
      <c r="EQU228" s="730"/>
      <c r="EQV228" s="730"/>
      <c r="EQW228" s="730"/>
      <c r="EQX228" s="730"/>
      <c r="EQY228" s="730"/>
      <c r="EQZ228" s="730"/>
      <c r="ERA228" s="730"/>
      <c r="ERB228" s="730"/>
      <c r="ERC228" s="730"/>
      <c r="ERD228" s="730"/>
      <c r="ERE228" s="730"/>
      <c r="ERF228" s="730"/>
      <c r="ERG228" s="730"/>
      <c r="ERH228" s="730"/>
      <c r="ERI228" s="730"/>
      <c r="ERJ228" s="730"/>
      <c r="ERK228" s="730"/>
      <c r="ERL228" s="730"/>
      <c r="ERM228" s="730"/>
      <c r="ERN228" s="730"/>
      <c r="ERO228" s="730"/>
      <c r="ERP228" s="730"/>
      <c r="ERQ228" s="730"/>
      <c r="ERR228" s="730"/>
      <c r="ERS228" s="730"/>
      <c r="ERT228" s="730"/>
      <c r="ERU228" s="730"/>
      <c r="ERV228" s="727"/>
      <c r="ERW228" s="727"/>
      <c r="ERX228" s="727"/>
      <c r="ERY228" s="727"/>
      <c r="ERZ228" s="727"/>
      <c r="ESA228" s="727"/>
      <c r="ESB228" s="727"/>
      <c r="ESC228" s="727"/>
      <c r="ESD228" s="727"/>
      <c r="ESE228" s="727"/>
      <c r="ESF228" s="727"/>
      <c r="ESG228" s="727"/>
      <c r="ESH228" s="727"/>
      <c r="ESI228" s="727"/>
      <c r="ESJ228" s="727"/>
      <c r="ESK228" s="727"/>
      <c r="ESL228" s="728"/>
      <c r="ESM228" s="728"/>
      <c r="ESN228" s="728"/>
      <c r="ESO228" s="728"/>
      <c r="ESP228" s="728"/>
      <c r="ESQ228" s="728"/>
      <c r="ESR228" s="728"/>
      <c r="ESS228" s="729"/>
      <c r="EST228" s="729"/>
      <c r="ESU228" s="729"/>
      <c r="ESV228" s="729"/>
      <c r="ESW228" s="729"/>
      <c r="ESX228" s="729"/>
      <c r="ESY228" s="729"/>
      <c r="ESZ228" s="729"/>
      <c r="ETA228" s="729"/>
      <c r="ETB228" s="729"/>
      <c r="ETC228" s="729"/>
      <c r="ETD228" s="729"/>
      <c r="ETE228" s="729"/>
      <c r="ETF228" s="729"/>
      <c r="ETG228" s="729"/>
      <c r="ETH228" s="729"/>
      <c r="ETI228" s="729"/>
      <c r="ETJ228" s="729"/>
      <c r="ETK228" s="729"/>
      <c r="ETL228" s="729"/>
      <c r="ETM228" s="729"/>
      <c r="ETN228" s="729"/>
      <c r="ETO228" s="729"/>
      <c r="ETP228" s="729"/>
      <c r="ETQ228" s="729"/>
      <c r="ETR228" s="729"/>
      <c r="ETS228" s="729"/>
      <c r="ETT228" s="729"/>
      <c r="ETU228" s="729"/>
      <c r="ETV228" s="729"/>
      <c r="ETW228" s="729"/>
      <c r="ETX228" s="729"/>
      <c r="ETY228" s="729"/>
      <c r="ETZ228" s="729"/>
      <c r="EUA228" s="730"/>
      <c r="EUB228" s="730"/>
      <c r="EUC228" s="730"/>
      <c r="EUD228" s="730"/>
      <c r="EUE228" s="730"/>
      <c r="EUF228" s="730"/>
      <c r="EUG228" s="730"/>
      <c r="EUH228" s="730"/>
      <c r="EUI228" s="730"/>
      <c r="EUJ228" s="730"/>
      <c r="EUK228" s="730"/>
      <c r="EUL228" s="730"/>
      <c r="EUM228" s="730"/>
      <c r="EUN228" s="730"/>
      <c r="EUO228" s="730"/>
      <c r="EUP228" s="730"/>
      <c r="EUQ228" s="730"/>
      <c r="EUR228" s="730"/>
      <c r="EUS228" s="730"/>
      <c r="EUT228" s="730"/>
      <c r="EUU228" s="730"/>
      <c r="EUV228" s="730"/>
      <c r="EUW228" s="730"/>
      <c r="EUX228" s="730"/>
      <c r="EUY228" s="730"/>
      <c r="EUZ228" s="730"/>
      <c r="EVA228" s="730"/>
      <c r="EVB228" s="730"/>
      <c r="EVC228" s="730"/>
      <c r="EVD228" s="730"/>
      <c r="EVE228" s="730"/>
      <c r="EVF228" s="730"/>
      <c r="EVG228" s="730"/>
      <c r="EVH228" s="730"/>
      <c r="EVI228" s="730"/>
      <c r="EVJ228" s="730"/>
      <c r="EVK228" s="730"/>
      <c r="EVL228" s="730"/>
      <c r="EVM228" s="730"/>
      <c r="EVN228" s="730"/>
      <c r="EVO228" s="730"/>
      <c r="EVP228" s="730"/>
      <c r="EVQ228" s="730"/>
      <c r="EVR228" s="730"/>
      <c r="EVS228" s="730"/>
      <c r="EVT228" s="730"/>
      <c r="EVU228" s="730"/>
      <c r="EVV228" s="730"/>
      <c r="EVW228" s="727"/>
      <c r="EVX228" s="727"/>
      <c r="EVY228" s="727"/>
      <c r="EVZ228" s="727"/>
      <c r="EWA228" s="727"/>
      <c r="EWB228" s="727"/>
      <c r="EWC228" s="727"/>
      <c r="EWD228" s="727"/>
      <c r="EWE228" s="727"/>
      <c r="EWF228" s="727"/>
      <c r="EWG228" s="727"/>
      <c r="EWH228" s="727"/>
      <c r="EWI228" s="727"/>
      <c r="EWJ228" s="727"/>
      <c r="EWK228" s="727"/>
      <c r="EWL228" s="727"/>
      <c r="EWM228" s="728"/>
      <c r="EWN228" s="728"/>
      <c r="EWO228" s="728"/>
      <c r="EWP228" s="728"/>
      <c r="EWQ228" s="728"/>
      <c r="EWR228" s="728"/>
      <c r="EWS228" s="728"/>
      <c r="EWT228" s="729"/>
      <c r="EWU228" s="729"/>
      <c r="EWV228" s="729"/>
      <c r="EWW228" s="729"/>
      <c r="EWX228" s="729"/>
      <c r="EWY228" s="729"/>
      <c r="EWZ228" s="729"/>
      <c r="EXA228" s="729"/>
      <c r="EXB228" s="729"/>
      <c r="EXC228" s="729"/>
      <c r="EXD228" s="729"/>
      <c r="EXE228" s="729"/>
      <c r="EXF228" s="729"/>
      <c r="EXG228" s="729"/>
      <c r="EXH228" s="729"/>
      <c r="EXI228" s="729"/>
      <c r="EXJ228" s="729"/>
      <c r="EXK228" s="729"/>
      <c r="EXL228" s="729"/>
      <c r="EXM228" s="729"/>
      <c r="EXN228" s="729"/>
      <c r="EXO228" s="729"/>
      <c r="EXP228" s="729"/>
      <c r="EXQ228" s="729"/>
      <c r="EXR228" s="729"/>
      <c r="EXS228" s="729"/>
      <c r="EXT228" s="729"/>
      <c r="EXU228" s="729"/>
      <c r="EXV228" s="729"/>
      <c r="EXW228" s="729"/>
      <c r="EXX228" s="729"/>
      <c r="EXY228" s="729"/>
      <c r="EXZ228" s="729"/>
      <c r="EYA228" s="729"/>
      <c r="EYB228" s="730"/>
      <c r="EYC228" s="730"/>
      <c r="EYD228" s="730"/>
      <c r="EYE228" s="730"/>
      <c r="EYF228" s="730"/>
      <c r="EYG228" s="730"/>
      <c r="EYH228" s="730"/>
      <c r="EYI228" s="730"/>
      <c r="EYJ228" s="730"/>
      <c r="EYK228" s="730"/>
      <c r="EYL228" s="730"/>
      <c r="EYM228" s="730"/>
      <c r="EYN228" s="730"/>
      <c r="EYO228" s="730"/>
      <c r="EYP228" s="730"/>
      <c r="EYQ228" s="730"/>
      <c r="EYR228" s="730"/>
      <c r="EYS228" s="730"/>
      <c r="EYT228" s="730"/>
      <c r="EYU228" s="730"/>
      <c r="EYV228" s="730"/>
      <c r="EYW228" s="730"/>
      <c r="EYX228" s="730"/>
      <c r="EYY228" s="730"/>
      <c r="EYZ228" s="730"/>
      <c r="EZA228" s="730"/>
      <c r="EZB228" s="730"/>
      <c r="EZC228" s="730"/>
      <c r="EZD228" s="730"/>
      <c r="EZE228" s="730"/>
      <c r="EZF228" s="730"/>
      <c r="EZG228" s="730"/>
      <c r="EZH228" s="730"/>
      <c r="EZI228" s="730"/>
      <c r="EZJ228" s="730"/>
      <c r="EZK228" s="730"/>
      <c r="EZL228" s="730"/>
      <c r="EZM228" s="730"/>
      <c r="EZN228" s="730"/>
      <c r="EZO228" s="730"/>
      <c r="EZP228" s="730"/>
      <c r="EZQ228" s="730"/>
      <c r="EZR228" s="730"/>
      <c r="EZS228" s="730"/>
      <c r="EZT228" s="730"/>
      <c r="EZU228" s="730"/>
      <c r="EZV228" s="730"/>
      <c r="EZW228" s="730"/>
      <c r="EZX228" s="727"/>
      <c r="EZY228" s="727"/>
      <c r="EZZ228" s="727"/>
      <c r="FAA228" s="727"/>
      <c r="FAB228" s="727"/>
      <c r="FAC228" s="727"/>
      <c r="FAD228" s="727"/>
      <c r="FAE228" s="727"/>
      <c r="FAF228" s="727"/>
      <c r="FAG228" s="727"/>
      <c r="FAH228" s="727"/>
      <c r="FAI228" s="727"/>
      <c r="FAJ228" s="727"/>
      <c r="FAK228" s="727"/>
      <c r="FAL228" s="727"/>
      <c r="FAM228" s="727"/>
      <c r="FAN228" s="728"/>
      <c r="FAO228" s="728"/>
      <c r="FAP228" s="728"/>
      <c r="FAQ228" s="728"/>
      <c r="FAR228" s="728"/>
      <c r="FAS228" s="728"/>
      <c r="FAT228" s="728"/>
      <c r="FAU228" s="729"/>
      <c r="FAV228" s="729"/>
      <c r="FAW228" s="729"/>
      <c r="FAX228" s="729"/>
      <c r="FAY228" s="729"/>
      <c r="FAZ228" s="729"/>
      <c r="FBA228" s="729"/>
      <c r="FBB228" s="729"/>
      <c r="FBC228" s="729"/>
      <c r="FBD228" s="729"/>
      <c r="FBE228" s="729"/>
      <c r="FBF228" s="729"/>
      <c r="FBG228" s="729"/>
      <c r="FBH228" s="729"/>
      <c r="FBI228" s="729"/>
      <c r="FBJ228" s="729"/>
      <c r="FBK228" s="729"/>
      <c r="FBL228" s="729"/>
      <c r="FBM228" s="729"/>
      <c r="FBN228" s="729"/>
      <c r="FBO228" s="729"/>
      <c r="FBP228" s="729"/>
      <c r="FBQ228" s="729"/>
      <c r="FBR228" s="729"/>
      <c r="FBS228" s="729"/>
      <c r="FBT228" s="729"/>
      <c r="FBU228" s="729"/>
      <c r="FBV228" s="729"/>
      <c r="FBW228" s="729"/>
      <c r="FBX228" s="729"/>
      <c r="FBY228" s="729"/>
      <c r="FBZ228" s="729"/>
      <c r="FCA228" s="729"/>
      <c r="FCB228" s="729"/>
      <c r="FCC228" s="730"/>
      <c r="FCD228" s="730"/>
      <c r="FCE228" s="730"/>
      <c r="FCF228" s="730"/>
      <c r="FCG228" s="730"/>
      <c r="FCH228" s="730"/>
      <c r="FCI228" s="730"/>
      <c r="FCJ228" s="730"/>
      <c r="FCK228" s="730"/>
      <c r="FCL228" s="730"/>
      <c r="FCM228" s="730"/>
      <c r="FCN228" s="730"/>
      <c r="FCO228" s="730"/>
      <c r="FCP228" s="730"/>
      <c r="FCQ228" s="730"/>
      <c r="FCR228" s="730"/>
      <c r="FCS228" s="730"/>
      <c r="FCT228" s="730"/>
      <c r="FCU228" s="730"/>
      <c r="FCV228" s="730"/>
      <c r="FCW228" s="730"/>
      <c r="FCX228" s="730"/>
      <c r="FCY228" s="730"/>
      <c r="FCZ228" s="730"/>
      <c r="FDA228" s="730"/>
      <c r="FDB228" s="730"/>
      <c r="FDC228" s="730"/>
      <c r="FDD228" s="730"/>
      <c r="FDE228" s="730"/>
      <c r="FDF228" s="730"/>
      <c r="FDG228" s="730"/>
      <c r="FDH228" s="730"/>
      <c r="FDI228" s="730"/>
      <c r="FDJ228" s="730"/>
      <c r="FDK228" s="730"/>
      <c r="FDL228" s="730"/>
      <c r="FDM228" s="730"/>
      <c r="FDN228" s="730"/>
      <c r="FDO228" s="730"/>
      <c r="FDP228" s="730"/>
      <c r="FDQ228" s="730"/>
      <c r="FDR228" s="730"/>
      <c r="FDS228" s="730"/>
      <c r="FDT228" s="730"/>
      <c r="FDU228" s="730"/>
      <c r="FDV228" s="730"/>
      <c r="FDW228" s="730"/>
      <c r="FDX228" s="730"/>
      <c r="FDY228" s="727"/>
      <c r="FDZ228" s="727"/>
      <c r="FEA228" s="727"/>
      <c r="FEB228" s="727"/>
      <c r="FEC228" s="727"/>
      <c r="FED228" s="727"/>
      <c r="FEE228" s="727"/>
      <c r="FEF228" s="727"/>
      <c r="FEG228" s="727"/>
      <c r="FEH228" s="727"/>
      <c r="FEI228" s="727"/>
      <c r="FEJ228" s="727"/>
      <c r="FEK228" s="727"/>
      <c r="FEL228" s="727"/>
      <c r="FEM228" s="727"/>
      <c r="FEN228" s="727"/>
      <c r="FEO228" s="728"/>
      <c r="FEP228" s="728"/>
      <c r="FEQ228" s="728"/>
      <c r="FER228" s="728"/>
      <c r="FES228" s="728"/>
      <c r="FET228" s="728"/>
      <c r="FEU228" s="728"/>
      <c r="FEV228" s="729"/>
      <c r="FEW228" s="729"/>
      <c r="FEX228" s="729"/>
      <c r="FEY228" s="729"/>
      <c r="FEZ228" s="729"/>
      <c r="FFA228" s="729"/>
      <c r="FFB228" s="729"/>
      <c r="FFC228" s="729"/>
      <c r="FFD228" s="729"/>
      <c r="FFE228" s="729"/>
      <c r="FFF228" s="729"/>
      <c r="FFG228" s="729"/>
      <c r="FFH228" s="729"/>
      <c r="FFI228" s="729"/>
      <c r="FFJ228" s="729"/>
      <c r="FFK228" s="729"/>
      <c r="FFL228" s="729"/>
      <c r="FFM228" s="729"/>
      <c r="FFN228" s="729"/>
      <c r="FFO228" s="729"/>
      <c r="FFP228" s="729"/>
      <c r="FFQ228" s="729"/>
      <c r="FFR228" s="729"/>
      <c r="FFS228" s="729"/>
      <c r="FFT228" s="729"/>
      <c r="FFU228" s="729"/>
      <c r="FFV228" s="729"/>
      <c r="FFW228" s="729"/>
      <c r="FFX228" s="729"/>
      <c r="FFY228" s="729"/>
      <c r="FFZ228" s="729"/>
      <c r="FGA228" s="729"/>
      <c r="FGB228" s="729"/>
      <c r="FGC228" s="729"/>
      <c r="FGD228" s="730"/>
      <c r="FGE228" s="730"/>
      <c r="FGF228" s="730"/>
      <c r="FGG228" s="730"/>
      <c r="FGH228" s="730"/>
      <c r="FGI228" s="730"/>
      <c r="FGJ228" s="730"/>
      <c r="FGK228" s="730"/>
      <c r="FGL228" s="730"/>
      <c r="FGM228" s="730"/>
      <c r="FGN228" s="730"/>
      <c r="FGO228" s="730"/>
      <c r="FGP228" s="730"/>
      <c r="FGQ228" s="730"/>
      <c r="FGR228" s="730"/>
      <c r="FGS228" s="730"/>
      <c r="FGT228" s="730"/>
      <c r="FGU228" s="730"/>
      <c r="FGV228" s="730"/>
      <c r="FGW228" s="730"/>
      <c r="FGX228" s="730"/>
      <c r="FGY228" s="730"/>
      <c r="FGZ228" s="730"/>
      <c r="FHA228" s="730"/>
      <c r="FHB228" s="730"/>
      <c r="FHC228" s="730"/>
      <c r="FHD228" s="730"/>
      <c r="FHE228" s="730"/>
      <c r="FHF228" s="730"/>
      <c r="FHG228" s="730"/>
      <c r="FHH228" s="730"/>
      <c r="FHI228" s="730"/>
      <c r="FHJ228" s="730"/>
      <c r="FHK228" s="730"/>
      <c r="FHL228" s="730"/>
      <c r="FHM228" s="730"/>
      <c r="FHN228" s="730"/>
      <c r="FHO228" s="730"/>
      <c r="FHP228" s="730"/>
      <c r="FHQ228" s="730"/>
      <c r="FHR228" s="730"/>
      <c r="FHS228" s="730"/>
      <c r="FHT228" s="730"/>
      <c r="FHU228" s="730"/>
      <c r="FHV228" s="730"/>
      <c r="FHW228" s="730"/>
      <c r="FHX228" s="730"/>
      <c r="FHY228" s="730"/>
      <c r="FHZ228" s="727"/>
      <c r="FIA228" s="727"/>
      <c r="FIB228" s="727"/>
      <c r="FIC228" s="727"/>
      <c r="FID228" s="727"/>
      <c r="FIE228" s="727"/>
      <c r="FIF228" s="727"/>
      <c r="FIG228" s="727"/>
      <c r="FIH228" s="727"/>
      <c r="FII228" s="727"/>
      <c r="FIJ228" s="727"/>
      <c r="FIK228" s="727"/>
      <c r="FIL228" s="727"/>
      <c r="FIM228" s="727"/>
      <c r="FIN228" s="727"/>
      <c r="FIO228" s="727"/>
      <c r="FIP228" s="728"/>
      <c r="FIQ228" s="728"/>
      <c r="FIR228" s="728"/>
      <c r="FIS228" s="728"/>
      <c r="FIT228" s="728"/>
      <c r="FIU228" s="728"/>
      <c r="FIV228" s="728"/>
      <c r="FIW228" s="729"/>
      <c r="FIX228" s="729"/>
      <c r="FIY228" s="729"/>
      <c r="FIZ228" s="729"/>
      <c r="FJA228" s="729"/>
      <c r="FJB228" s="729"/>
      <c r="FJC228" s="729"/>
      <c r="FJD228" s="729"/>
      <c r="FJE228" s="729"/>
      <c r="FJF228" s="729"/>
      <c r="FJG228" s="729"/>
      <c r="FJH228" s="729"/>
      <c r="FJI228" s="729"/>
      <c r="FJJ228" s="729"/>
      <c r="FJK228" s="729"/>
      <c r="FJL228" s="729"/>
      <c r="FJM228" s="729"/>
      <c r="FJN228" s="729"/>
      <c r="FJO228" s="729"/>
      <c r="FJP228" s="729"/>
      <c r="FJQ228" s="729"/>
      <c r="FJR228" s="729"/>
      <c r="FJS228" s="729"/>
      <c r="FJT228" s="729"/>
      <c r="FJU228" s="729"/>
      <c r="FJV228" s="729"/>
      <c r="FJW228" s="729"/>
      <c r="FJX228" s="729"/>
      <c r="FJY228" s="729"/>
      <c r="FJZ228" s="729"/>
      <c r="FKA228" s="729"/>
      <c r="FKB228" s="729"/>
      <c r="FKC228" s="729"/>
      <c r="FKD228" s="729"/>
      <c r="FKE228" s="730"/>
      <c r="FKF228" s="730"/>
      <c r="FKG228" s="730"/>
      <c r="FKH228" s="730"/>
      <c r="FKI228" s="730"/>
      <c r="FKJ228" s="730"/>
      <c r="FKK228" s="730"/>
      <c r="FKL228" s="730"/>
      <c r="FKM228" s="730"/>
      <c r="FKN228" s="730"/>
      <c r="FKO228" s="730"/>
      <c r="FKP228" s="730"/>
      <c r="FKQ228" s="730"/>
      <c r="FKR228" s="730"/>
      <c r="FKS228" s="730"/>
      <c r="FKT228" s="730"/>
      <c r="FKU228" s="730"/>
      <c r="FKV228" s="730"/>
      <c r="FKW228" s="730"/>
      <c r="FKX228" s="730"/>
      <c r="FKY228" s="730"/>
      <c r="FKZ228" s="730"/>
      <c r="FLA228" s="730"/>
      <c r="FLB228" s="730"/>
      <c r="FLC228" s="730"/>
      <c r="FLD228" s="730"/>
      <c r="FLE228" s="730"/>
      <c r="FLF228" s="730"/>
      <c r="FLG228" s="730"/>
      <c r="FLH228" s="730"/>
      <c r="FLI228" s="730"/>
      <c r="FLJ228" s="730"/>
      <c r="FLK228" s="730"/>
      <c r="FLL228" s="730"/>
      <c r="FLM228" s="730"/>
      <c r="FLN228" s="730"/>
      <c r="FLO228" s="730"/>
      <c r="FLP228" s="730"/>
      <c r="FLQ228" s="730"/>
      <c r="FLR228" s="730"/>
      <c r="FLS228" s="730"/>
      <c r="FLT228" s="730"/>
      <c r="FLU228" s="730"/>
      <c r="FLV228" s="730"/>
      <c r="FLW228" s="730"/>
      <c r="FLX228" s="730"/>
      <c r="FLY228" s="730"/>
      <c r="FLZ228" s="730"/>
      <c r="FMA228" s="727"/>
      <c r="FMB228" s="727"/>
      <c r="FMC228" s="727"/>
      <c r="FMD228" s="727"/>
      <c r="FME228" s="727"/>
      <c r="FMF228" s="727"/>
      <c r="FMG228" s="727"/>
      <c r="FMH228" s="727"/>
      <c r="FMI228" s="727"/>
      <c r="FMJ228" s="727"/>
      <c r="FMK228" s="727"/>
      <c r="FML228" s="727"/>
      <c r="FMM228" s="727"/>
      <c r="FMN228" s="727"/>
      <c r="FMO228" s="727"/>
      <c r="FMP228" s="727"/>
      <c r="FMQ228" s="728"/>
      <c r="FMR228" s="728"/>
      <c r="FMS228" s="728"/>
      <c r="FMT228" s="728"/>
      <c r="FMU228" s="728"/>
      <c r="FMV228" s="728"/>
      <c r="FMW228" s="728"/>
      <c r="FMX228" s="729"/>
      <c r="FMY228" s="729"/>
      <c r="FMZ228" s="729"/>
      <c r="FNA228" s="729"/>
      <c r="FNB228" s="729"/>
      <c r="FNC228" s="729"/>
      <c r="FND228" s="729"/>
      <c r="FNE228" s="729"/>
      <c r="FNF228" s="729"/>
      <c r="FNG228" s="729"/>
      <c r="FNH228" s="729"/>
      <c r="FNI228" s="729"/>
      <c r="FNJ228" s="729"/>
      <c r="FNK228" s="729"/>
      <c r="FNL228" s="729"/>
      <c r="FNM228" s="729"/>
      <c r="FNN228" s="729"/>
      <c r="FNO228" s="729"/>
      <c r="FNP228" s="729"/>
      <c r="FNQ228" s="729"/>
      <c r="FNR228" s="729"/>
      <c r="FNS228" s="729"/>
      <c r="FNT228" s="729"/>
      <c r="FNU228" s="729"/>
      <c r="FNV228" s="729"/>
      <c r="FNW228" s="729"/>
      <c r="FNX228" s="729"/>
      <c r="FNY228" s="729"/>
      <c r="FNZ228" s="729"/>
      <c r="FOA228" s="729"/>
      <c r="FOB228" s="729"/>
      <c r="FOC228" s="729"/>
      <c r="FOD228" s="729"/>
      <c r="FOE228" s="729"/>
      <c r="FOF228" s="730"/>
      <c r="FOG228" s="730"/>
      <c r="FOH228" s="730"/>
      <c r="FOI228" s="730"/>
      <c r="FOJ228" s="730"/>
      <c r="FOK228" s="730"/>
      <c r="FOL228" s="730"/>
      <c r="FOM228" s="730"/>
      <c r="FON228" s="730"/>
      <c r="FOO228" s="730"/>
      <c r="FOP228" s="730"/>
      <c r="FOQ228" s="730"/>
      <c r="FOR228" s="730"/>
      <c r="FOS228" s="730"/>
      <c r="FOT228" s="730"/>
      <c r="FOU228" s="730"/>
      <c r="FOV228" s="730"/>
      <c r="FOW228" s="730"/>
      <c r="FOX228" s="730"/>
      <c r="FOY228" s="730"/>
      <c r="FOZ228" s="730"/>
      <c r="FPA228" s="730"/>
      <c r="FPB228" s="730"/>
      <c r="FPC228" s="730"/>
      <c r="FPD228" s="730"/>
      <c r="FPE228" s="730"/>
      <c r="FPF228" s="730"/>
      <c r="FPG228" s="730"/>
      <c r="FPH228" s="730"/>
      <c r="FPI228" s="730"/>
      <c r="FPJ228" s="730"/>
      <c r="FPK228" s="730"/>
      <c r="FPL228" s="730"/>
      <c r="FPM228" s="730"/>
      <c r="FPN228" s="730"/>
      <c r="FPO228" s="730"/>
      <c r="FPP228" s="730"/>
      <c r="FPQ228" s="730"/>
      <c r="FPR228" s="730"/>
      <c r="FPS228" s="730"/>
      <c r="FPT228" s="730"/>
      <c r="FPU228" s="730"/>
      <c r="FPV228" s="730"/>
      <c r="FPW228" s="730"/>
      <c r="FPX228" s="730"/>
      <c r="FPY228" s="730"/>
      <c r="FPZ228" s="730"/>
      <c r="FQA228" s="730"/>
      <c r="FQB228" s="727"/>
      <c r="FQC228" s="727"/>
      <c r="FQD228" s="727"/>
      <c r="FQE228" s="727"/>
      <c r="FQF228" s="727"/>
      <c r="FQG228" s="727"/>
      <c r="FQH228" s="727"/>
      <c r="FQI228" s="727"/>
      <c r="FQJ228" s="727"/>
      <c r="FQK228" s="727"/>
      <c r="FQL228" s="727"/>
      <c r="FQM228" s="727"/>
      <c r="FQN228" s="727"/>
      <c r="FQO228" s="727"/>
      <c r="FQP228" s="727"/>
      <c r="FQQ228" s="727"/>
      <c r="FQR228" s="728"/>
      <c r="FQS228" s="728"/>
      <c r="FQT228" s="728"/>
      <c r="FQU228" s="728"/>
      <c r="FQV228" s="728"/>
      <c r="FQW228" s="728"/>
      <c r="FQX228" s="728"/>
      <c r="FQY228" s="729"/>
      <c r="FQZ228" s="729"/>
      <c r="FRA228" s="729"/>
      <c r="FRB228" s="729"/>
      <c r="FRC228" s="729"/>
      <c r="FRD228" s="729"/>
      <c r="FRE228" s="729"/>
      <c r="FRF228" s="729"/>
      <c r="FRG228" s="729"/>
      <c r="FRH228" s="729"/>
      <c r="FRI228" s="729"/>
      <c r="FRJ228" s="729"/>
      <c r="FRK228" s="729"/>
      <c r="FRL228" s="729"/>
      <c r="FRM228" s="729"/>
      <c r="FRN228" s="729"/>
      <c r="FRO228" s="729"/>
      <c r="FRP228" s="729"/>
      <c r="FRQ228" s="729"/>
      <c r="FRR228" s="729"/>
      <c r="FRS228" s="729"/>
      <c r="FRT228" s="729"/>
      <c r="FRU228" s="729"/>
      <c r="FRV228" s="729"/>
      <c r="FRW228" s="729"/>
      <c r="FRX228" s="729"/>
      <c r="FRY228" s="729"/>
      <c r="FRZ228" s="729"/>
      <c r="FSA228" s="729"/>
      <c r="FSB228" s="729"/>
      <c r="FSC228" s="729"/>
      <c r="FSD228" s="729"/>
      <c r="FSE228" s="729"/>
      <c r="FSF228" s="729"/>
      <c r="FSG228" s="730"/>
      <c r="FSH228" s="730"/>
      <c r="FSI228" s="730"/>
      <c r="FSJ228" s="730"/>
      <c r="FSK228" s="730"/>
      <c r="FSL228" s="730"/>
      <c r="FSM228" s="730"/>
      <c r="FSN228" s="730"/>
      <c r="FSO228" s="730"/>
      <c r="FSP228" s="730"/>
      <c r="FSQ228" s="730"/>
      <c r="FSR228" s="730"/>
      <c r="FSS228" s="730"/>
      <c r="FST228" s="730"/>
      <c r="FSU228" s="730"/>
      <c r="FSV228" s="730"/>
      <c r="FSW228" s="730"/>
      <c r="FSX228" s="730"/>
      <c r="FSY228" s="730"/>
      <c r="FSZ228" s="730"/>
      <c r="FTA228" s="730"/>
      <c r="FTB228" s="730"/>
      <c r="FTC228" s="730"/>
      <c r="FTD228" s="730"/>
      <c r="FTE228" s="730"/>
      <c r="FTF228" s="730"/>
      <c r="FTG228" s="730"/>
      <c r="FTH228" s="730"/>
      <c r="FTI228" s="730"/>
      <c r="FTJ228" s="730"/>
      <c r="FTK228" s="730"/>
      <c r="FTL228" s="730"/>
      <c r="FTM228" s="730"/>
      <c r="FTN228" s="730"/>
      <c r="FTO228" s="730"/>
      <c r="FTP228" s="730"/>
      <c r="FTQ228" s="730"/>
      <c r="FTR228" s="730"/>
      <c r="FTS228" s="730"/>
      <c r="FTT228" s="730"/>
      <c r="FTU228" s="730"/>
      <c r="FTV228" s="730"/>
      <c r="FTW228" s="730"/>
      <c r="FTX228" s="730"/>
      <c r="FTY228" s="730"/>
      <c r="FTZ228" s="730"/>
      <c r="FUA228" s="730"/>
      <c r="FUB228" s="730"/>
      <c r="FUC228" s="727"/>
      <c r="FUD228" s="727"/>
      <c r="FUE228" s="727"/>
      <c r="FUF228" s="727"/>
      <c r="FUG228" s="727"/>
      <c r="FUH228" s="727"/>
      <c r="FUI228" s="727"/>
      <c r="FUJ228" s="727"/>
      <c r="FUK228" s="727"/>
      <c r="FUL228" s="727"/>
      <c r="FUM228" s="727"/>
      <c r="FUN228" s="727"/>
      <c r="FUO228" s="727"/>
      <c r="FUP228" s="727"/>
      <c r="FUQ228" s="727"/>
      <c r="FUR228" s="727"/>
      <c r="FUS228" s="728"/>
      <c r="FUT228" s="728"/>
      <c r="FUU228" s="728"/>
      <c r="FUV228" s="728"/>
      <c r="FUW228" s="728"/>
      <c r="FUX228" s="728"/>
      <c r="FUY228" s="728"/>
      <c r="FUZ228" s="729"/>
      <c r="FVA228" s="729"/>
      <c r="FVB228" s="729"/>
      <c r="FVC228" s="729"/>
      <c r="FVD228" s="729"/>
      <c r="FVE228" s="729"/>
      <c r="FVF228" s="729"/>
      <c r="FVG228" s="729"/>
      <c r="FVH228" s="729"/>
      <c r="FVI228" s="729"/>
      <c r="FVJ228" s="729"/>
      <c r="FVK228" s="729"/>
      <c r="FVL228" s="729"/>
      <c r="FVM228" s="729"/>
      <c r="FVN228" s="729"/>
      <c r="FVO228" s="729"/>
      <c r="FVP228" s="729"/>
      <c r="FVQ228" s="729"/>
      <c r="FVR228" s="729"/>
      <c r="FVS228" s="729"/>
      <c r="FVT228" s="729"/>
      <c r="FVU228" s="729"/>
      <c r="FVV228" s="729"/>
      <c r="FVW228" s="729"/>
      <c r="FVX228" s="729"/>
      <c r="FVY228" s="729"/>
      <c r="FVZ228" s="729"/>
      <c r="FWA228" s="729"/>
      <c r="FWB228" s="729"/>
      <c r="FWC228" s="729"/>
      <c r="FWD228" s="729"/>
      <c r="FWE228" s="729"/>
      <c r="FWF228" s="729"/>
      <c r="FWG228" s="729"/>
      <c r="FWH228" s="730"/>
      <c r="FWI228" s="730"/>
      <c r="FWJ228" s="730"/>
      <c r="FWK228" s="730"/>
      <c r="FWL228" s="730"/>
      <c r="FWM228" s="730"/>
      <c r="FWN228" s="730"/>
      <c r="FWO228" s="730"/>
      <c r="FWP228" s="730"/>
      <c r="FWQ228" s="730"/>
      <c r="FWR228" s="730"/>
      <c r="FWS228" s="730"/>
      <c r="FWT228" s="730"/>
      <c r="FWU228" s="730"/>
      <c r="FWV228" s="730"/>
      <c r="FWW228" s="730"/>
      <c r="FWX228" s="730"/>
      <c r="FWY228" s="730"/>
      <c r="FWZ228" s="730"/>
      <c r="FXA228" s="730"/>
      <c r="FXB228" s="730"/>
      <c r="FXC228" s="730"/>
      <c r="FXD228" s="730"/>
      <c r="FXE228" s="730"/>
      <c r="FXF228" s="730"/>
      <c r="FXG228" s="730"/>
      <c r="FXH228" s="730"/>
      <c r="FXI228" s="730"/>
      <c r="FXJ228" s="730"/>
      <c r="FXK228" s="730"/>
      <c r="FXL228" s="730"/>
      <c r="FXM228" s="730"/>
      <c r="FXN228" s="730"/>
      <c r="FXO228" s="730"/>
      <c r="FXP228" s="730"/>
      <c r="FXQ228" s="730"/>
      <c r="FXR228" s="730"/>
      <c r="FXS228" s="730"/>
      <c r="FXT228" s="730"/>
      <c r="FXU228" s="730"/>
      <c r="FXV228" s="730"/>
      <c r="FXW228" s="730"/>
      <c r="FXX228" s="730"/>
      <c r="FXY228" s="730"/>
      <c r="FXZ228" s="730"/>
      <c r="FYA228" s="730"/>
      <c r="FYB228" s="730"/>
      <c r="FYC228" s="730"/>
      <c r="FYD228" s="727"/>
      <c r="FYE228" s="727"/>
      <c r="FYF228" s="727"/>
      <c r="FYG228" s="727"/>
      <c r="FYH228" s="727"/>
      <c r="FYI228" s="727"/>
      <c r="FYJ228" s="727"/>
      <c r="FYK228" s="727"/>
      <c r="FYL228" s="727"/>
      <c r="FYM228" s="727"/>
      <c r="FYN228" s="727"/>
      <c r="FYO228" s="727"/>
      <c r="FYP228" s="727"/>
      <c r="FYQ228" s="727"/>
      <c r="FYR228" s="727"/>
      <c r="FYS228" s="727"/>
      <c r="FYT228" s="728"/>
      <c r="FYU228" s="728"/>
      <c r="FYV228" s="728"/>
      <c r="FYW228" s="728"/>
      <c r="FYX228" s="728"/>
      <c r="FYY228" s="728"/>
      <c r="FYZ228" s="728"/>
      <c r="FZA228" s="729"/>
      <c r="FZB228" s="729"/>
      <c r="FZC228" s="729"/>
      <c r="FZD228" s="729"/>
      <c r="FZE228" s="729"/>
      <c r="FZF228" s="729"/>
      <c r="FZG228" s="729"/>
      <c r="FZH228" s="729"/>
      <c r="FZI228" s="729"/>
      <c r="FZJ228" s="729"/>
      <c r="FZK228" s="729"/>
      <c r="FZL228" s="729"/>
      <c r="FZM228" s="729"/>
      <c r="FZN228" s="729"/>
      <c r="FZO228" s="729"/>
      <c r="FZP228" s="729"/>
      <c r="FZQ228" s="729"/>
      <c r="FZR228" s="729"/>
      <c r="FZS228" s="729"/>
      <c r="FZT228" s="729"/>
      <c r="FZU228" s="729"/>
      <c r="FZV228" s="729"/>
      <c r="FZW228" s="729"/>
      <c r="FZX228" s="729"/>
      <c r="FZY228" s="729"/>
      <c r="FZZ228" s="729"/>
      <c r="GAA228" s="729"/>
      <c r="GAB228" s="729"/>
      <c r="GAC228" s="729"/>
      <c r="GAD228" s="729"/>
      <c r="GAE228" s="729"/>
      <c r="GAF228" s="729"/>
      <c r="GAG228" s="729"/>
      <c r="GAH228" s="729"/>
      <c r="GAI228" s="730"/>
      <c r="GAJ228" s="730"/>
      <c r="GAK228" s="730"/>
      <c r="GAL228" s="730"/>
      <c r="GAM228" s="730"/>
      <c r="GAN228" s="730"/>
      <c r="GAO228" s="730"/>
      <c r="GAP228" s="730"/>
      <c r="GAQ228" s="730"/>
      <c r="GAR228" s="730"/>
      <c r="GAS228" s="730"/>
      <c r="GAT228" s="730"/>
      <c r="GAU228" s="730"/>
      <c r="GAV228" s="730"/>
      <c r="GAW228" s="730"/>
      <c r="GAX228" s="730"/>
      <c r="GAY228" s="730"/>
      <c r="GAZ228" s="730"/>
      <c r="GBA228" s="730"/>
      <c r="GBB228" s="730"/>
      <c r="GBC228" s="730"/>
      <c r="GBD228" s="730"/>
      <c r="GBE228" s="730"/>
      <c r="GBF228" s="730"/>
      <c r="GBG228" s="730"/>
      <c r="GBH228" s="730"/>
      <c r="GBI228" s="730"/>
      <c r="GBJ228" s="730"/>
      <c r="GBK228" s="730"/>
      <c r="GBL228" s="730"/>
      <c r="GBM228" s="730"/>
      <c r="GBN228" s="730"/>
      <c r="GBO228" s="730"/>
      <c r="GBP228" s="730"/>
      <c r="GBQ228" s="730"/>
      <c r="GBR228" s="730"/>
      <c r="GBS228" s="730"/>
      <c r="GBT228" s="730"/>
      <c r="GBU228" s="730"/>
      <c r="GBV228" s="730"/>
      <c r="GBW228" s="730"/>
      <c r="GBX228" s="730"/>
      <c r="GBY228" s="730"/>
      <c r="GBZ228" s="730"/>
      <c r="GCA228" s="730"/>
      <c r="GCB228" s="730"/>
      <c r="GCC228" s="730"/>
      <c r="GCD228" s="730"/>
      <c r="GCE228" s="727"/>
      <c r="GCF228" s="727"/>
      <c r="GCG228" s="727"/>
      <c r="GCH228" s="727"/>
      <c r="GCI228" s="727"/>
      <c r="GCJ228" s="727"/>
      <c r="GCK228" s="727"/>
      <c r="GCL228" s="727"/>
      <c r="GCM228" s="727"/>
      <c r="GCN228" s="727"/>
      <c r="GCO228" s="727"/>
      <c r="GCP228" s="727"/>
      <c r="GCQ228" s="727"/>
      <c r="GCR228" s="727"/>
      <c r="GCS228" s="727"/>
      <c r="GCT228" s="727"/>
      <c r="GCU228" s="728"/>
      <c r="GCV228" s="728"/>
      <c r="GCW228" s="728"/>
      <c r="GCX228" s="728"/>
      <c r="GCY228" s="728"/>
      <c r="GCZ228" s="728"/>
      <c r="GDA228" s="728"/>
      <c r="GDB228" s="729"/>
      <c r="GDC228" s="729"/>
      <c r="GDD228" s="729"/>
      <c r="GDE228" s="729"/>
      <c r="GDF228" s="729"/>
      <c r="GDG228" s="729"/>
      <c r="GDH228" s="729"/>
      <c r="GDI228" s="729"/>
      <c r="GDJ228" s="729"/>
      <c r="GDK228" s="729"/>
      <c r="GDL228" s="729"/>
      <c r="GDM228" s="729"/>
      <c r="GDN228" s="729"/>
      <c r="GDO228" s="729"/>
      <c r="GDP228" s="729"/>
      <c r="GDQ228" s="729"/>
      <c r="GDR228" s="729"/>
      <c r="GDS228" s="729"/>
      <c r="GDT228" s="729"/>
      <c r="GDU228" s="729"/>
      <c r="GDV228" s="729"/>
      <c r="GDW228" s="729"/>
      <c r="GDX228" s="729"/>
      <c r="GDY228" s="729"/>
      <c r="GDZ228" s="729"/>
      <c r="GEA228" s="729"/>
      <c r="GEB228" s="729"/>
      <c r="GEC228" s="729"/>
      <c r="GED228" s="729"/>
      <c r="GEE228" s="729"/>
      <c r="GEF228" s="729"/>
      <c r="GEG228" s="729"/>
      <c r="GEH228" s="729"/>
      <c r="GEI228" s="729"/>
      <c r="GEJ228" s="730"/>
      <c r="GEK228" s="730"/>
      <c r="GEL228" s="730"/>
      <c r="GEM228" s="730"/>
      <c r="GEN228" s="730"/>
      <c r="GEO228" s="730"/>
      <c r="GEP228" s="730"/>
      <c r="GEQ228" s="730"/>
      <c r="GER228" s="730"/>
      <c r="GES228" s="730"/>
      <c r="GET228" s="730"/>
      <c r="GEU228" s="730"/>
      <c r="GEV228" s="730"/>
      <c r="GEW228" s="730"/>
      <c r="GEX228" s="730"/>
      <c r="GEY228" s="730"/>
      <c r="GEZ228" s="730"/>
      <c r="GFA228" s="730"/>
      <c r="GFB228" s="730"/>
      <c r="GFC228" s="730"/>
      <c r="GFD228" s="730"/>
      <c r="GFE228" s="730"/>
      <c r="GFF228" s="730"/>
      <c r="GFG228" s="730"/>
      <c r="GFH228" s="730"/>
      <c r="GFI228" s="730"/>
      <c r="GFJ228" s="730"/>
      <c r="GFK228" s="730"/>
      <c r="GFL228" s="730"/>
      <c r="GFM228" s="730"/>
      <c r="GFN228" s="730"/>
      <c r="GFO228" s="730"/>
      <c r="GFP228" s="730"/>
      <c r="GFQ228" s="730"/>
      <c r="GFR228" s="730"/>
      <c r="GFS228" s="730"/>
      <c r="GFT228" s="730"/>
      <c r="GFU228" s="730"/>
      <c r="GFV228" s="730"/>
      <c r="GFW228" s="730"/>
      <c r="GFX228" s="730"/>
      <c r="GFY228" s="730"/>
      <c r="GFZ228" s="730"/>
      <c r="GGA228" s="730"/>
      <c r="GGB228" s="730"/>
      <c r="GGC228" s="730"/>
      <c r="GGD228" s="730"/>
      <c r="GGE228" s="730"/>
      <c r="GGF228" s="727"/>
      <c r="GGG228" s="727"/>
      <c r="GGH228" s="727"/>
      <c r="GGI228" s="727"/>
      <c r="GGJ228" s="727"/>
      <c r="GGK228" s="727"/>
      <c r="GGL228" s="727"/>
      <c r="GGM228" s="727"/>
      <c r="GGN228" s="727"/>
      <c r="GGO228" s="727"/>
      <c r="GGP228" s="727"/>
      <c r="GGQ228" s="727"/>
      <c r="GGR228" s="727"/>
      <c r="GGS228" s="727"/>
      <c r="GGT228" s="727"/>
      <c r="GGU228" s="727"/>
      <c r="GGV228" s="728"/>
      <c r="GGW228" s="728"/>
      <c r="GGX228" s="728"/>
      <c r="GGY228" s="728"/>
      <c r="GGZ228" s="728"/>
      <c r="GHA228" s="728"/>
      <c r="GHB228" s="728"/>
      <c r="GHC228" s="729"/>
      <c r="GHD228" s="729"/>
      <c r="GHE228" s="729"/>
      <c r="GHF228" s="729"/>
      <c r="GHG228" s="729"/>
      <c r="GHH228" s="729"/>
      <c r="GHI228" s="729"/>
      <c r="GHJ228" s="729"/>
      <c r="GHK228" s="729"/>
      <c r="GHL228" s="729"/>
      <c r="GHM228" s="729"/>
      <c r="GHN228" s="729"/>
      <c r="GHO228" s="729"/>
      <c r="GHP228" s="729"/>
      <c r="GHQ228" s="729"/>
      <c r="GHR228" s="729"/>
      <c r="GHS228" s="729"/>
      <c r="GHT228" s="729"/>
      <c r="GHU228" s="729"/>
      <c r="GHV228" s="729"/>
      <c r="GHW228" s="729"/>
      <c r="GHX228" s="729"/>
      <c r="GHY228" s="729"/>
      <c r="GHZ228" s="729"/>
      <c r="GIA228" s="729"/>
      <c r="GIB228" s="729"/>
      <c r="GIC228" s="729"/>
      <c r="GID228" s="729"/>
      <c r="GIE228" s="729"/>
      <c r="GIF228" s="729"/>
      <c r="GIG228" s="729"/>
      <c r="GIH228" s="729"/>
      <c r="GII228" s="729"/>
      <c r="GIJ228" s="729"/>
      <c r="GIK228" s="730"/>
      <c r="GIL228" s="730"/>
      <c r="GIM228" s="730"/>
      <c r="GIN228" s="730"/>
      <c r="GIO228" s="730"/>
      <c r="GIP228" s="730"/>
      <c r="GIQ228" s="730"/>
      <c r="GIR228" s="730"/>
      <c r="GIS228" s="730"/>
      <c r="GIT228" s="730"/>
      <c r="GIU228" s="730"/>
      <c r="GIV228" s="730"/>
      <c r="GIW228" s="730"/>
      <c r="GIX228" s="730"/>
      <c r="GIY228" s="730"/>
      <c r="GIZ228" s="730"/>
      <c r="GJA228" s="730"/>
      <c r="GJB228" s="730"/>
      <c r="GJC228" s="730"/>
      <c r="GJD228" s="730"/>
      <c r="GJE228" s="730"/>
      <c r="GJF228" s="730"/>
      <c r="GJG228" s="730"/>
      <c r="GJH228" s="730"/>
      <c r="GJI228" s="730"/>
      <c r="GJJ228" s="730"/>
      <c r="GJK228" s="730"/>
      <c r="GJL228" s="730"/>
      <c r="GJM228" s="730"/>
      <c r="GJN228" s="730"/>
      <c r="GJO228" s="730"/>
      <c r="GJP228" s="730"/>
      <c r="GJQ228" s="730"/>
      <c r="GJR228" s="730"/>
      <c r="GJS228" s="730"/>
      <c r="GJT228" s="730"/>
      <c r="GJU228" s="730"/>
      <c r="GJV228" s="730"/>
      <c r="GJW228" s="730"/>
      <c r="GJX228" s="730"/>
      <c r="GJY228" s="730"/>
      <c r="GJZ228" s="730"/>
      <c r="GKA228" s="730"/>
      <c r="GKB228" s="730"/>
      <c r="GKC228" s="730"/>
      <c r="GKD228" s="730"/>
      <c r="GKE228" s="730"/>
      <c r="GKF228" s="730"/>
      <c r="GKG228" s="727"/>
      <c r="GKH228" s="727"/>
      <c r="GKI228" s="727"/>
      <c r="GKJ228" s="727"/>
      <c r="GKK228" s="727"/>
      <c r="GKL228" s="727"/>
      <c r="GKM228" s="727"/>
      <c r="GKN228" s="727"/>
      <c r="GKO228" s="727"/>
      <c r="GKP228" s="727"/>
      <c r="GKQ228" s="727"/>
      <c r="GKR228" s="727"/>
      <c r="GKS228" s="727"/>
      <c r="GKT228" s="727"/>
      <c r="GKU228" s="727"/>
      <c r="GKV228" s="727"/>
      <c r="GKW228" s="728"/>
      <c r="GKX228" s="728"/>
      <c r="GKY228" s="728"/>
      <c r="GKZ228" s="728"/>
      <c r="GLA228" s="728"/>
      <c r="GLB228" s="728"/>
      <c r="GLC228" s="728"/>
      <c r="GLD228" s="729"/>
      <c r="GLE228" s="729"/>
      <c r="GLF228" s="729"/>
      <c r="GLG228" s="729"/>
      <c r="GLH228" s="729"/>
      <c r="GLI228" s="729"/>
      <c r="GLJ228" s="729"/>
      <c r="GLK228" s="729"/>
      <c r="GLL228" s="729"/>
      <c r="GLM228" s="729"/>
      <c r="GLN228" s="729"/>
      <c r="GLO228" s="729"/>
      <c r="GLP228" s="729"/>
      <c r="GLQ228" s="729"/>
      <c r="GLR228" s="729"/>
      <c r="GLS228" s="729"/>
      <c r="GLT228" s="729"/>
      <c r="GLU228" s="729"/>
      <c r="GLV228" s="729"/>
      <c r="GLW228" s="729"/>
      <c r="GLX228" s="729"/>
      <c r="GLY228" s="729"/>
      <c r="GLZ228" s="729"/>
      <c r="GMA228" s="729"/>
      <c r="GMB228" s="729"/>
      <c r="GMC228" s="729"/>
      <c r="GMD228" s="729"/>
      <c r="GME228" s="729"/>
      <c r="GMF228" s="729"/>
      <c r="GMG228" s="729"/>
      <c r="GMH228" s="729"/>
      <c r="GMI228" s="729"/>
      <c r="GMJ228" s="729"/>
      <c r="GMK228" s="729"/>
      <c r="GML228" s="730"/>
      <c r="GMM228" s="730"/>
      <c r="GMN228" s="730"/>
      <c r="GMO228" s="730"/>
      <c r="GMP228" s="730"/>
      <c r="GMQ228" s="730"/>
      <c r="GMR228" s="730"/>
      <c r="GMS228" s="730"/>
      <c r="GMT228" s="730"/>
      <c r="GMU228" s="730"/>
      <c r="GMV228" s="730"/>
      <c r="GMW228" s="730"/>
      <c r="GMX228" s="730"/>
      <c r="GMY228" s="730"/>
      <c r="GMZ228" s="730"/>
      <c r="GNA228" s="730"/>
      <c r="GNB228" s="730"/>
      <c r="GNC228" s="730"/>
      <c r="GND228" s="730"/>
      <c r="GNE228" s="730"/>
      <c r="GNF228" s="730"/>
      <c r="GNG228" s="730"/>
      <c r="GNH228" s="730"/>
      <c r="GNI228" s="730"/>
      <c r="GNJ228" s="730"/>
      <c r="GNK228" s="730"/>
      <c r="GNL228" s="730"/>
      <c r="GNM228" s="730"/>
      <c r="GNN228" s="730"/>
      <c r="GNO228" s="730"/>
      <c r="GNP228" s="730"/>
      <c r="GNQ228" s="730"/>
      <c r="GNR228" s="730"/>
      <c r="GNS228" s="730"/>
      <c r="GNT228" s="730"/>
      <c r="GNU228" s="730"/>
      <c r="GNV228" s="730"/>
      <c r="GNW228" s="730"/>
      <c r="GNX228" s="730"/>
      <c r="GNY228" s="730"/>
      <c r="GNZ228" s="730"/>
      <c r="GOA228" s="730"/>
      <c r="GOB228" s="730"/>
      <c r="GOC228" s="730"/>
      <c r="GOD228" s="730"/>
      <c r="GOE228" s="730"/>
      <c r="GOF228" s="730"/>
      <c r="GOG228" s="730"/>
      <c r="GOH228" s="727"/>
      <c r="GOI228" s="727"/>
      <c r="GOJ228" s="727"/>
      <c r="GOK228" s="727"/>
      <c r="GOL228" s="727"/>
      <c r="GOM228" s="727"/>
      <c r="GON228" s="727"/>
      <c r="GOO228" s="727"/>
      <c r="GOP228" s="727"/>
      <c r="GOQ228" s="727"/>
      <c r="GOR228" s="727"/>
      <c r="GOS228" s="727"/>
      <c r="GOT228" s="727"/>
      <c r="GOU228" s="727"/>
      <c r="GOV228" s="727"/>
      <c r="GOW228" s="727"/>
      <c r="GOX228" s="728"/>
      <c r="GOY228" s="728"/>
      <c r="GOZ228" s="728"/>
      <c r="GPA228" s="728"/>
      <c r="GPB228" s="728"/>
      <c r="GPC228" s="728"/>
      <c r="GPD228" s="728"/>
      <c r="GPE228" s="729"/>
      <c r="GPF228" s="729"/>
      <c r="GPG228" s="729"/>
      <c r="GPH228" s="729"/>
      <c r="GPI228" s="729"/>
      <c r="GPJ228" s="729"/>
      <c r="GPK228" s="729"/>
      <c r="GPL228" s="729"/>
      <c r="GPM228" s="729"/>
      <c r="GPN228" s="729"/>
      <c r="GPO228" s="729"/>
      <c r="GPP228" s="729"/>
      <c r="GPQ228" s="729"/>
      <c r="GPR228" s="729"/>
      <c r="GPS228" s="729"/>
      <c r="GPT228" s="729"/>
      <c r="GPU228" s="729"/>
      <c r="GPV228" s="729"/>
      <c r="GPW228" s="729"/>
      <c r="GPX228" s="729"/>
      <c r="GPY228" s="729"/>
      <c r="GPZ228" s="729"/>
      <c r="GQA228" s="729"/>
      <c r="GQB228" s="729"/>
      <c r="GQC228" s="729"/>
      <c r="GQD228" s="729"/>
      <c r="GQE228" s="729"/>
      <c r="GQF228" s="729"/>
      <c r="GQG228" s="729"/>
      <c r="GQH228" s="729"/>
      <c r="GQI228" s="729"/>
      <c r="GQJ228" s="729"/>
      <c r="GQK228" s="729"/>
      <c r="GQL228" s="729"/>
      <c r="GQM228" s="730"/>
      <c r="GQN228" s="730"/>
      <c r="GQO228" s="730"/>
      <c r="GQP228" s="730"/>
      <c r="GQQ228" s="730"/>
      <c r="GQR228" s="730"/>
      <c r="GQS228" s="730"/>
      <c r="GQT228" s="730"/>
      <c r="GQU228" s="730"/>
      <c r="GQV228" s="730"/>
      <c r="GQW228" s="730"/>
      <c r="GQX228" s="730"/>
      <c r="GQY228" s="730"/>
      <c r="GQZ228" s="730"/>
      <c r="GRA228" s="730"/>
      <c r="GRB228" s="730"/>
      <c r="GRC228" s="730"/>
      <c r="GRD228" s="730"/>
      <c r="GRE228" s="730"/>
      <c r="GRF228" s="730"/>
      <c r="GRG228" s="730"/>
      <c r="GRH228" s="730"/>
      <c r="GRI228" s="730"/>
      <c r="GRJ228" s="730"/>
      <c r="GRK228" s="730"/>
      <c r="GRL228" s="730"/>
      <c r="GRM228" s="730"/>
      <c r="GRN228" s="730"/>
      <c r="GRO228" s="730"/>
      <c r="GRP228" s="730"/>
      <c r="GRQ228" s="730"/>
      <c r="GRR228" s="730"/>
      <c r="GRS228" s="730"/>
      <c r="GRT228" s="730"/>
      <c r="GRU228" s="730"/>
      <c r="GRV228" s="730"/>
      <c r="GRW228" s="730"/>
      <c r="GRX228" s="730"/>
      <c r="GRY228" s="730"/>
      <c r="GRZ228" s="730"/>
      <c r="GSA228" s="730"/>
      <c r="GSB228" s="730"/>
      <c r="GSC228" s="730"/>
      <c r="GSD228" s="730"/>
      <c r="GSE228" s="730"/>
      <c r="GSF228" s="730"/>
      <c r="GSG228" s="730"/>
      <c r="GSH228" s="730"/>
      <c r="GSI228" s="727"/>
      <c r="GSJ228" s="727"/>
      <c r="GSK228" s="727"/>
      <c r="GSL228" s="727"/>
      <c r="GSM228" s="727"/>
      <c r="GSN228" s="727"/>
      <c r="GSO228" s="727"/>
      <c r="GSP228" s="727"/>
      <c r="GSQ228" s="727"/>
      <c r="GSR228" s="727"/>
      <c r="GSS228" s="727"/>
      <c r="GST228" s="727"/>
      <c r="GSU228" s="727"/>
      <c r="GSV228" s="727"/>
      <c r="GSW228" s="727"/>
      <c r="GSX228" s="727"/>
      <c r="GSY228" s="728"/>
      <c r="GSZ228" s="728"/>
      <c r="GTA228" s="728"/>
      <c r="GTB228" s="728"/>
      <c r="GTC228" s="728"/>
      <c r="GTD228" s="728"/>
      <c r="GTE228" s="728"/>
      <c r="GTF228" s="729"/>
      <c r="GTG228" s="729"/>
      <c r="GTH228" s="729"/>
      <c r="GTI228" s="729"/>
      <c r="GTJ228" s="729"/>
      <c r="GTK228" s="729"/>
      <c r="GTL228" s="729"/>
      <c r="GTM228" s="729"/>
      <c r="GTN228" s="729"/>
      <c r="GTO228" s="729"/>
      <c r="GTP228" s="729"/>
      <c r="GTQ228" s="729"/>
      <c r="GTR228" s="729"/>
      <c r="GTS228" s="729"/>
      <c r="GTT228" s="729"/>
      <c r="GTU228" s="729"/>
      <c r="GTV228" s="729"/>
      <c r="GTW228" s="729"/>
      <c r="GTX228" s="729"/>
      <c r="GTY228" s="729"/>
      <c r="GTZ228" s="729"/>
      <c r="GUA228" s="729"/>
      <c r="GUB228" s="729"/>
      <c r="GUC228" s="729"/>
      <c r="GUD228" s="729"/>
      <c r="GUE228" s="729"/>
      <c r="GUF228" s="729"/>
      <c r="GUG228" s="729"/>
      <c r="GUH228" s="729"/>
      <c r="GUI228" s="729"/>
      <c r="GUJ228" s="729"/>
      <c r="GUK228" s="729"/>
      <c r="GUL228" s="729"/>
      <c r="GUM228" s="729"/>
      <c r="GUN228" s="730"/>
      <c r="GUO228" s="730"/>
      <c r="GUP228" s="730"/>
      <c r="GUQ228" s="730"/>
      <c r="GUR228" s="730"/>
      <c r="GUS228" s="730"/>
      <c r="GUT228" s="730"/>
      <c r="GUU228" s="730"/>
      <c r="GUV228" s="730"/>
      <c r="GUW228" s="730"/>
      <c r="GUX228" s="730"/>
      <c r="GUY228" s="730"/>
      <c r="GUZ228" s="730"/>
      <c r="GVA228" s="730"/>
      <c r="GVB228" s="730"/>
      <c r="GVC228" s="730"/>
      <c r="GVD228" s="730"/>
      <c r="GVE228" s="730"/>
      <c r="GVF228" s="730"/>
      <c r="GVG228" s="730"/>
      <c r="GVH228" s="730"/>
      <c r="GVI228" s="730"/>
      <c r="GVJ228" s="730"/>
      <c r="GVK228" s="730"/>
      <c r="GVL228" s="730"/>
      <c r="GVM228" s="730"/>
      <c r="GVN228" s="730"/>
      <c r="GVO228" s="730"/>
      <c r="GVP228" s="730"/>
      <c r="GVQ228" s="730"/>
      <c r="GVR228" s="730"/>
      <c r="GVS228" s="730"/>
      <c r="GVT228" s="730"/>
      <c r="GVU228" s="730"/>
      <c r="GVV228" s="730"/>
      <c r="GVW228" s="730"/>
      <c r="GVX228" s="730"/>
      <c r="GVY228" s="730"/>
      <c r="GVZ228" s="730"/>
      <c r="GWA228" s="730"/>
      <c r="GWB228" s="730"/>
      <c r="GWC228" s="730"/>
      <c r="GWD228" s="730"/>
      <c r="GWE228" s="730"/>
      <c r="GWF228" s="730"/>
      <c r="GWG228" s="730"/>
      <c r="GWH228" s="730"/>
      <c r="GWI228" s="730"/>
      <c r="GWJ228" s="727"/>
      <c r="GWK228" s="727"/>
      <c r="GWL228" s="727"/>
      <c r="GWM228" s="727"/>
      <c r="GWN228" s="727"/>
      <c r="GWO228" s="727"/>
      <c r="GWP228" s="727"/>
      <c r="GWQ228" s="727"/>
      <c r="GWR228" s="727"/>
      <c r="GWS228" s="727"/>
      <c r="GWT228" s="727"/>
      <c r="GWU228" s="727"/>
      <c r="GWV228" s="727"/>
      <c r="GWW228" s="727"/>
      <c r="GWX228" s="727"/>
      <c r="GWY228" s="727"/>
      <c r="GWZ228" s="728"/>
      <c r="GXA228" s="728"/>
      <c r="GXB228" s="728"/>
      <c r="GXC228" s="728"/>
      <c r="GXD228" s="728"/>
      <c r="GXE228" s="728"/>
      <c r="GXF228" s="728"/>
      <c r="GXG228" s="729"/>
      <c r="GXH228" s="729"/>
      <c r="GXI228" s="729"/>
      <c r="GXJ228" s="729"/>
      <c r="GXK228" s="729"/>
      <c r="GXL228" s="729"/>
      <c r="GXM228" s="729"/>
      <c r="GXN228" s="729"/>
      <c r="GXO228" s="729"/>
      <c r="GXP228" s="729"/>
      <c r="GXQ228" s="729"/>
      <c r="GXR228" s="729"/>
      <c r="GXS228" s="729"/>
      <c r="GXT228" s="729"/>
      <c r="GXU228" s="729"/>
      <c r="GXV228" s="729"/>
      <c r="GXW228" s="729"/>
      <c r="GXX228" s="729"/>
      <c r="GXY228" s="729"/>
      <c r="GXZ228" s="729"/>
      <c r="GYA228" s="729"/>
      <c r="GYB228" s="729"/>
      <c r="GYC228" s="729"/>
      <c r="GYD228" s="729"/>
      <c r="GYE228" s="729"/>
      <c r="GYF228" s="729"/>
      <c r="GYG228" s="729"/>
      <c r="GYH228" s="729"/>
      <c r="GYI228" s="729"/>
      <c r="GYJ228" s="729"/>
      <c r="GYK228" s="729"/>
      <c r="GYL228" s="729"/>
      <c r="GYM228" s="729"/>
      <c r="GYN228" s="729"/>
      <c r="GYO228" s="730"/>
      <c r="GYP228" s="730"/>
      <c r="GYQ228" s="730"/>
      <c r="GYR228" s="730"/>
      <c r="GYS228" s="730"/>
      <c r="GYT228" s="730"/>
      <c r="GYU228" s="730"/>
      <c r="GYV228" s="730"/>
      <c r="GYW228" s="730"/>
      <c r="GYX228" s="730"/>
      <c r="GYY228" s="730"/>
      <c r="GYZ228" s="730"/>
      <c r="GZA228" s="730"/>
      <c r="GZB228" s="730"/>
      <c r="GZC228" s="730"/>
      <c r="GZD228" s="730"/>
      <c r="GZE228" s="730"/>
      <c r="GZF228" s="730"/>
      <c r="GZG228" s="730"/>
      <c r="GZH228" s="730"/>
      <c r="GZI228" s="730"/>
      <c r="GZJ228" s="730"/>
      <c r="GZK228" s="730"/>
      <c r="GZL228" s="730"/>
      <c r="GZM228" s="730"/>
      <c r="GZN228" s="730"/>
      <c r="GZO228" s="730"/>
      <c r="GZP228" s="730"/>
      <c r="GZQ228" s="730"/>
      <c r="GZR228" s="730"/>
      <c r="GZS228" s="730"/>
      <c r="GZT228" s="730"/>
      <c r="GZU228" s="730"/>
      <c r="GZV228" s="730"/>
      <c r="GZW228" s="730"/>
      <c r="GZX228" s="730"/>
      <c r="GZY228" s="730"/>
      <c r="GZZ228" s="730"/>
      <c r="HAA228" s="730"/>
      <c r="HAB228" s="730"/>
      <c r="HAC228" s="730"/>
      <c r="HAD228" s="730"/>
      <c r="HAE228" s="730"/>
      <c r="HAF228" s="730"/>
      <c r="HAG228" s="730"/>
      <c r="HAH228" s="730"/>
      <c r="HAI228" s="730"/>
      <c r="HAJ228" s="730"/>
      <c r="HAK228" s="727"/>
      <c r="HAL228" s="727"/>
      <c r="HAM228" s="727"/>
      <c r="HAN228" s="727"/>
      <c r="HAO228" s="727"/>
      <c r="HAP228" s="727"/>
      <c r="HAQ228" s="727"/>
      <c r="HAR228" s="727"/>
      <c r="HAS228" s="727"/>
      <c r="HAT228" s="727"/>
      <c r="HAU228" s="727"/>
      <c r="HAV228" s="727"/>
      <c r="HAW228" s="727"/>
      <c r="HAX228" s="727"/>
      <c r="HAY228" s="727"/>
      <c r="HAZ228" s="727"/>
      <c r="HBA228" s="728"/>
      <c r="HBB228" s="728"/>
      <c r="HBC228" s="728"/>
      <c r="HBD228" s="728"/>
      <c r="HBE228" s="728"/>
      <c r="HBF228" s="728"/>
      <c r="HBG228" s="728"/>
      <c r="HBH228" s="729"/>
      <c r="HBI228" s="729"/>
      <c r="HBJ228" s="729"/>
      <c r="HBK228" s="729"/>
      <c r="HBL228" s="729"/>
      <c r="HBM228" s="729"/>
      <c r="HBN228" s="729"/>
      <c r="HBO228" s="729"/>
      <c r="HBP228" s="729"/>
      <c r="HBQ228" s="729"/>
      <c r="HBR228" s="729"/>
      <c r="HBS228" s="729"/>
      <c r="HBT228" s="729"/>
      <c r="HBU228" s="729"/>
      <c r="HBV228" s="729"/>
      <c r="HBW228" s="729"/>
      <c r="HBX228" s="729"/>
      <c r="HBY228" s="729"/>
      <c r="HBZ228" s="729"/>
      <c r="HCA228" s="729"/>
      <c r="HCB228" s="729"/>
      <c r="HCC228" s="729"/>
      <c r="HCD228" s="729"/>
      <c r="HCE228" s="729"/>
      <c r="HCF228" s="729"/>
      <c r="HCG228" s="729"/>
      <c r="HCH228" s="729"/>
      <c r="HCI228" s="729"/>
      <c r="HCJ228" s="729"/>
      <c r="HCK228" s="729"/>
      <c r="HCL228" s="729"/>
      <c r="HCM228" s="729"/>
      <c r="HCN228" s="729"/>
      <c r="HCO228" s="729"/>
      <c r="HCP228" s="730"/>
      <c r="HCQ228" s="730"/>
      <c r="HCR228" s="730"/>
      <c r="HCS228" s="730"/>
      <c r="HCT228" s="730"/>
      <c r="HCU228" s="730"/>
      <c r="HCV228" s="730"/>
      <c r="HCW228" s="730"/>
      <c r="HCX228" s="730"/>
      <c r="HCY228" s="730"/>
      <c r="HCZ228" s="730"/>
      <c r="HDA228" s="730"/>
      <c r="HDB228" s="730"/>
      <c r="HDC228" s="730"/>
      <c r="HDD228" s="730"/>
      <c r="HDE228" s="730"/>
      <c r="HDF228" s="730"/>
      <c r="HDG228" s="730"/>
      <c r="HDH228" s="730"/>
      <c r="HDI228" s="730"/>
      <c r="HDJ228" s="730"/>
      <c r="HDK228" s="730"/>
      <c r="HDL228" s="730"/>
      <c r="HDM228" s="730"/>
      <c r="HDN228" s="730"/>
      <c r="HDO228" s="730"/>
      <c r="HDP228" s="730"/>
      <c r="HDQ228" s="730"/>
      <c r="HDR228" s="730"/>
      <c r="HDS228" s="730"/>
      <c r="HDT228" s="730"/>
      <c r="HDU228" s="730"/>
      <c r="HDV228" s="730"/>
      <c r="HDW228" s="730"/>
      <c r="HDX228" s="730"/>
      <c r="HDY228" s="730"/>
      <c r="HDZ228" s="730"/>
      <c r="HEA228" s="730"/>
      <c r="HEB228" s="730"/>
      <c r="HEC228" s="730"/>
      <c r="HED228" s="730"/>
      <c r="HEE228" s="730"/>
      <c r="HEF228" s="730"/>
      <c r="HEG228" s="730"/>
      <c r="HEH228" s="730"/>
      <c r="HEI228" s="730"/>
      <c r="HEJ228" s="730"/>
      <c r="HEK228" s="730"/>
      <c r="HEL228" s="727"/>
      <c r="HEM228" s="727"/>
      <c r="HEN228" s="727"/>
      <c r="HEO228" s="727"/>
      <c r="HEP228" s="727"/>
      <c r="HEQ228" s="727"/>
      <c r="HER228" s="727"/>
      <c r="HES228" s="727"/>
      <c r="HET228" s="727"/>
      <c r="HEU228" s="727"/>
      <c r="HEV228" s="727"/>
      <c r="HEW228" s="727"/>
      <c r="HEX228" s="727"/>
      <c r="HEY228" s="727"/>
      <c r="HEZ228" s="727"/>
      <c r="HFA228" s="727"/>
      <c r="HFB228" s="728"/>
      <c r="HFC228" s="728"/>
      <c r="HFD228" s="728"/>
      <c r="HFE228" s="728"/>
      <c r="HFF228" s="728"/>
      <c r="HFG228" s="728"/>
      <c r="HFH228" s="728"/>
      <c r="HFI228" s="729"/>
      <c r="HFJ228" s="729"/>
      <c r="HFK228" s="729"/>
      <c r="HFL228" s="729"/>
      <c r="HFM228" s="729"/>
      <c r="HFN228" s="729"/>
      <c r="HFO228" s="729"/>
      <c r="HFP228" s="729"/>
      <c r="HFQ228" s="729"/>
      <c r="HFR228" s="729"/>
      <c r="HFS228" s="729"/>
      <c r="HFT228" s="729"/>
      <c r="HFU228" s="729"/>
      <c r="HFV228" s="729"/>
      <c r="HFW228" s="729"/>
      <c r="HFX228" s="729"/>
      <c r="HFY228" s="729"/>
      <c r="HFZ228" s="729"/>
      <c r="HGA228" s="729"/>
      <c r="HGB228" s="729"/>
      <c r="HGC228" s="729"/>
      <c r="HGD228" s="729"/>
      <c r="HGE228" s="729"/>
      <c r="HGF228" s="729"/>
      <c r="HGG228" s="729"/>
      <c r="HGH228" s="729"/>
      <c r="HGI228" s="729"/>
      <c r="HGJ228" s="729"/>
      <c r="HGK228" s="729"/>
      <c r="HGL228" s="729"/>
      <c r="HGM228" s="729"/>
      <c r="HGN228" s="729"/>
      <c r="HGO228" s="729"/>
      <c r="HGP228" s="729"/>
      <c r="HGQ228" s="730"/>
      <c r="HGR228" s="730"/>
      <c r="HGS228" s="730"/>
      <c r="HGT228" s="730"/>
      <c r="HGU228" s="730"/>
      <c r="HGV228" s="730"/>
      <c r="HGW228" s="730"/>
      <c r="HGX228" s="730"/>
      <c r="HGY228" s="730"/>
      <c r="HGZ228" s="730"/>
      <c r="HHA228" s="730"/>
      <c r="HHB228" s="730"/>
      <c r="HHC228" s="730"/>
      <c r="HHD228" s="730"/>
      <c r="HHE228" s="730"/>
      <c r="HHF228" s="730"/>
      <c r="HHG228" s="730"/>
      <c r="HHH228" s="730"/>
      <c r="HHI228" s="730"/>
      <c r="HHJ228" s="730"/>
      <c r="HHK228" s="730"/>
      <c r="HHL228" s="730"/>
      <c r="HHM228" s="730"/>
      <c r="HHN228" s="730"/>
      <c r="HHO228" s="730"/>
      <c r="HHP228" s="730"/>
      <c r="HHQ228" s="730"/>
      <c r="HHR228" s="730"/>
      <c r="HHS228" s="730"/>
      <c r="HHT228" s="730"/>
      <c r="HHU228" s="730"/>
      <c r="HHV228" s="730"/>
      <c r="HHW228" s="730"/>
      <c r="HHX228" s="730"/>
      <c r="HHY228" s="730"/>
      <c r="HHZ228" s="730"/>
      <c r="HIA228" s="730"/>
      <c r="HIB228" s="730"/>
      <c r="HIC228" s="730"/>
      <c r="HID228" s="730"/>
      <c r="HIE228" s="730"/>
      <c r="HIF228" s="730"/>
      <c r="HIG228" s="730"/>
      <c r="HIH228" s="730"/>
      <c r="HII228" s="730"/>
      <c r="HIJ228" s="730"/>
      <c r="HIK228" s="730"/>
      <c r="HIL228" s="730"/>
      <c r="HIM228" s="727"/>
      <c r="HIN228" s="727"/>
      <c r="HIO228" s="727"/>
      <c r="HIP228" s="727"/>
      <c r="HIQ228" s="727"/>
      <c r="HIR228" s="727"/>
      <c r="HIS228" s="727"/>
      <c r="HIT228" s="727"/>
      <c r="HIU228" s="727"/>
      <c r="HIV228" s="727"/>
      <c r="HIW228" s="727"/>
      <c r="HIX228" s="727"/>
      <c r="HIY228" s="727"/>
      <c r="HIZ228" s="727"/>
      <c r="HJA228" s="727"/>
      <c r="HJB228" s="727"/>
      <c r="HJC228" s="728"/>
      <c r="HJD228" s="728"/>
      <c r="HJE228" s="728"/>
      <c r="HJF228" s="728"/>
      <c r="HJG228" s="728"/>
      <c r="HJH228" s="728"/>
      <c r="HJI228" s="728"/>
      <c r="HJJ228" s="729"/>
      <c r="HJK228" s="729"/>
      <c r="HJL228" s="729"/>
      <c r="HJM228" s="729"/>
      <c r="HJN228" s="729"/>
      <c r="HJO228" s="729"/>
      <c r="HJP228" s="729"/>
      <c r="HJQ228" s="729"/>
      <c r="HJR228" s="729"/>
      <c r="HJS228" s="729"/>
      <c r="HJT228" s="729"/>
      <c r="HJU228" s="729"/>
      <c r="HJV228" s="729"/>
      <c r="HJW228" s="729"/>
      <c r="HJX228" s="729"/>
      <c r="HJY228" s="729"/>
      <c r="HJZ228" s="729"/>
      <c r="HKA228" s="729"/>
      <c r="HKB228" s="729"/>
      <c r="HKC228" s="729"/>
      <c r="HKD228" s="729"/>
      <c r="HKE228" s="729"/>
      <c r="HKF228" s="729"/>
      <c r="HKG228" s="729"/>
      <c r="HKH228" s="729"/>
      <c r="HKI228" s="729"/>
      <c r="HKJ228" s="729"/>
      <c r="HKK228" s="729"/>
      <c r="HKL228" s="729"/>
      <c r="HKM228" s="729"/>
      <c r="HKN228" s="729"/>
      <c r="HKO228" s="729"/>
      <c r="HKP228" s="729"/>
      <c r="HKQ228" s="729"/>
      <c r="HKR228" s="730"/>
      <c r="HKS228" s="730"/>
      <c r="HKT228" s="730"/>
      <c r="HKU228" s="730"/>
      <c r="HKV228" s="730"/>
      <c r="HKW228" s="730"/>
      <c r="HKX228" s="730"/>
      <c r="HKY228" s="730"/>
      <c r="HKZ228" s="730"/>
      <c r="HLA228" s="730"/>
      <c r="HLB228" s="730"/>
      <c r="HLC228" s="730"/>
      <c r="HLD228" s="730"/>
      <c r="HLE228" s="730"/>
      <c r="HLF228" s="730"/>
      <c r="HLG228" s="730"/>
      <c r="HLH228" s="730"/>
      <c r="HLI228" s="730"/>
      <c r="HLJ228" s="730"/>
      <c r="HLK228" s="730"/>
      <c r="HLL228" s="730"/>
      <c r="HLM228" s="730"/>
      <c r="HLN228" s="730"/>
      <c r="HLO228" s="730"/>
      <c r="HLP228" s="730"/>
      <c r="HLQ228" s="730"/>
      <c r="HLR228" s="730"/>
      <c r="HLS228" s="730"/>
      <c r="HLT228" s="730"/>
      <c r="HLU228" s="730"/>
      <c r="HLV228" s="730"/>
      <c r="HLW228" s="730"/>
      <c r="HLX228" s="730"/>
      <c r="HLY228" s="730"/>
      <c r="HLZ228" s="730"/>
      <c r="HMA228" s="730"/>
      <c r="HMB228" s="730"/>
      <c r="HMC228" s="730"/>
      <c r="HMD228" s="730"/>
      <c r="HME228" s="730"/>
      <c r="HMF228" s="730"/>
      <c r="HMG228" s="730"/>
      <c r="HMH228" s="730"/>
      <c r="HMI228" s="730"/>
      <c r="HMJ228" s="730"/>
      <c r="HMK228" s="730"/>
      <c r="HML228" s="730"/>
      <c r="HMM228" s="730"/>
      <c r="HMN228" s="727"/>
      <c r="HMO228" s="727"/>
      <c r="HMP228" s="727"/>
      <c r="HMQ228" s="727"/>
      <c r="HMR228" s="727"/>
      <c r="HMS228" s="727"/>
      <c r="HMT228" s="727"/>
      <c r="HMU228" s="727"/>
      <c r="HMV228" s="727"/>
      <c r="HMW228" s="727"/>
      <c r="HMX228" s="727"/>
      <c r="HMY228" s="727"/>
      <c r="HMZ228" s="727"/>
      <c r="HNA228" s="727"/>
      <c r="HNB228" s="727"/>
      <c r="HNC228" s="727"/>
      <c r="HND228" s="728"/>
      <c r="HNE228" s="728"/>
      <c r="HNF228" s="728"/>
      <c r="HNG228" s="728"/>
      <c r="HNH228" s="728"/>
      <c r="HNI228" s="728"/>
      <c r="HNJ228" s="728"/>
      <c r="HNK228" s="729"/>
      <c r="HNL228" s="729"/>
      <c r="HNM228" s="729"/>
      <c r="HNN228" s="729"/>
      <c r="HNO228" s="729"/>
      <c r="HNP228" s="729"/>
      <c r="HNQ228" s="729"/>
      <c r="HNR228" s="729"/>
      <c r="HNS228" s="729"/>
      <c r="HNT228" s="729"/>
      <c r="HNU228" s="729"/>
      <c r="HNV228" s="729"/>
      <c r="HNW228" s="729"/>
      <c r="HNX228" s="729"/>
      <c r="HNY228" s="729"/>
      <c r="HNZ228" s="729"/>
      <c r="HOA228" s="729"/>
      <c r="HOB228" s="729"/>
      <c r="HOC228" s="729"/>
      <c r="HOD228" s="729"/>
      <c r="HOE228" s="729"/>
      <c r="HOF228" s="729"/>
      <c r="HOG228" s="729"/>
      <c r="HOH228" s="729"/>
      <c r="HOI228" s="729"/>
      <c r="HOJ228" s="729"/>
      <c r="HOK228" s="729"/>
      <c r="HOL228" s="729"/>
      <c r="HOM228" s="729"/>
      <c r="HON228" s="729"/>
      <c r="HOO228" s="729"/>
      <c r="HOP228" s="729"/>
      <c r="HOQ228" s="729"/>
      <c r="HOR228" s="729"/>
      <c r="HOS228" s="730"/>
      <c r="HOT228" s="730"/>
      <c r="HOU228" s="730"/>
      <c r="HOV228" s="730"/>
      <c r="HOW228" s="730"/>
      <c r="HOX228" s="730"/>
      <c r="HOY228" s="730"/>
      <c r="HOZ228" s="730"/>
      <c r="HPA228" s="730"/>
      <c r="HPB228" s="730"/>
      <c r="HPC228" s="730"/>
      <c r="HPD228" s="730"/>
      <c r="HPE228" s="730"/>
      <c r="HPF228" s="730"/>
      <c r="HPG228" s="730"/>
      <c r="HPH228" s="730"/>
      <c r="HPI228" s="730"/>
      <c r="HPJ228" s="730"/>
      <c r="HPK228" s="730"/>
      <c r="HPL228" s="730"/>
      <c r="HPM228" s="730"/>
      <c r="HPN228" s="730"/>
      <c r="HPO228" s="730"/>
      <c r="HPP228" s="730"/>
      <c r="HPQ228" s="730"/>
      <c r="HPR228" s="730"/>
      <c r="HPS228" s="730"/>
      <c r="HPT228" s="730"/>
      <c r="HPU228" s="730"/>
      <c r="HPV228" s="730"/>
      <c r="HPW228" s="730"/>
      <c r="HPX228" s="730"/>
      <c r="HPY228" s="730"/>
      <c r="HPZ228" s="730"/>
      <c r="HQA228" s="730"/>
      <c r="HQB228" s="730"/>
      <c r="HQC228" s="730"/>
      <c r="HQD228" s="730"/>
      <c r="HQE228" s="730"/>
      <c r="HQF228" s="730"/>
      <c r="HQG228" s="730"/>
      <c r="HQH228" s="730"/>
      <c r="HQI228" s="730"/>
      <c r="HQJ228" s="730"/>
      <c r="HQK228" s="730"/>
      <c r="HQL228" s="730"/>
      <c r="HQM228" s="730"/>
      <c r="HQN228" s="730"/>
      <c r="HQO228" s="727"/>
      <c r="HQP228" s="727"/>
      <c r="HQQ228" s="727"/>
      <c r="HQR228" s="727"/>
      <c r="HQS228" s="727"/>
      <c r="HQT228" s="727"/>
      <c r="HQU228" s="727"/>
      <c r="HQV228" s="727"/>
      <c r="HQW228" s="727"/>
      <c r="HQX228" s="727"/>
      <c r="HQY228" s="727"/>
      <c r="HQZ228" s="727"/>
      <c r="HRA228" s="727"/>
      <c r="HRB228" s="727"/>
      <c r="HRC228" s="727"/>
      <c r="HRD228" s="727"/>
      <c r="HRE228" s="728"/>
      <c r="HRF228" s="728"/>
      <c r="HRG228" s="728"/>
      <c r="HRH228" s="728"/>
      <c r="HRI228" s="728"/>
      <c r="HRJ228" s="728"/>
      <c r="HRK228" s="728"/>
      <c r="HRL228" s="729"/>
      <c r="HRM228" s="729"/>
      <c r="HRN228" s="729"/>
      <c r="HRO228" s="729"/>
      <c r="HRP228" s="729"/>
      <c r="HRQ228" s="729"/>
      <c r="HRR228" s="729"/>
      <c r="HRS228" s="729"/>
      <c r="HRT228" s="729"/>
      <c r="HRU228" s="729"/>
      <c r="HRV228" s="729"/>
      <c r="HRW228" s="729"/>
      <c r="HRX228" s="729"/>
      <c r="HRY228" s="729"/>
      <c r="HRZ228" s="729"/>
      <c r="HSA228" s="729"/>
      <c r="HSB228" s="729"/>
      <c r="HSC228" s="729"/>
      <c r="HSD228" s="729"/>
      <c r="HSE228" s="729"/>
      <c r="HSF228" s="729"/>
      <c r="HSG228" s="729"/>
      <c r="HSH228" s="729"/>
      <c r="HSI228" s="729"/>
      <c r="HSJ228" s="729"/>
      <c r="HSK228" s="729"/>
      <c r="HSL228" s="729"/>
      <c r="HSM228" s="729"/>
      <c r="HSN228" s="729"/>
      <c r="HSO228" s="729"/>
      <c r="HSP228" s="729"/>
      <c r="HSQ228" s="729"/>
      <c r="HSR228" s="729"/>
      <c r="HSS228" s="729"/>
      <c r="HST228" s="730"/>
      <c r="HSU228" s="730"/>
      <c r="HSV228" s="730"/>
      <c r="HSW228" s="730"/>
      <c r="HSX228" s="730"/>
      <c r="HSY228" s="730"/>
      <c r="HSZ228" s="730"/>
      <c r="HTA228" s="730"/>
      <c r="HTB228" s="730"/>
      <c r="HTC228" s="730"/>
      <c r="HTD228" s="730"/>
      <c r="HTE228" s="730"/>
      <c r="HTF228" s="730"/>
      <c r="HTG228" s="730"/>
      <c r="HTH228" s="730"/>
      <c r="HTI228" s="730"/>
      <c r="HTJ228" s="730"/>
      <c r="HTK228" s="730"/>
      <c r="HTL228" s="730"/>
      <c r="HTM228" s="730"/>
      <c r="HTN228" s="730"/>
      <c r="HTO228" s="730"/>
      <c r="HTP228" s="730"/>
      <c r="HTQ228" s="730"/>
      <c r="HTR228" s="730"/>
      <c r="HTS228" s="730"/>
      <c r="HTT228" s="730"/>
      <c r="HTU228" s="730"/>
      <c r="HTV228" s="730"/>
      <c r="HTW228" s="730"/>
      <c r="HTX228" s="730"/>
      <c r="HTY228" s="730"/>
      <c r="HTZ228" s="730"/>
      <c r="HUA228" s="730"/>
      <c r="HUB228" s="730"/>
      <c r="HUC228" s="730"/>
      <c r="HUD228" s="730"/>
      <c r="HUE228" s="730"/>
      <c r="HUF228" s="730"/>
      <c r="HUG228" s="730"/>
      <c r="HUH228" s="730"/>
      <c r="HUI228" s="730"/>
      <c r="HUJ228" s="730"/>
      <c r="HUK228" s="730"/>
      <c r="HUL228" s="730"/>
      <c r="HUM228" s="730"/>
      <c r="HUN228" s="730"/>
      <c r="HUO228" s="730"/>
      <c r="HUP228" s="727"/>
      <c r="HUQ228" s="727"/>
      <c r="HUR228" s="727"/>
      <c r="HUS228" s="727"/>
      <c r="HUT228" s="727"/>
      <c r="HUU228" s="727"/>
      <c r="HUV228" s="727"/>
      <c r="HUW228" s="727"/>
      <c r="HUX228" s="727"/>
      <c r="HUY228" s="727"/>
      <c r="HUZ228" s="727"/>
      <c r="HVA228" s="727"/>
      <c r="HVB228" s="727"/>
      <c r="HVC228" s="727"/>
      <c r="HVD228" s="727"/>
      <c r="HVE228" s="727"/>
      <c r="HVF228" s="728"/>
      <c r="HVG228" s="728"/>
      <c r="HVH228" s="728"/>
      <c r="HVI228" s="728"/>
      <c r="HVJ228" s="728"/>
      <c r="HVK228" s="728"/>
      <c r="HVL228" s="728"/>
      <c r="HVM228" s="729"/>
      <c r="HVN228" s="729"/>
      <c r="HVO228" s="729"/>
      <c r="HVP228" s="729"/>
      <c r="HVQ228" s="729"/>
      <c r="HVR228" s="729"/>
      <c r="HVS228" s="729"/>
      <c r="HVT228" s="729"/>
      <c r="HVU228" s="729"/>
      <c r="HVV228" s="729"/>
      <c r="HVW228" s="729"/>
      <c r="HVX228" s="729"/>
      <c r="HVY228" s="729"/>
      <c r="HVZ228" s="729"/>
      <c r="HWA228" s="729"/>
      <c r="HWB228" s="729"/>
      <c r="HWC228" s="729"/>
      <c r="HWD228" s="729"/>
      <c r="HWE228" s="729"/>
      <c r="HWF228" s="729"/>
      <c r="HWG228" s="729"/>
      <c r="HWH228" s="729"/>
      <c r="HWI228" s="729"/>
      <c r="HWJ228" s="729"/>
      <c r="HWK228" s="729"/>
      <c r="HWL228" s="729"/>
      <c r="HWM228" s="729"/>
      <c r="HWN228" s="729"/>
      <c r="HWO228" s="729"/>
      <c r="HWP228" s="729"/>
      <c r="HWQ228" s="729"/>
      <c r="HWR228" s="729"/>
      <c r="HWS228" s="729"/>
      <c r="HWT228" s="729"/>
      <c r="HWU228" s="730"/>
      <c r="HWV228" s="730"/>
      <c r="HWW228" s="730"/>
      <c r="HWX228" s="730"/>
      <c r="HWY228" s="730"/>
      <c r="HWZ228" s="730"/>
      <c r="HXA228" s="730"/>
      <c r="HXB228" s="730"/>
      <c r="HXC228" s="730"/>
      <c r="HXD228" s="730"/>
      <c r="HXE228" s="730"/>
      <c r="HXF228" s="730"/>
      <c r="HXG228" s="730"/>
      <c r="HXH228" s="730"/>
      <c r="HXI228" s="730"/>
      <c r="HXJ228" s="730"/>
      <c r="HXK228" s="730"/>
      <c r="HXL228" s="730"/>
      <c r="HXM228" s="730"/>
      <c r="HXN228" s="730"/>
      <c r="HXO228" s="730"/>
      <c r="HXP228" s="730"/>
      <c r="HXQ228" s="730"/>
      <c r="HXR228" s="730"/>
      <c r="HXS228" s="730"/>
      <c r="HXT228" s="730"/>
      <c r="HXU228" s="730"/>
      <c r="HXV228" s="730"/>
      <c r="HXW228" s="730"/>
      <c r="HXX228" s="730"/>
      <c r="HXY228" s="730"/>
      <c r="HXZ228" s="730"/>
      <c r="HYA228" s="730"/>
      <c r="HYB228" s="730"/>
      <c r="HYC228" s="730"/>
      <c r="HYD228" s="730"/>
      <c r="HYE228" s="730"/>
      <c r="HYF228" s="730"/>
      <c r="HYG228" s="730"/>
      <c r="HYH228" s="730"/>
      <c r="HYI228" s="730"/>
      <c r="HYJ228" s="730"/>
      <c r="HYK228" s="730"/>
      <c r="HYL228" s="730"/>
      <c r="HYM228" s="730"/>
      <c r="HYN228" s="730"/>
      <c r="HYO228" s="730"/>
      <c r="HYP228" s="730"/>
      <c r="HYQ228" s="727"/>
      <c r="HYR228" s="727"/>
      <c r="HYS228" s="727"/>
      <c r="HYT228" s="727"/>
      <c r="HYU228" s="727"/>
      <c r="HYV228" s="727"/>
      <c r="HYW228" s="727"/>
      <c r="HYX228" s="727"/>
      <c r="HYY228" s="727"/>
      <c r="HYZ228" s="727"/>
      <c r="HZA228" s="727"/>
      <c r="HZB228" s="727"/>
      <c r="HZC228" s="727"/>
      <c r="HZD228" s="727"/>
      <c r="HZE228" s="727"/>
      <c r="HZF228" s="727"/>
      <c r="HZG228" s="728"/>
      <c r="HZH228" s="728"/>
      <c r="HZI228" s="728"/>
      <c r="HZJ228" s="728"/>
      <c r="HZK228" s="728"/>
      <c r="HZL228" s="728"/>
      <c r="HZM228" s="728"/>
      <c r="HZN228" s="729"/>
      <c r="HZO228" s="729"/>
      <c r="HZP228" s="729"/>
      <c r="HZQ228" s="729"/>
      <c r="HZR228" s="729"/>
      <c r="HZS228" s="729"/>
      <c r="HZT228" s="729"/>
      <c r="HZU228" s="729"/>
      <c r="HZV228" s="729"/>
      <c r="HZW228" s="729"/>
      <c r="HZX228" s="729"/>
      <c r="HZY228" s="729"/>
      <c r="HZZ228" s="729"/>
      <c r="IAA228" s="729"/>
      <c r="IAB228" s="729"/>
      <c r="IAC228" s="729"/>
      <c r="IAD228" s="729"/>
      <c r="IAE228" s="729"/>
      <c r="IAF228" s="729"/>
      <c r="IAG228" s="729"/>
      <c r="IAH228" s="729"/>
      <c r="IAI228" s="729"/>
      <c r="IAJ228" s="729"/>
      <c r="IAK228" s="729"/>
      <c r="IAL228" s="729"/>
      <c r="IAM228" s="729"/>
      <c r="IAN228" s="729"/>
      <c r="IAO228" s="729"/>
      <c r="IAP228" s="729"/>
      <c r="IAQ228" s="729"/>
      <c r="IAR228" s="729"/>
      <c r="IAS228" s="729"/>
      <c r="IAT228" s="729"/>
      <c r="IAU228" s="729"/>
      <c r="IAV228" s="730"/>
      <c r="IAW228" s="730"/>
      <c r="IAX228" s="730"/>
      <c r="IAY228" s="730"/>
      <c r="IAZ228" s="730"/>
      <c r="IBA228" s="730"/>
      <c r="IBB228" s="730"/>
      <c r="IBC228" s="730"/>
      <c r="IBD228" s="730"/>
      <c r="IBE228" s="730"/>
      <c r="IBF228" s="730"/>
      <c r="IBG228" s="730"/>
      <c r="IBH228" s="730"/>
      <c r="IBI228" s="730"/>
      <c r="IBJ228" s="730"/>
      <c r="IBK228" s="730"/>
      <c r="IBL228" s="730"/>
      <c r="IBM228" s="730"/>
      <c r="IBN228" s="730"/>
      <c r="IBO228" s="730"/>
      <c r="IBP228" s="730"/>
      <c r="IBQ228" s="730"/>
      <c r="IBR228" s="730"/>
      <c r="IBS228" s="730"/>
      <c r="IBT228" s="730"/>
      <c r="IBU228" s="730"/>
      <c r="IBV228" s="730"/>
      <c r="IBW228" s="730"/>
      <c r="IBX228" s="730"/>
      <c r="IBY228" s="730"/>
      <c r="IBZ228" s="730"/>
      <c r="ICA228" s="730"/>
      <c r="ICB228" s="730"/>
      <c r="ICC228" s="730"/>
      <c r="ICD228" s="730"/>
      <c r="ICE228" s="730"/>
      <c r="ICF228" s="730"/>
      <c r="ICG228" s="730"/>
      <c r="ICH228" s="730"/>
      <c r="ICI228" s="730"/>
      <c r="ICJ228" s="730"/>
      <c r="ICK228" s="730"/>
      <c r="ICL228" s="730"/>
      <c r="ICM228" s="730"/>
      <c r="ICN228" s="730"/>
      <c r="ICO228" s="730"/>
      <c r="ICP228" s="730"/>
      <c r="ICQ228" s="730"/>
      <c r="ICR228" s="727"/>
      <c r="ICS228" s="727"/>
      <c r="ICT228" s="727"/>
      <c r="ICU228" s="727"/>
      <c r="ICV228" s="727"/>
      <c r="ICW228" s="727"/>
      <c r="ICX228" s="727"/>
      <c r="ICY228" s="727"/>
      <c r="ICZ228" s="727"/>
      <c r="IDA228" s="727"/>
      <c r="IDB228" s="727"/>
      <c r="IDC228" s="727"/>
      <c r="IDD228" s="727"/>
      <c r="IDE228" s="727"/>
      <c r="IDF228" s="727"/>
      <c r="IDG228" s="727"/>
      <c r="IDH228" s="728"/>
      <c r="IDI228" s="728"/>
      <c r="IDJ228" s="728"/>
      <c r="IDK228" s="728"/>
      <c r="IDL228" s="728"/>
      <c r="IDM228" s="728"/>
      <c r="IDN228" s="728"/>
      <c r="IDO228" s="729"/>
      <c r="IDP228" s="729"/>
      <c r="IDQ228" s="729"/>
      <c r="IDR228" s="729"/>
      <c r="IDS228" s="729"/>
      <c r="IDT228" s="729"/>
      <c r="IDU228" s="729"/>
      <c r="IDV228" s="729"/>
      <c r="IDW228" s="729"/>
      <c r="IDX228" s="729"/>
      <c r="IDY228" s="729"/>
      <c r="IDZ228" s="729"/>
      <c r="IEA228" s="729"/>
      <c r="IEB228" s="729"/>
      <c r="IEC228" s="729"/>
      <c r="IED228" s="729"/>
      <c r="IEE228" s="729"/>
      <c r="IEF228" s="729"/>
      <c r="IEG228" s="729"/>
      <c r="IEH228" s="729"/>
      <c r="IEI228" s="729"/>
      <c r="IEJ228" s="729"/>
      <c r="IEK228" s="729"/>
      <c r="IEL228" s="729"/>
      <c r="IEM228" s="729"/>
      <c r="IEN228" s="729"/>
      <c r="IEO228" s="729"/>
      <c r="IEP228" s="729"/>
      <c r="IEQ228" s="729"/>
      <c r="IER228" s="729"/>
      <c r="IES228" s="729"/>
      <c r="IET228" s="729"/>
      <c r="IEU228" s="729"/>
      <c r="IEV228" s="729"/>
      <c r="IEW228" s="730"/>
      <c r="IEX228" s="730"/>
      <c r="IEY228" s="730"/>
      <c r="IEZ228" s="730"/>
      <c r="IFA228" s="730"/>
      <c r="IFB228" s="730"/>
      <c r="IFC228" s="730"/>
      <c r="IFD228" s="730"/>
      <c r="IFE228" s="730"/>
      <c r="IFF228" s="730"/>
      <c r="IFG228" s="730"/>
      <c r="IFH228" s="730"/>
      <c r="IFI228" s="730"/>
      <c r="IFJ228" s="730"/>
      <c r="IFK228" s="730"/>
      <c r="IFL228" s="730"/>
      <c r="IFM228" s="730"/>
      <c r="IFN228" s="730"/>
      <c r="IFO228" s="730"/>
      <c r="IFP228" s="730"/>
      <c r="IFQ228" s="730"/>
      <c r="IFR228" s="730"/>
      <c r="IFS228" s="730"/>
      <c r="IFT228" s="730"/>
      <c r="IFU228" s="730"/>
      <c r="IFV228" s="730"/>
      <c r="IFW228" s="730"/>
      <c r="IFX228" s="730"/>
      <c r="IFY228" s="730"/>
      <c r="IFZ228" s="730"/>
      <c r="IGA228" s="730"/>
      <c r="IGB228" s="730"/>
      <c r="IGC228" s="730"/>
      <c r="IGD228" s="730"/>
      <c r="IGE228" s="730"/>
      <c r="IGF228" s="730"/>
      <c r="IGG228" s="730"/>
      <c r="IGH228" s="730"/>
      <c r="IGI228" s="730"/>
      <c r="IGJ228" s="730"/>
      <c r="IGK228" s="730"/>
      <c r="IGL228" s="730"/>
      <c r="IGM228" s="730"/>
      <c r="IGN228" s="730"/>
      <c r="IGO228" s="730"/>
      <c r="IGP228" s="730"/>
      <c r="IGQ228" s="730"/>
      <c r="IGR228" s="730"/>
      <c r="IGS228" s="727"/>
      <c r="IGT228" s="727"/>
      <c r="IGU228" s="727"/>
      <c r="IGV228" s="727"/>
      <c r="IGW228" s="727"/>
      <c r="IGX228" s="727"/>
      <c r="IGY228" s="727"/>
      <c r="IGZ228" s="727"/>
      <c r="IHA228" s="727"/>
      <c r="IHB228" s="727"/>
      <c r="IHC228" s="727"/>
      <c r="IHD228" s="727"/>
      <c r="IHE228" s="727"/>
      <c r="IHF228" s="727"/>
      <c r="IHG228" s="727"/>
      <c r="IHH228" s="727"/>
      <c r="IHI228" s="728"/>
      <c r="IHJ228" s="728"/>
      <c r="IHK228" s="728"/>
      <c r="IHL228" s="728"/>
      <c r="IHM228" s="728"/>
      <c r="IHN228" s="728"/>
      <c r="IHO228" s="728"/>
      <c r="IHP228" s="729"/>
      <c r="IHQ228" s="729"/>
      <c r="IHR228" s="729"/>
      <c r="IHS228" s="729"/>
      <c r="IHT228" s="729"/>
      <c r="IHU228" s="729"/>
      <c r="IHV228" s="729"/>
      <c r="IHW228" s="729"/>
      <c r="IHX228" s="729"/>
      <c r="IHY228" s="729"/>
      <c r="IHZ228" s="729"/>
      <c r="IIA228" s="729"/>
      <c r="IIB228" s="729"/>
      <c r="IIC228" s="729"/>
      <c r="IID228" s="729"/>
      <c r="IIE228" s="729"/>
      <c r="IIF228" s="729"/>
      <c r="IIG228" s="729"/>
      <c r="IIH228" s="729"/>
      <c r="III228" s="729"/>
      <c r="IIJ228" s="729"/>
      <c r="IIK228" s="729"/>
      <c r="IIL228" s="729"/>
      <c r="IIM228" s="729"/>
      <c r="IIN228" s="729"/>
      <c r="IIO228" s="729"/>
      <c r="IIP228" s="729"/>
      <c r="IIQ228" s="729"/>
      <c r="IIR228" s="729"/>
      <c r="IIS228" s="729"/>
      <c r="IIT228" s="729"/>
      <c r="IIU228" s="729"/>
      <c r="IIV228" s="729"/>
      <c r="IIW228" s="729"/>
      <c r="IIX228" s="730"/>
      <c r="IIY228" s="730"/>
      <c r="IIZ228" s="730"/>
      <c r="IJA228" s="730"/>
      <c r="IJB228" s="730"/>
      <c r="IJC228" s="730"/>
      <c r="IJD228" s="730"/>
      <c r="IJE228" s="730"/>
      <c r="IJF228" s="730"/>
      <c r="IJG228" s="730"/>
      <c r="IJH228" s="730"/>
      <c r="IJI228" s="730"/>
      <c r="IJJ228" s="730"/>
      <c r="IJK228" s="730"/>
      <c r="IJL228" s="730"/>
      <c r="IJM228" s="730"/>
      <c r="IJN228" s="730"/>
      <c r="IJO228" s="730"/>
      <c r="IJP228" s="730"/>
      <c r="IJQ228" s="730"/>
      <c r="IJR228" s="730"/>
      <c r="IJS228" s="730"/>
      <c r="IJT228" s="730"/>
      <c r="IJU228" s="730"/>
      <c r="IJV228" s="730"/>
      <c r="IJW228" s="730"/>
      <c r="IJX228" s="730"/>
      <c r="IJY228" s="730"/>
      <c r="IJZ228" s="730"/>
      <c r="IKA228" s="730"/>
      <c r="IKB228" s="730"/>
      <c r="IKC228" s="730"/>
      <c r="IKD228" s="730"/>
      <c r="IKE228" s="730"/>
      <c r="IKF228" s="730"/>
      <c r="IKG228" s="730"/>
      <c r="IKH228" s="730"/>
      <c r="IKI228" s="730"/>
      <c r="IKJ228" s="730"/>
      <c r="IKK228" s="730"/>
      <c r="IKL228" s="730"/>
      <c r="IKM228" s="730"/>
      <c r="IKN228" s="730"/>
      <c r="IKO228" s="730"/>
      <c r="IKP228" s="730"/>
      <c r="IKQ228" s="730"/>
      <c r="IKR228" s="730"/>
      <c r="IKS228" s="730"/>
      <c r="IKT228" s="727"/>
      <c r="IKU228" s="727"/>
      <c r="IKV228" s="727"/>
      <c r="IKW228" s="727"/>
      <c r="IKX228" s="727"/>
      <c r="IKY228" s="727"/>
      <c r="IKZ228" s="727"/>
      <c r="ILA228" s="727"/>
      <c r="ILB228" s="727"/>
      <c r="ILC228" s="727"/>
      <c r="ILD228" s="727"/>
      <c r="ILE228" s="727"/>
      <c r="ILF228" s="727"/>
      <c r="ILG228" s="727"/>
      <c r="ILH228" s="727"/>
      <c r="ILI228" s="727"/>
      <c r="ILJ228" s="728"/>
      <c r="ILK228" s="728"/>
      <c r="ILL228" s="728"/>
      <c r="ILM228" s="728"/>
      <c r="ILN228" s="728"/>
      <c r="ILO228" s="728"/>
      <c r="ILP228" s="728"/>
      <c r="ILQ228" s="729"/>
      <c r="ILR228" s="729"/>
      <c r="ILS228" s="729"/>
      <c r="ILT228" s="729"/>
      <c r="ILU228" s="729"/>
      <c r="ILV228" s="729"/>
      <c r="ILW228" s="729"/>
      <c r="ILX228" s="729"/>
      <c r="ILY228" s="729"/>
      <c r="ILZ228" s="729"/>
      <c r="IMA228" s="729"/>
      <c r="IMB228" s="729"/>
      <c r="IMC228" s="729"/>
      <c r="IMD228" s="729"/>
      <c r="IME228" s="729"/>
      <c r="IMF228" s="729"/>
      <c r="IMG228" s="729"/>
      <c r="IMH228" s="729"/>
      <c r="IMI228" s="729"/>
      <c r="IMJ228" s="729"/>
      <c r="IMK228" s="729"/>
      <c r="IML228" s="729"/>
      <c r="IMM228" s="729"/>
      <c r="IMN228" s="729"/>
      <c r="IMO228" s="729"/>
      <c r="IMP228" s="729"/>
      <c r="IMQ228" s="729"/>
      <c r="IMR228" s="729"/>
      <c r="IMS228" s="729"/>
      <c r="IMT228" s="729"/>
      <c r="IMU228" s="729"/>
      <c r="IMV228" s="729"/>
      <c r="IMW228" s="729"/>
      <c r="IMX228" s="729"/>
      <c r="IMY228" s="730"/>
      <c r="IMZ228" s="730"/>
      <c r="INA228" s="730"/>
      <c r="INB228" s="730"/>
      <c r="INC228" s="730"/>
      <c r="IND228" s="730"/>
      <c r="INE228" s="730"/>
      <c r="INF228" s="730"/>
      <c r="ING228" s="730"/>
      <c r="INH228" s="730"/>
      <c r="INI228" s="730"/>
      <c r="INJ228" s="730"/>
      <c r="INK228" s="730"/>
      <c r="INL228" s="730"/>
      <c r="INM228" s="730"/>
      <c r="INN228" s="730"/>
      <c r="INO228" s="730"/>
      <c r="INP228" s="730"/>
      <c r="INQ228" s="730"/>
      <c r="INR228" s="730"/>
      <c r="INS228" s="730"/>
      <c r="INT228" s="730"/>
      <c r="INU228" s="730"/>
      <c r="INV228" s="730"/>
      <c r="INW228" s="730"/>
      <c r="INX228" s="730"/>
      <c r="INY228" s="730"/>
      <c r="INZ228" s="730"/>
      <c r="IOA228" s="730"/>
      <c r="IOB228" s="730"/>
      <c r="IOC228" s="730"/>
      <c r="IOD228" s="730"/>
      <c r="IOE228" s="730"/>
      <c r="IOF228" s="730"/>
      <c r="IOG228" s="730"/>
      <c r="IOH228" s="730"/>
      <c r="IOI228" s="730"/>
      <c r="IOJ228" s="730"/>
      <c r="IOK228" s="730"/>
      <c r="IOL228" s="730"/>
      <c r="IOM228" s="730"/>
      <c r="ION228" s="730"/>
      <c r="IOO228" s="730"/>
      <c r="IOP228" s="730"/>
      <c r="IOQ228" s="730"/>
      <c r="IOR228" s="730"/>
      <c r="IOS228" s="730"/>
      <c r="IOT228" s="730"/>
      <c r="IOU228" s="727"/>
      <c r="IOV228" s="727"/>
      <c r="IOW228" s="727"/>
      <c r="IOX228" s="727"/>
      <c r="IOY228" s="727"/>
      <c r="IOZ228" s="727"/>
      <c r="IPA228" s="727"/>
      <c r="IPB228" s="727"/>
      <c r="IPC228" s="727"/>
      <c r="IPD228" s="727"/>
      <c r="IPE228" s="727"/>
      <c r="IPF228" s="727"/>
      <c r="IPG228" s="727"/>
      <c r="IPH228" s="727"/>
      <c r="IPI228" s="727"/>
      <c r="IPJ228" s="727"/>
      <c r="IPK228" s="728"/>
      <c r="IPL228" s="728"/>
      <c r="IPM228" s="728"/>
      <c r="IPN228" s="728"/>
      <c r="IPO228" s="728"/>
      <c r="IPP228" s="728"/>
      <c r="IPQ228" s="728"/>
      <c r="IPR228" s="729"/>
      <c r="IPS228" s="729"/>
      <c r="IPT228" s="729"/>
      <c r="IPU228" s="729"/>
      <c r="IPV228" s="729"/>
      <c r="IPW228" s="729"/>
      <c r="IPX228" s="729"/>
      <c r="IPY228" s="729"/>
      <c r="IPZ228" s="729"/>
      <c r="IQA228" s="729"/>
      <c r="IQB228" s="729"/>
      <c r="IQC228" s="729"/>
      <c r="IQD228" s="729"/>
      <c r="IQE228" s="729"/>
      <c r="IQF228" s="729"/>
      <c r="IQG228" s="729"/>
      <c r="IQH228" s="729"/>
      <c r="IQI228" s="729"/>
      <c r="IQJ228" s="729"/>
      <c r="IQK228" s="729"/>
      <c r="IQL228" s="729"/>
      <c r="IQM228" s="729"/>
      <c r="IQN228" s="729"/>
      <c r="IQO228" s="729"/>
      <c r="IQP228" s="729"/>
      <c r="IQQ228" s="729"/>
      <c r="IQR228" s="729"/>
      <c r="IQS228" s="729"/>
      <c r="IQT228" s="729"/>
      <c r="IQU228" s="729"/>
      <c r="IQV228" s="729"/>
      <c r="IQW228" s="729"/>
      <c r="IQX228" s="729"/>
      <c r="IQY228" s="729"/>
      <c r="IQZ228" s="730"/>
      <c r="IRA228" s="730"/>
      <c r="IRB228" s="730"/>
      <c r="IRC228" s="730"/>
      <c r="IRD228" s="730"/>
      <c r="IRE228" s="730"/>
      <c r="IRF228" s="730"/>
      <c r="IRG228" s="730"/>
      <c r="IRH228" s="730"/>
      <c r="IRI228" s="730"/>
      <c r="IRJ228" s="730"/>
      <c r="IRK228" s="730"/>
      <c r="IRL228" s="730"/>
      <c r="IRM228" s="730"/>
      <c r="IRN228" s="730"/>
      <c r="IRO228" s="730"/>
      <c r="IRP228" s="730"/>
      <c r="IRQ228" s="730"/>
      <c r="IRR228" s="730"/>
      <c r="IRS228" s="730"/>
      <c r="IRT228" s="730"/>
      <c r="IRU228" s="730"/>
      <c r="IRV228" s="730"/>
      <c r="IRW228" s="730"/>
      <c r="IRX228" s="730"/>
      <c r="IRY228" s="730"/>
      <c r="IRZ228" s="730"/>
      <c r="ISA228" s="730"/>
      <c r="ISB228" s="730"/>
      <c r="ISC228" s="730"/>
      <c r="ISD228" s="730"/>
      <c r="ISE228" s="730"/>
      <c r="ISF228" s="730"/>
      <c r="ISG228" s="730"/>
      <c r="ISH228" s="730"/>
      <c r="ISI228" s="730"/>
      <c r="ISJ228" s="730"/>
      <c r="ISK228" s="730"/>
      <c r="ISL228" s="730"/>
      <c r="ISM228" s="730"/>
      <c r="ISN228" s="730"/>
      <c r="ISO228" s="730"/>
      <c r="ISP228" s="730"/>
      <c r="ISQ228" s="730"/>
      <c r="ISR228" s="730"/>
      <c r="ISS228" s="730"/>
      <c r="IST228" s="730"/>
      <c r="ISU228" s="730"/>
      <c r="ISV228" s="727"/>
      <c r="ISW228" s="727"/>
      <c r="ISX228" s="727"/>
      <c r="ISY228" s="727"/>
      <c r="ISZ228" s="727"/>
      <c r="ITA228" s="727"/>
      <c r="ITB228" s="727"/>
      <c r="ITC228" s="727"/>
      <c r="ITD228" s="727"/>
      <c r="ITE228" s="727"/>
      <c r="ITF228" s="727"/>
      <c r="ITG228" s="727"/>
      <c r="ITH228" s="727"/>
      <c r="ITI228" s="727"/>
      <c r="ITJ228" s="727"/>
      <c r="ITK228" s="727"/>
      <c r="ITL228" s="728"/>
      <c r="ITM228" s="728"/>
      <c r="ITN228" s="728"/>
      <c r="ITO228" s="728"/>
      <c r="ITP228" s="728"/>
      <c r="ITQ228" s="728"/>
      <c r="ITR228" s="728"/>
      <c r="ITS228" s="729"/>
      <c r="ITT228" s="729"/>
      <c r="ITU228" s="729"/>
      <c r="ITV228" s="729"/>
      <c r="ITW228" s="729"/>
      <c r="ITX228" s="729"/>
      <c r="ITY228" s="729"/>
      <c r="ITZ228" s="729"/>
      <c r="IUA228" s="729"/>
      <c r="IUB228" s="729"/>
      <c r="IUC228" s="729"/>
      <c r="IUD228" s="729"/>
      <c r="IUE228" s="729"/>
      <c r="IUF228" s="729"/>
      <c r="IUG228" s="729"/>
      <c r="IUH228" s="729"/>
      <c r="IUI228" s="729"/>
      <c r="IUJ228" s="729"/>
      <c r="IUK228" s="729"/>
      <c r="IUL228" s="729"/>
      <c r="IUM228" s="729"/>
      <c r="IUN228" s="729"/>
      <c r="IUO228" s="729"/>
      <c r="IUP228" s="729"/>
      <c r="IUQ228" s="729"/>
      <c r="IUR228" s="729"/>
      <c r="IUS228" s="729"/>
      <c r="IUT228" s="729"/>
      <c r="IUU228" s="729"/>
      <c r="IUV228" s="729"/>
      <c r="IUW228" s="729"/>
      <c r="IUX228" s="729"/>
      <c r="IUY228" s="729"/>
      <c r="IUZ228" s="729"/>
      <c r="IVA228" s="730"/>
      <c r="IVB228" s="730"/>
      <c r="IVC228" s="730"/>
      <c r="IVD228" s="730"/>
      <c r="IVE228" s="730"/>
      <c r="IVF228" s="730"/>
      <c r="IVG228" s="730"/>
      <c r="IVH228" s="730"/>
      <c r="IVI228" s="730"/>
      <c r="IVJ228" s="730"/>
      <c r="IVK228" s="730"/>
      <c r="IVL228" s="730"/>
      <c r="IVM228" s="730"/>
      <c r="IVN228" s="730"/>
      <c r="IVO228" s="730"/>
      <c r="IVP228" s="730"/>
      <c r="IVQ228" s="730"/>
      <c r="IVR228" s="730"/>
      <c r="IVS228" s="730"/>
      <c r="IVT228" s="730"/>
      <c r="IVU228" s="730"/>
      <c r="IVV228" s="730"/>
      <c r="IVW228" s="730"/>
      <c r="IVX228" s="730"/>
      <c r="IVY228" s="730"/>
      <c r="IVZ228" s="730"/>
      <c r="IWA228" s="730"/>
      <c r="IWB228" s="730"/>
      <c r="IWC228" s="730"/>
      <c r="IWD228" s="730"/>
      <c r="IWE228" s="730"/>
      <c r="IWF228" s="730"/>
      <c r="IWG228" s="730"/>
      <c r="IWH228" s="730"/>
      <c r="IWI228" s="730"/>
      <c r="IWJ228" s="730"/>
      <c r="IWK228" s="730"/>
      <c r="IWL228" s="730"/>
      <c r="IWM228" s="730"/>
      <c r="IWN228" s="730"/>
      <c r="IWO228" s="730"/>
      <c r="IWP228" s="730"/>
      <c r="IWQ228" s="730"/>
      <c r="IWR228" s="730"/>
      <c r="IWS228" s="730"/>
      <c r="IWT228" s="730"/>
      <c r="IWU228" s="730"/>
      <c r="IWV228" s="730"/>
      <c r="IWW228" s="727"/>
      <c r="IWX228" s="727"/>
      <c r="IWY228" s="727"/>
      <c r="IWZ228" s="727"/>
      <c r="IXA228" s="727"/>
      <c r="IXB228" s="727"/>
      <c r="IXC228" s="727"/>
      <c r="IXD228" s="727"/>
      <c r="IXE228" s="727"/>
      <c r="IXF228" s="727"/>
      <c r="IXG228" s="727"/>
      <c r="IXH228" s="727"/>
      <c r="IXI228" s="727"/>
      <c r="IXJ228" s="727"/>
      <c r="IXK228" s="727"/>
      <c r="IXL228" s="727"/>
      <c r="IXM228" s="728"/>
      <c r="IXN228" s="728"/>
      <c r="IXO228" s="728"/>
      <c r="IXP228" s="728"/>
      <c r="IXQ228" s="728"/>
      <c r="IXR228" s="728"/>
      <c r="IXS228" s="728"/>
      <c r="IXT228" s="729"/>
      <c r="IXU228" s="729"/>
      <c r="IXV228" s="729"/>
      <c r="IXW228" s="729"/>
      <c r="IXX228" s="729"/>
      <c r="IXY228" s="729"/>
      <c r="IXZ228" s="729"/>
      <c r="IYA228" s="729"/>
      <c r="IYB228" s="729"/>
      <c r="IYC228" s="729"/>
      <c r="IYD228" s="729"/>
      <c r="IYE228" s="729"/>
      <c r="IYF228" s="729"/>
      <c r="IYG228" s="729"/>
      <c r="IYH228" s="729"/>
      <c r="IYI228" s="729"/>
      <c r="IYJ228" s="729"/>
      <c r="IYK228" s="729"/>
      <c r="IYL228" s="729"/>
      <c r="IYM228" s="729"/>
      <c r="IYN228" s="729"/>
      <c r="IYO228" s="729"/>
      <c r="IYP228" s="729"/>
      <c r="IYQ228" s="729"/>
      <c r="IYR228" s="729"/>
      <c r="IYS228" s="729"/>
      <c r="IYT228" s="729"/>
      <c r="IYU228" s="729"/>
      <c r="IYV228" s="729"/>
      <c r="IYW228" s="729"/>
      <c r="IYX228" s="729"/>
      <c r="IYY228" s="729"/>
      <c r="IYZ228" s="729"/>
      <c r="IZA228" s="729"/>
      <c r="IZB228" s="730"/>
      <c r="IZC228" s="730"/>
      <c r="IZD228" s="730"/>
      <c r="IZE228" s="730"/>
      <c r="IZF228" s="730"/>
      <c r="IZG228" s="730"/>
      <c r="IZH228" s="730"/>
      <c r="IZI228" s="730"/>
      <c r="IZJ228" s="730"/>
      <c r="IZK228" s="730"/>
      <c r="IZL228" s="730"/>
      <c r="IZM228" s="730"/>
      <c r="IZN228" s="730"/>
      <c r="IZO228" s="730"/>
      <c r="IZP228" s="730"/>
      <c r="IZQ228" s="730"/>
      <c r="IZR228" s="730"/>
      <c r="IZS228" s="730"/>
      <c r="IZT228" s="730"/>
      <c r="IZU228" s="730"/>
      <c r="IZV228" s="730"/>
      <c r="IZW228" s="730"/>
      <c r="IZX228" s="730"/>
      <c r="IZY228" s="730"/>
      <c r="IZZ228" s="730"/>
      <c r="JAA228" s="730"/>
      <c r="JAB228" s="730"/>
      <c r="JAC228" s="730"/>
      <c r="JAD228" s="730"/>
      <c r="JAE228" s="730"/>
      <c r="JAF228" s="730"/>
      <c r="JAG228" s="730"/>
      <c r="JAH228" s="730"/>
      <c r="JAI228" s="730"/>
      <c r="JAJ228" s="730"/>
      <c r="JAK228" s="730"/>
      <c r="JAL228" s="730"/>
      <c r="JAM228" s="730"/>
      <c r="JAN228" s="730"/>
      <c r="JAO228" s="730"/>
      <c r="JAP228" s="730"/>
      <c r="JAQ228" s="730"/>
      <c r="JAR228" s="730"/>
      <c r="JAS228" s="730"/>
      <c r="JAT228" s="730"/>
      <c r="JAU228" s="730"/>
      <c r="JAV228" s="730"/>
      <c r="JAW228" s="730"/>
      <c r="JAX228" s="727"/>
      <c r="JAY228" s="727"/>
      <c r="JAZ228" s="727"/>
      <c r="JBA228" s="727"/>
      <c r="JBB228" s="727"/>
      <c r="JBC228" s="727"/>
      <c r="JBD228" s="727"/>
      <c r="JBE228" s="727"/>
      <c r="JBF228" s="727"/>
      <c r="JBG228" s="727"/>
      <c r="JBH228" s="727"/>
      <c r="JBI228" s="727"/>
      <c r="JBJ228" s="727"/>
      <c r="JBK228" s="727"/>
      <c r="JBL228" s="727"/>
      <c r="JBM228" s="727"/>
      <c r="JBN228" s="728"/>
      <c r="JBO228" s="728"/>
      <c r="JBP228" s="728"/>
      <c r="JBQ228" s="728"/>
      <c r="JBR228" s="728"/>
      <c r="JBS228" s="728"/>
      <c r="JBT228" s="728"/>
      <c r="JBU228" s="729"/>
      <c r="JBV228" s="729"/>
      <c r="JBW228" s="729"/>
      <c r="JBX228" s="729"/>
      <c r="JBY228" s="729"/>
      <c r="JBZ228" s="729"/>
      <c r="JCA228" s="729"/>
      <c r="JCB228" s="729"/>
      <c r="JCC228" s="729"/>
      <c r="JCD228" s="729"/>
      <c r="JCE228" s="729"/>
      <c r="JCF228" s="729"/>
      <c r="JCG228" s="729"/>
      <c r="JCH228" s="729"/>
      <c r="JCI228" s="729"/>
      <c r="JCJ228" s="729"/>
      <c r="JCK228" s="729"/>
      <c r="JCL228" s="729"/>
      <c r="JCM228" s="729"/>
      <c r="JCN228" s="729"/>
      <c r="JCO228" s="729"/>
      <c r="JCP228" s="729"/>
      <c r="JCQ228" s="729"/>
      <c r="JCR228" s="729"/>
      <c r="JCS228" s="729"/>
      <c r="JCT228" s="729"/>
      <c r="JCU228" s="729"/>
      <c r="JCV228" s="729"/>
      <c r="JCW228" s="729"/>
      <c r="JCX228" s="729"/>
      <c r="JCY228" s="729"/>
      <c r="JCZ228" s="729"/>
      <c r="JDA228" s="729"/>
      <c r="JDB228" s="729"/>
      <c r="JDC228" s="730"/>
      <c r="JDD228" s="730"/>
      <c r="JDE228" s="730"/>
      <c r="JDF228" s="730"/>
      <c r="JDG228" s="730"/>
      <c r="JDH228" s="730"/>
      <c r="JDI228" s="730"/>
      <c r="JDJ228" s="730"/>
      <c r="JDK228" s="730"/>
      <c r="JDL228" s="730"/>
      <c r="JDM228" s="730"/>
      <c r="JDN228" s="730"/>
      <c r="JDO228" s="730"/>
      <c r="JDP228" s="730"/>
      <c r="JDQ228" s="730"/>
      <c r="JDR228" s="730"/>
      <c r="JDS228" s="730"/>
      <c r="JDT228" s="730"/>
      <c r="JDU228" s="730"/>
      <c r="JDV228" s="730"/>
      <c r="JDW228" s="730"/>
      <c r="JDX228" s="730"/>
      <c r="JDY228" s="730"/>
      <c r="JDZ228" s="730"/>
      <c r="JEA228" s="730"/>
      <c r="JEB228" s="730"/>
      <c r="JEC228" s="730"/>
      <c r="JED228" s="730"/>
      <c r="JEE228" s="730"/>
      <c r="JEF228" s="730"/>
      <c r="JEG228" s="730"/>
      <c r="JEH228" s="730"/>
      <c r="JEI228" s="730"/>
      <c r="JEJ228" s="730"/>
      <c r="JEK228" s="730"/>
      <c r="JEL228" s="730"/>
      <c r="JEM228" s="730"/>
      <c r="JEN228" s="730"/>
      <c r="JEO228" s="730"/>
      <c r="JEP228" s="730"/>
      <c r="JEQ228" s="730"/>
      <c r="JER228" s="730"/>
      <c r="JES228" s="730"/>
      <c r="JET228" s="730"/>
      <c r="JEU228" s="730"/>
      <c r="JEV228" s="730"/>
      <c r="JEW228" s="730"/>
      <c r="JEX228" s="730"/>
      <c r="JEY228" s="727"/>
      <c r="JEZ228" s="727"/>
      <c r="JFA228" s="727"/>
      <c r="JFB228" s="727"/>
      <c r="JFC228" s="727"/>
      <c r="JFD228" s="727"/>
      <c r="JFE228" s="727"/>
      <c r="JFF228" s="727"/>
      <c r="JFG228" s="727"/>
      <c r="JFH228" s="727"/>
      <c r="JFI228" s="727"/>
      <c r="JFJ228" s="727"/>
      <c r="JFK228" s="727"/>
      <c r="JFL228" s="727"/>
      <c r="JFM228" s="727"/>
      <c r="JFN228" s="727"/>
      <c r="JFO228" s="728"/>
      <c r="JFP228" s="728"/>
      <c r="JFQ228" s="728"/>
      <c r="JFR228" s="728"/>
      <c r="JFS228" s="728"/>
      <c r="JFT228" s="728"/>
      <c r="JFU228" s="728"/>
      <c r="JFV228" s="729"/>
      <c r="JFW228" s="729"/>
      <c r="JFX228" s="729"/>
      <c r="JFY228" s="729"/>
      <c r="JFZ228" s="729"/>
      <c r="JGA228" s="729"/>
      <c r="JGB228" s="729"/>
      <c r="JGC228" s="729"/>
      <c r="JGD228" s="729"/>
      <c r="JGE228" s="729"/>
      <c r="JGF228" s="729"/>
      <c r="JGG228" s="729"/>
      <c r="JGH228" s="729"/>
      <c r="JGI228" s="729"/>
      <c r="JGJ228" s="729"/>
      <c r="JGK228" s="729"/>
      <c r="JGL228" s="729"/>
      <c r="JGM228" s="729"/>
      <c r="JGN228" s="729"/>
      <c r="JGO228" s="729"/>
      <c r="JGP228" s="729"/>
      <c r="JGQ228" s="729"/>
      <c r="JGR228" s="729"/>
      <c r="JGS228" s="729"/>
      <c r="JGT228" s="729"/>
      <c r="JGU228" s="729"/>
      <c r="JGV228" s="729"/>
      <c r="JGW228" s="729"/>
      <c r="JGX228" s="729"/>
      <c r="JGY228" s="729"/>
      <c r="JGZ228" s="729"/>
      <c r="JHA228" s="729"/>
      <c r="JHB228" s="729"/>
      <c r="JHC228" s="729"/>
      <c r="JHD228" s="730"/>
      <c r="JHE228" s="730"/>
      <c r="JHF228" s="730"/>
      <c r="JHG228" s="730"/>
      <c r="JHH228" s="730"/>
      <c r="JHI228" s="730"/>
      <c r="JHJ228" s="730"/>
      <c r="JHK228" s="730"/>
      <c r="JHL228" s="730"/>
      <c r="JHM228" s="730"/>
      <c r="JHN228" s="730"/>
      <c r="JHO228" s="730"/>
      <c r="JHP228" s="730"/>
      <c r="JHQ228" s="730"/>
      <c r="JHR228" s="730"/>
      <c r="JHS228" s="730"/>
      <c r="JHT228" s="730"/>
      <c r="JHU228" s="730"/>
      <c r="JHV228" s="730"/>
      <c r="JHW228" s="730"/>
      <c r="JHX228" s="730"/>
      <c r="JHY228" s="730"/>
      <c r="JHZ228" s="730"/>
      <c r="JIA228" s="730"/>
      <c r="JIB228" s="730"/>
      <c r="JIC228" s="730"/>
      <c r="JID228" s="730"/>
      <c r="JIE228" s="730"/>
      <c r="JIF228" s="730"/>
      <c r="JIG228" s="730"/>
      <c r="JIH228" s="730"/>
      <c r="JII228" s="730"/>
      <c r="JIJ228" s="730"/>
      <c r="JIK228" s="730"/>
      <c r="JIL228" s="730"/>
      <c r="JIM228" s="730"/>
      <c r="JIN228" s="730"/>
      <c r="JIO228" s="730"/>
      <c r="JIP228" s="730"/>
      <c r="JIQ228" s="730"/>
      <c r="JIR228" s="730"/>
      <c r="JIS228" s="730"/>
      <c r="JIT228" s="730"/>
      <c r="JIU228" s="730"/>
      <c r="JIV228" s="730"/>
      <c r="JIW228" s="730"/>
      <c r="JIX228" s="730"/>
      <c r="JIY228" s="730"/>
      <c r="JIZ228" s="727"/>
      <c r="JJA228" s="727"/>
      <c r="JJB228" s="727"/>
      <c r="JJC228" s="727"/>
      <c r="JJD228" s="727"/>
      <c r="JJE228" s="727"/>
      <c r="JJF228" s="727"/>
      <c r="JJG228" s="727"/>
      <c r="JJH228" s="727"/>
      <c r="JJI228" s="727"/>
      <c r="JJJ228" s="727"/>
      <c r="JJK228" s="727"/>
      <c r="JJL228" s="727"/>
      <c r="JJM228" s="727"/>
      <c r="JJN228" s="727"/>
      <c r="JJO228" s="727"/>
      <c r="JJP228" s="728"/>
      <c r="JJQ228" s="728"/>
      <c r="JJR228" s="728"/>
      <c r="JJS228" s="728"/>
      <c r="JJT228" s="728"/>
      <c r="JJU228" s="728"/>
      <c r="JJV228" s="728"/>
      <c r="JJW228" s="729"/>
      <c r="JJX228" s="729"/>
      <c r="JJY228" s="729"/>
      <c r="JJZ228" s="729"/>
      <c r="JKA228" s="729"/>
      <c r="JKB228" s="729"/>
      <c r="JKC228" s="729"/>
      <c r="JKD228" s="729"/>
      <c r="JKE228" s="729"/>
      <c r="JKF228" s="729"/>
      <c r="JKG228" s="729"/>
      <c r="JKH228" s="729"/>
      <c r="JKI228" s="729"/>
      <c r="JKJ228" s="729"/>
      <c r="JKK228" s="729"/>
      <c r="JKL228" s="729"/>
      <c r="JKM228" s="729"/>
      <c r="JKN228" s="729"/>
      <c r="JKO228" s="729"/>
      <c r="JKP228" s="729"/>
      <c r="JKQ228" s="729"/>
      <c r="JKR228" s="729"/>
      <c r="JKS228" s="729"/>
      <c r="JKT228" s="729"/>
      <c r="JKU228" s="729"/>
      <c r="JKV228" s="729"/>
      <c r="JKW228" s="729"/>
      <c r="JKX228" s="729"/>
      <c r="JKY228" s="729"/>
      <c r="JKZ228" s="729"/>
      <c r="JLA228" s="729"/>
      <c r="JLB228" s="729"/>
      <c r="JLC228" s="729"/>
      <c r="JLD228" s="729"/>
      <c r="JLE228" s="730"/>
      <c r="JLF228" s="730"/>
      <c r="JLG228" s="730"/>
      <c r="JLH228" s="730"/>
      <c r="JLI228" s="730"/>
      <c r="JLJ228" s="730"/>
      <c r="JLK228" s="730"/>
      <c r="JLL228" s="730"/>
      <c r="JLM228" s="730"/>
      <c r="JLN228" s="730"/>
      <c r="JLO228" s="730"/>
      <c r="JLP228" s="730"/>
      <c r="JLQ228" s="730"/>
      <c r="JLR228" s="730"/>
      <c r="JLS228" s="730"/>
      <c r="JLT228" s="730"/>
      <c r="JLU228" s="730"/>
      <c r="JLV228" s="730"/>
      <c r="JLW228" s="730"/>
      <c r="JLX228" s="730"/>
      <c r="JLY228" s="730"/>
      <c r="JLZ228" s="730"/>
      <c r="JMA228" s="730"/>
      <c r="JMB228" s="730"/>
      <c r="JMC228" s="730"/>
      <c r="JMD228" s="730"/>
      <c r="JME228" s="730"/>
      <c r="JMF228" s="730"/>
      <c r="JMG228" s="730"/>
      <c r="JMH228" s="730"/>
      <c r="JMI228" s="730"/>
      <c r="JMJ228" s="730"/>
      <c r="JMK228" s="730"/>
      <c r="JML228" s="730"/>
      <c r="JMM228" s="730"/>
      <c r="JMN228" s="730"/>
      <c r="JMO228" s="730"/>
      <c r="JMP228" s="730"/>
      <c r="JMQ228" s="730"/>
      <c r="JMR228" s="730"/>
      <c r="JMS228" s="730"/>
      <c r="JMT228" s="730"/>
      <c r="JMU228" s="730"/>
      <c r="JMV228" s="730"/>
      <c r="JMW228" s="730"/>
      <c r="JMX228" s="730"/>
      <c r="JMY228" s="730"/>
      <c r="JMZ228" s="730"/>
      <c r="JNA228" s="727"/>
      <c r="JNB228" s="727"/>
      <c r="JNC228" s="727"/>
      <c r="JND228" s="727"/>
      <c r="JNE228" s="727"/>
      <c r="JNF228" s="727"/>
      <c r="JNG228" s="727"/>
      <c r="JNH228" s="727"/>
      <c r="JNI228" s="727"/>
      <c r="JNJ228" s="727"/>
      <c r="JNK228" s="727"/>
      <c r="JNL228" s="727"/>
      <c r="JNM228" s="727"/>
      <c r="JNN228" s="727"/>
      <c r="JNO228" s="727"/>
      <c r="JNP228" s="727"/>
      <c r="JNQ228" s="728"/>
      <c r="JNR228" s="728"/>
      <c r="JNS228" s="728"/>
      <c r="JNT228" s="728"/>
      <c r="JNU228" s="728"/>
      <c r="JNV228" s="728"/>
      <c r="JNW228" s="728"/>
      <c r="JNX228" s="729"/>
      <c r="JNY228" s="729"/>
      <c r="JNZ228" s="729"/>
      <c r="JOA228" s="729"/>
      <c r="JOB228" s="729"/>
      <c r="JOC228" s="729"/>
      <c r="JOD228" s="729"/>
      <c r="JOE228" s="729"/>
      <c r="JOF228" s="729"/>
      <c r="JOG228" s="729"/>
      <c r="JOH228" s="729"/>
      <c r="JOI228" s="729"/>
      <c r="JOJ228" s="729"/>
      <c r="JOK228" s="729"/>
      <c r="JOL228" s="729"/>
      <c r="JOM228" s="729"/>
      <c r="JON228" s="729"/>
      <c r="JOO228" s="729"/>
      <c r="JOP228" s="729"/>
      <c r="JOQ228" s="729"/>
      <c r="JOR228" s="729"/>
      <c r="JOS228" s="729"/>
      <c r="JOT228" s="729"/>
      <c r="JOU228" s="729"/>
      <c r="JOV228" s="729"/>
      <c r="JOW228" s="729"/>
      <c r="JOX228" s="729"/>
      <c r="JOY228" s="729"/>
      <c r="JOZ228" s="729"/>
      <c r="JPA228" s="729"/>
      <c r="JPB228" s="729"/>
      <c r="JPC228" s="729"/>
      <c r="JPD228" s="729"/>
      <c r="JPE228" s="729"/>
      <c r="JPF228" s="730"/>
      <c r="JPG228" s="730"/>
      <c r="JPH228" s="730"/>
      <c r="JPI228" s="730"/>
      <c r="JPJ228" s="730"/>
      <c r="JPK228" s="730"/>
      <c r="JPL228" s="730"/>
      <c r="JPM228" s="730"/>
      <c r="JPN228" s="730"/>
      <c r="JPO228" s="730"/>
      <c r="JPP228" s="730"/>
      <c r="JPQ228" s="730"/>
      <c r="JPR228" s="730"/>
      <c r="JPS228" s="730"/>
      <c r="JPT228" s="730"/>
      <c r="JPU228" s="730"/>
      <c r="JPV228" s="730"/>
      <c r="JPW228" s="730"/>
      <c r="JPX228" s="730"/>
      <c r="JPY228" s="730"/>
      <c r="JPZ228" s="730"/>
      <c r="JQA228" s="730"/>
      <c r="JQB228" s="730"/>
      <c r="JQC228" s="730"/>
      <c r="JQD228" s="730"/>
      <c r="JQE228" s="730"/>
      <c r="JQF228" s="730"/>
      <c r="JQG228" s="730"/>
      <c r="JQH228" s="730"/>
      <c r="JQI228" s="730"/>
      <c r="JQJ228" s="730"/>
      <c r="JQK228" s="730"/>
      <c r="JQL228" s="730"/>
      <c r="JQM228" s="730"/>
      <c r="JQN228" s="730"/>
      <c r="JQO228" s="730"/>
      <c r="JQP228" s="730"/>
      <c r="JQQ228" s="730"/>
      <c r="JQR228" s="730"/>
      <c r="JQS228" s="730"/>
      <c r="JQT228" s="730"/>
      <c r="JQU228" s="730"/>
      <c r="JQV228" s="730"/>
      <c r="JQW228" s="730"/>
      <c r="JQX228" s="730"/>
      <c r="JQY228" s="730"/>
      <c r="JQZ228" s="730"/>
      <c r="JRA228" s="730"/>
      <c r="JRB228" s="727"/>
      <c r="JRC228" s="727"/>
      <c r="JRD228" s="727"/>
      <c r="JRE228" s="727"/>
      <c r="JRF228" s="727"/>
      <c r="JRG228" s="727"/>
      <c r="JRH228" s="727"/>
      <c r="JRI228" s="727"/>
      <c r="JRJ228" s="727"/>
      <c r="JRK228" s="727"/>
      <c r="JRL228" s="727"/>
      <c r="JRM228" s="727"/>
      <c r="JRN228" s="727"/>
      <c r="JRO228" s="727"/>
      <c r="JRP228" s="727"/>
      <c r="JRQ228" s="727"/>
      <c r="JRR228" s="728"/>
      <c r="JRS228" s="728"/>
      <c r="JRT228" s="728"/>
      <c r="JRU228" s="728"/>
      <c r="JRV228" s="728"/>
      <c r="JRW228" s="728"/>
      <c r="JRX228" s="728"/>
      <c r="JRY228" s="729"/>
      <c r="JRZ228" s="729"/>
      <c r="JSA228" s="729"/>
      <c r="JSB228" s="729"/>
      <c r="JSC228" s="729"/>
      <c r="JSD228" s="729"/>
      <c r="JSE228" s="729"/>
      <c r="JSF228" s="729"/>
      <c r="JSG228" s="729"/>
      <c r="JSH228" s="729"/>
      <c r="JSI228" s="729"/>
      <c r="JSJ228" s="729"/>
      <c r="JSK228" s="729"/>
      <c r="JSL228" s="729"/>
      <c r="JSM228" s="729"/>
      <c r="JSN228" s="729"/>
      <c r="JSO228" s="729"/>
      <c r="JSP228" s="729"/>
      <c r="JSQ228" s="729"/>
      <c r="JSR228" s="729"/>
      <c r="JSS228" s="729"/>
      <c r="JST228" s="729"/>
      <c r="JSU228" s="729"/>
      <c r="JSV228" s="729"/>
      <c r="JSW228" s="729"/>
      <c r="JSX228" s="729"/>
      <c r="JSY228" s="729"/>
      <c r="JSZ228" s="729"/>
      <c r="JTA228" s="729"/>
      <c r="JTB228" s="729"/>
      <c r="JTC228" s="729"/>
      <c r="JTD228" s="729"/>
      <c r="JTE228" s="729"/>
      <c r="JTF228" s="729"/>
      <c r="JTG228" s="730"/>
      <c r="JTH228" s="730"/>
      <c r="JTI228" s="730"/>
      <c r="JTJ228" s="730"/>
      <c r="JTK228" s="730"/>
      <c r="JTL228" s="730"/>
      <c r="JTM228" s="730"/>
      <c r="JTN228" s="730"/>
      <c r="JTO228" s="730"/>
      <c r="JTP228" s="730"/>
      <c r="JTQ228" s="730"/>
      <c r="JTR228" s="730"/>
      <c r="JTS228" s="730"/>
      <c r="JTT228" s="730"/>
      <c r="JTU228" s="730"/>
      <c r="JTV228" s="730"/>
      <c r="JTW228" s="730"/>
      <c r="JTX228" s="730"/>
      <c r="JTY228" s="730"/>
      <c r="JTZ228" s="730"/>
      <c r="JUA228" s="730"/>
      <c r="JUB228" s="730"/>
      <c r="JUC228" s="730"/>
      <c r="JUD228" s="730"/>
      <c r="JUE228" s="730"/>
      <c r="JUF228" s="730"/>
      <c r="JUG228" s="730"/>
      <c r="JUH228" s="730"/>
      <c r="JUI228" s="730"/>
      <c r="JUJ228" s="730"/>
      <c r="JUK228" s="730"/>
      <c r="JUL228" s="730"/>
      <c r="JUM228" s="730"/>
      <c r="JUN228" s="730"/>
      <c r="JUO228" s="730"/>
      <c r="JUP228" s="730"/>
      <c r="JUQ228" s="730"/>
      <c r="JUR228" s="730"/>
      <c r="JUS228" s="730"/>
      <c r="JUT228" s="730"/>
      <c r="JUU228" s="730"/>
      <c r="JUV228" s="730"/>
      <c r="JUW228" s="730"/>
      <c r="JUX228" s="730"/>
      <c r="JUY228" s="730"/>
      <c r="JUZ228" s="730"/>
      <c r="JVA228" s="730"/>
      <c r="JVB228" s="730"/>
      <c r="JVC228" s="727"/>
      <c r="JVD228" s="727"/>
      <c r="JVE228" s="727"/>
      <c r="JVF228" s="727"/>
      <c r="JVG228" s="727"/>
      <c r="JVH228" s="727"/>
      <c r="JVI228" s="727"/>
      <c r="JVJ228" s="727"/>
      <c r="JVK228" s="727"/>
      <c r="JVL228" s="727"/>
      <c r="JVM228" s="727"/>
      <c r="JVN228" s="727"/>
      <c r="JVO228" s="727"/>
      <c r="JVP228" s="727"/>
      <c r="JVQ228" s="727"/>
      <c r="JVR228" s="727"/>
      <c r="JVS228" s="728"/>
      <c r="JVT228" s="728"/>
      <c r="JVU228" s="728"/>
      <c r="JVV228" s="728"/>
      <c r="JVW228" s="728"/>
      <c r="JVX228" s="728"/>
      <c r="JVY228" s="728"/>
      <c r="JVZ228" s="729"/>
      <c r="JWA228" s="729"/>
      <c r="JWB228" s="729"/>
      <c r="JWC228" s="729"/>
      <c r="JWD228" s="729"/>
      <c r="JWE228" s="729"/>
      <c r="JWF228" s="729"/>
      <c r="JWG228" s="729"/>
      <c r="JWH228" s="729"/>
      <c r="JWI228" s="729"/>
      <c r="JWJ228" s="729"/>
      <c r="JWK228" s="729"/>
      <c r="JWL228" s="729"/>
      <c r="JWM228" s="729"/>
      <c r="JWN228" s="729"/>
      <c r="JWO228" s="729"/>
      <c r="JWP228" s="729"/>
      <c r="JWQ228" s="729"/>
      <c r="JWR228" s="729"/>
      <c r="JWS228" s="729"/>
      <c r="JWT228" s="729"/>
      <c r="JWU228" s="729"/>
      <c r="JWV228" s="729"/>
      <c r="JWW228" s="729"/>
      <c r="JWX228" s="729"/>
      <c r="JWY228" s="729"/>
      <c r="JWZ228" s="729"/>
      <c r="JXA228" s="729"/>
      <c r="JXB228" s="729"/>
      <c r="JXC228" s="729"/>
      <c r="JXD228" s="729"/>
      <c r="JXE228" s="729"/>
      <c r="JXF228" s="729"/>
      <c r="JXG228" s="729"/>
      <c r="JXH228" s="730"/>
      <c r="JXI228" s="730"/>
      <c r="JXJ228" s="730"/>
      <c r="JXK228" s="730"/>
      <c r="JXL228" s="730"/>
      <c r="JXM228" s="730"/>
      <c r="JXN228" s="730"/>
      <c r="JXO228" s="730"/>
      <c r="JXP228" s="730"/>
      <c r="JXQ228" s="730"/>
      <c r="JXR228" s="730"/>
      <c r="JXS228" s="730"/>
      <c r="JXT228" s="730"/>
      <c r="JXU228" s="730"/>
      <c r="JXV228" s="730"/>
      <c r="JXW228" s="730"/>
      <c r="JXX228" s="730"/>
      <c r="JXY228" s="730"/>
      <c r="JXZ228" s="730"/>
      <c r="JYA228" s="730"/>
      <c r="JYB228" s="730"/>
      <c r="JYC228" s="730"/>
      <c r="JYD228" s="730"/>
      <c r="JYE228" s="730"/>
      <c r="JYF228" s="730"/>
      <c r="JYG228" s="730"/>
      <c r="JYH228" s="730"/>
      <c r="JYI228" s="730"/>
      <c r="JYJ228" s="730"/>
      <c r="JYK228" s="730"/>
      <c r="JYL228" s="730"/>
      <c r="JYM228" s="730"/>
      <c r="JYN228" s="730"/>
      <c r="JYO228" s="730"/>
      <c r="JYP228" s="730"/>
      <c r="JYQ228" s="730"/>
      <c r="JYR228" s="730"/>
      <c r="JYS228" s="730"/>
      <c r="JYT228" s="730"/>
      <c r="JYU228" s="730"/>
      <c r="JYV228" s="730"/>
      <c r="JYW228" s="730"/>
      <c r="JYX228" s="730"/>
      <c r="JYY228" s="730"/>
      <c r="JYZ228" s="730"/>
      <c r="JZA228" s="730"/>
      <c r="JZB228" s="730"/>
      <c r="JZC228" s="730"/>
      <c r="JZD228" s="727"/>
      <c r="JZE228" s="727"/>
      <c r="JZF228" s="727"/>
      <c r="JZG228" s="727"/>
      <c r="JZH228" s="727"/>
      <c r="JZI228" s="727"/>
      <c r="JZJ228" s="727"/>
      <c r="JZK228" s="727"/>
      <c r="JZL228" s="727"/>
      <c r="JZM228" s="727"/>
      <c r="JZN228" s="727"/>
      <c r="JZO228" s="727"/>
      <c r="JZP228" s="727"/>
      <c r="JZQ228" s="727"/>
      <c r="JZR228" s="727"/>
      <c r="JZS228" s="727"/>
      <c r="JZT228" s="728"/>
      <c r="JZU228" s="728"/>
      <c r="JZV228" s="728"/>
      <c r="JZW228" s="728"/>
      <c r="JZX228" s="728"/>
      <c r="JZY228" s="728"/>
      <c r="JZZ228" s="728"/>
      <c r="KAA228" s="729"/>
      <c r="KAB228" s="729"/>
      <c r="KAC228" s="729"/>
      <c r="KAD228" s="729"/>
      <c r="KAE228" s="729"/>
      <c r="KAF228" s="729"/>
      <c r="KAG228" s="729"/>
      <c r="KAH228" s="729"/>
      <c r="KAI228" s="729"/>
      <c r="KAJ228" s="729"/>
      <c r="KAK228" s="729"/>
      <c r="KAL228" s="729"/>
      <c r="KAM228" s="729"/>
      <c r="KAN228" s="729"/>
      <c r="KAO228" s="729"/>
      <c r="KAP228" s="729"/>
      <c r="KAQ228" s="729"/>
      <c r="KAR228" s="729"/>
      <c r="KAS228" s="729"/>
      <c r="KAT228" s="729"/>
      <c r="KAU228" s="729"/>
      <c r="KAV228" s="729"/>
      <c r="KAW228" s="729"/>
      <c r="KAX228" s="729"/>
      <c r="KAY228" s="729"/>
      <c r="KAZ228" s="729"/>
      <c r="KBA228" s="729"/>
      <c r="KBB228" s="729"/>
      <c r="KBC228" s="729"/>
      <c r="KBD228" s="729"/>
      <c r="KBE228" s="729"/>
      <c r="KBF228" s="729"/>
      <c r="KBG228" s="729"/>
      <c r="KBH228" s="729"/>
      <c r="KBI228" s="730"/>
      <c r="KBJ228" s="730"/>
      <c r="KBK228" s="730"/>
      <c r="KBL228" s="730"/>
      <c r="KBM228" s="730"/>
      <c r="KBN228" s="730"/>
      <c r="KBO228" s="730"/>
      <c r="KBP228" s="730"/>
      <c r="KBQ228" s="730"/>
      <c r="KBR228" s="730"/>
      <c r="KBS228" s="730"/>
      <c r="KBT228" s="730"/>
      <c r="KBU228" s="730"/>
      <c r="KBV228" s="730"/>
      <c r="KBW228" s="730"/>
      <c r="KBX228" s="730"/>
      <c r="KBY228" s="730"/>
      <c r="KBZ228" s="730"/>
      <c r="KCA228" s="730"/>
      <c r="KCB228" s="730"/>
      <c r="KCC228" s="730"/>
      <c r="KCD228" s="730"/>
      <c r="KCE228" s="730"/>
      <c r="KCF228" s="730"/>
      <c r="KCG228" s="730"/>
      <c r="KCH228" s="730"/>
      <c r="KCI228" s="730"/>
      <c r="KCJ228" s="730"/>
      <c r="KCK228" s="730"/>
      <c r="KCL228" s="730"/>
      <c r="KCM228" s="730"/>
      <c r="KCN228" s="730"/>
      <c r="KCO228" s="730"/>
      <c r="KCP228" s="730"/>
      <c r="KCQ228" s="730"/>
      <c r="KCR228" s="730"/>
      <c r="KCS228" s="730"/>
      <c r="KCT228" s="730"/>
      <c r="KCU228" s="730"/>
      <c r="KCV228" s="730"/>
      <c r="KCW228" s="730"/>
      <c r="KCX228" s="730"/>
      <c r="KCY228" s="730"/>
      <c r="KCZ228" s="730"/>
      <c r="KDA228" s="730"/>
      <c r="KDB228" s="730"/>
      <c r="KDC228" s="730"/>
      <c r="KDD228" s="730"/>
      <c r="KDE228" s="727"/>
      <c r="KDF228" s="727"/>
      <c r="KDG228" s="727"/>
      <c r="KDH228" s="727"/>
      <c r="KDI228" s="727"/>
      <c r="KDJ228" s="727"/>
      <c r="KDK228" s="727"/>
      <c r="KDL228" s="727"/>
      <c r="KDM228" s="727"/>
      <c r="KDN228" s="727"/>
      <c r="KDO228" s="727"/>
      <c r="KDP228" s="727"/>
      <c r="KDQ228" s="727"/>
      <c r="KDR228" s="727"/>
      <c r="KDS228" s="727"/>
      <c r="KDT228" s="727"/>
      <c r="KDU228" s="728"/>
      <c r="KDV228" s="728"/>
      <c r="KDW228" s="728"/>
      <c r="KDX228" s="728"/>
      <c r="KDY228" s="728"/>
      <c r="KDZ228" s="728"/>
      <c r="KEA228" s="728"/>
      <c r="KEB228" s="729"/>
      <c r="KEC228" s="729"/>
      <c r="KED228" s="729"/>
      <c r="KEE228" s="729"/>
      <c r="KEF228" s="729"/>
      <c r="KEG228" s="729"/>
      <c r="KEH228" s="729"/>
      <c r="KEI228" s="729"/>
      <c r="KEJ228" s="729"/>
      <c r="KEK228" s="729"/>
      <c r="KEL228" s="729"/>
      <c r="KEM228" s="729"/>
      <c r="KEN228" s="729"/>
      <c r="KEO228" s="729"/>
      <c r="KEP228" s="729"/>
      <c r="KEQ228" s="729"/>
      <c r="KER228" s="729"/>
      <c r="KES228" s="729"/>
      <c r="KET228" s="729"/>
      <c r="KEU228" s="729"/>
      <c r="KEV228" s="729"/>
      <c r="KEW228" s="729"/>
      <c r="KEX228" s="729"/>
      <c r="KEY228" s="729"/>
      <c r="KEZ228" s="729"/>
      <c r="KFA228" s="729"/>
      <c r="KFB228" s="729"/>
      <c r="KFC228" s="729"/>
      <c r="KFD228" s="729"/>
      <c r="KFE228" s="729"/>
      <c r="KFF228" s="729"/>
      <c r="KFG228" s="729"/>
      <c r="KFH228" s="729"/>
      <c r="KFI228" s="729"/>
      <c r="KFJ228" s="730"/>
      <c r="KFK228" s="730"/>
      <c r="KFL228" s="730"/>
      <c r="KFM228" s="730"/>
      <c r="KFN228" s="730"/>
      <c r="KFO228" s="730"/>
      <c r="KFP228" s="730"/>
      <c r="KFQ228" s="730"/>
      <c r="KFR228" s="730"/>
      <c r="KFS228" s="730"/>
      <c r="KFT228" s="730"/>
      <c r="KFU228" s="730"/>
      <c r="KFV228" s="730"/>
      <c r="KFW228" s="730"/>
      <c r="KFX228" s="730"/>
      <c r="KFY228" s="730"/>
      <c r="KFZ228" s="730"/>
      <c r="KGA228" s="730"/>
      <c r="KGB228" s="730"/>
      <c r="KGC228" s="730"/>
      <c r="KGD228" s="730"/>
      <c r="KGE228" s="730"/>
      <c r="KGF228" s="730"/>
      <c r="KGG228" s="730"/>
      <c r="KGH228" s="730"/>
      <c r="KGI228" s="730"/>
      <c r="KGJ228" s="730"/>
      <c r="KGK228" s="730"/>
      <c r="KGL228" s="730"/>
      <c r="KGM228" s="730"/>
      <c r="KGN228" s="730"/>
      <c r="KGO228" s="730"/>
      <c r="KGP228" s="730"/>
      <c r="KGQ228" s="730"/>
      <c r="KGR228" s="730"/>
      <c r="KGS228" s="730"/>
      <c r="KGT228" s="730"/>
      <c r="KGU228" s="730"/>
      <c r="KGV228" s="730"/>
      <c r="KGW228" s="730"/>
      <c r="KGX228" s="730"/>
      <c r="KGY228" s="730"/>
      <c r="KGZ228" s="730"/>
      <c r="KHA228" s="730"/>
      <c r="KHB228" s="730"/>
      <c r="KHC228" s="730"/>
      <c r="KHD228" s="730"/>
      <c r="KHE228" s="730"/>
      <c r="KHF228" s="727"/>
      <c r="KHG228" s="727"/>
      <c r="KHH228" s="727"/>
      <c r="KHI228" s="727"/>
      <c r="KHJ228" s="727"/>
      <c r="KHK228" s="727"/>
      <c r="KHL228" s="727"/>
      <c r="KHM228" s="727"/>
      <c r="KHN228" s="727"/>
      <c r="KHO228" s="727"/>
      <c r="KHP228" s="727"/>
      <c r="KHQ228" s="727"/>
      <c r="KHR228" s="727"/>
      <c r="KHS228" s="727"/>
      <c r="KHT228" s="727"/>
      <c r="KHU228" s="727"/>
      <c r="KHV228" s="728"/>
      <c r="KHW228" s="728"/>
      <c r="KHX228" s="728"/>
      <c r="KHY228" s="728"/>
      <c r="KHZ228" s="728"/>
      <c r="KIA228" s="728"/>
      <c r="KIB228" s="728"/>
      <c r="KIC228" s="729"/>
      <c r="KID228" s="729"/>
      <c r="KIE228" s="729"/>
      <c r="KIF228" s="729"/>
      <c r="KIG228" s="729"/>
      <c r="KIH228" s="729"/>
      <c r="KII228" s="729"/>
      <c r="KIJ228" s="729"/>
      <c r="KIK228" s="729"/>
      <c r="KIL228" s="729"/>
      <c r="KIM228" s="729"/>
      <c r="KIN228" s="729"/>
      <c r="KIO228" s="729"/>
      <c r="KIP228" s="729"/>
      <c r="KIQ228" s="729"/>
      <c r="KIR228" s="729"/>
      <c r="KIS228" s="729"/>
      <c r="KIT228" s="729"/>
      <c r="KIU228" s="729"/>
      <c r="KIV228" s="729"/>
      <c r="KIW228" s="729"/>
      <c r="KIX228" s="729"/>
      <c r="KIY228" s="729"/>
      <c r="KIZ228" s="729"/>
      <c r="KJA228" s="729"/>
      <c r="KJB228" s="729"/>
      <c r="KJC228" s="729"/>
      <c r="KJD228" s="729"/>
      <c r="KJE228" s="729"/>
      <c r="KJF228" s="729"/>
      <c r="KJG228" s="729"/>
      <c r="KJH228" s="729"/>
      <c r="KJI228" s="729"/>
      <c r="KJJ228" s="729"/>
      <c r="KJK228" s="730"/>
      <c r="KJL228" s="730"/>
      <c r="KJM228" s="730"/>
      <c r="KJN228" s="730"/>
      <c r="KJO228" s="730"/>
      <c r="KJP228" s="730"/>
      <c r="KJQ228" s="730"/>
      <c r="KJR228" s="730"/>
      <c r="KJS228" s="730"/>
      <c r="KJT228" s="730"/>
      <c r="KJU228" s="730"/>
      <c r="KJV228" s="730"/>
      <c r="KJW228" s="730"/>
      <c r="KJX228" s="730"/>
      <c r="KJY228" s="730"/>
      <c r="KJZ228" s="730"/>
      <c r="KKA228" s="730"/>
      <c r="KKB228" s="730"/>
      <c r="KKC228" s="730"/>
      <c r="KKD228" s="730"/>
      <c r="KKE228" s="730"/>
      <c r="KKF228" s="730"/>
      <c r="KKG228" s="730"/>
      <c r="KKH228" s="730"/>
      <c r="KKI228" s="730"/>
      <c r="KKJ228" s="730"/>
      <c r="KKK228" s="730"/>
      <c r="KKL228" s="730"/>
      <c r="KKM228" s="730"/>
      <c r="KKN228" s="730"/>
      <c r="KKO228" s="730"/>
      <c r="KKP228" s="730"/>
      <c r="KKQ228" s="730"/>
      <c r="KKR228" s="730"/>
      <c r="KKS228" s="730"/>
      <c r="KKT228" s="730"/>
      <c r="KKU228" s="730"/>
      <c r="KKV228" s="730"/>
      <c r="KKW228" s="730"/>
      <c r="KKX228" s="730"/>
      <c r="KKY228" s="730"/>
      <c r="KKZ228" s="730"/>
      <c r="KLA228" s="730"/>
      <c r="KLB228" s="730"/>
      <c r="KLC228" s="730"/>
      <c r="KLD228" s="730"/>
      <c r="KLE228" s="730"/>
      <c r="KLF228" s="730"/>
      <c r="KLG228" s="727"/>
      <c r="KLH228" s="727"/>
      <c r="KLI228" s="727"/>
      <c r="KLJ228" s="727"/>
      <c r="KLK228" s="727"/>
      <c r="KLL228" s="727"/>
      <c r="KLM228" s="727"/>
      <c r="KLN228" s="727"/>
      <c r="KLO228" s="727"/>
      <c r="KLP228" s="727"/>
      <c r="KLQ228" s="727"/>
      <c r="KLR228" s="727"/>
      <c r="KLS228" s="727"/>
      <c r="KLT228" s="727"/>
      <c r="KLU228" s="727"/>
      <c r="KLV228" s="727"/>
      <c r="KLW228" s="728"/>
      <c r="KLX228" s="728"/>
      <c r="KLY228" s="728"/>
      <c r="KLZ228" s="728"/>
      <c r="KMA228" s="728"/>
      <c r="KMB228" s="728"/>
      <c r="KMC228" s="728"/>
      <c r="KMD228" s="729"/>
      <c r="KME228" s="729"/>
      <c r="KMF228" s="729"/>
      <c r="KMG228" s="729"/>
      <c r="KMH228" s="729"/>
      <c r="KMI228" s="729"/>
      <c r="KMJ228" s="729"/>
      <c r="KMK228" s="729"/>
      <c r="KML228" s="729"/>
      <c r="KMM228" s="729"/>
      <c r="KMN228" s="729"/>
      <c r="KMO228" s="729"/>
      <c r="KMP228" s="729"/>
      <c r="KMQ228" s="729"/>
      <c r="KMR228" s="729"/>
      <c r="KMS228" s="729"/>
      <c r="KMT228" s="729"/>
      <c r="KMU228" s="729"/>
      <c r="KMV228" s="729"/>
      <c r="KMW228" s="729"/>
      <c r="KMX228" s="729"/>
      <c r="KMY228" s="729"/>
      <c r="KMZ228" s="729"/>
      <c r="KNA228" s="729"/>
      <c r="KNB228" s="729"/>
      <c r="KNC228" s="729"/>
      <c r="KND228" s="729"/>
      <c r="KNE228" s="729"/>
      <c r="KNF228" s="729"/>
      <c r="KNG228" s="729"/>
      <c r="KNH228" s="729"/>
      <c r="KNI228" s="729"/>
      <c r="KNJ228" s="729"/>
      <c r="KNK228" s="729"/>
      <c r="KNL228" s="730"/>
      <c r="KNM228" s="730"/>
      <c r="KNN228" s="730"/>
      <c r="KNO228" s="730"/>
      <c r="KNP228" s="730"/>
      <c r="KNQ228" s="730"/>
      <c r="KNR228" s="730"/>
      <c r="KNS228" s="730"/>
      <c r="KNT228" s="730"/>
      <c r="KNU228" s="730"/>
      <c r="KNV228" s="730"/>
      <c r="KNW228" s="730"/>
      <c r="KNX228" s="730"/>
      <c r="KNY228" s="730"/>
      <c r="KNZ228" s="730"/>
      <c r="KOA228" s="730"/>
      <c r="KOB228" s="730"/>
      <c r="KOC228" s="730"/>
      <c r="KOD228" s="730"/>
      <c r="KOE228" s="730"/>
      <c r="KOF228" s="730"/>
      <c r="KOG228" s="730"/>
      <c r="KOH228" s="730"/>
      <c r="KOI228" s="730"/>
      <c r="KOJ228" s="730"/>
      <c r="KOK228" s="730"/>
      <c r="KOL228" s="730"/>
      <c r="KOM228" s="730"/>
      <c r="KON228" s="730"/>
      <c r="KOO228" s="730"/>
      <c r="KOP228" s="730"/>
      <c r="KOQ228" s="730"/>
      <c r="KOR228" s="730"/>
      <c r="KOS228" s="730"/>
      <c r="KOT228" s="730"/>
      <c r="KOU228" s="730"/>
      <c r="KOV228" s="730"/>
      <c r="KOW228" s="730"/>
      <c r="KOX228" s="730"/>
      <c r="KOY228" s="730"/>
      <c r="KOZ228" s="730"/>
      <c r="KPA228" s="730"/>
      <c r="KPB228" s="730"/>
      <c r="KPC228" s="730"/>
      <c r="KPD228" s="730"/>
      <c r="KPE228" s="730"/>
      <c r="KPF228" s="730"/>
      <c r="KPG228" s="730"/>
      <c r="KPH228" s="727"/>
      <c r="KPI228" s="727"/>
      <c r="KPJ228" s="727"/>
      <c r="KPK228" s="727"/>
      <c r="KPL228" s="727"/>
      <c r="KPM228" s="727"/>
      <c r="KPN228" s="727"/>
      <c r="KPO228" s="727"/>
      <c r="KPP228" s="727"/>
      <c r="KPQ228" s="727"/>
      <c r="KPR228" s="727"/>
      <c r="KPS228" s="727"/>
      <c r="KPT228" s="727"/>
      <c r="KPU228" s="727"/>
      <c r="KPV228" s="727"/>
      <c r="KPW228" s="727"/>
      <c r="KPX228" s="728"/>
      <c r="KPY228" s="728"/>
      <c r="KPZ228" s="728"/>
      <c r="KQA228" s="728"/>
      <c r="KQB228" s="728"/>
      <c r="KQC228" s="728"/>
      <c r="KQD228" s="728"/>
      <c r="KQE228" s="729"/>
      <c r="KQF228" s="729"/>
      <c r="KQG228" s="729"/>
      <c r="KQH228" s="729"/>
      <c r="KQI228" s="729"/>
      <c r="KQJ228" s="729"/>
      <c r="KQK228" s="729"/>
      <c r="KQL228" s="729"/>
      <c r="KQM228" s="729"/>
      <c r="KQN228" s="729"/>
      <c r="KQO228" s="729"/>
      <c r="KQP228" s="729"/>
      <c r="KQQ228" s="729"/>
      <c r="KQR228" s="729"/>
      <c r="KQS228" s="729"/>
      <c r="KQT228" s="729"/>
      <c r="KQU228" s="729"/>
      <c r="KQV228" s="729"/>
      <c r="KQW228" s="729"/>
      <c r="KQX228" s="729"/>
      <c r="KQY228" s="729"/>
      <c r="KQZ228" s="729"/>
      <c r="KRA228" s="729"/>
      <c r="KRB228" s="729"/>
      <c r="KRC228" s="729"/>
      <c r="KRD228" s="729"/>
      <c r="KRE228" s="729"/>
      <c r="KRF228" s="729"/>
      <c r="KRG228" s="729"/>
      <c r="KRH228" s="729"/>
      <c r="KRI228" s="729"/>
      <c r="KRJ228" s="729"/>
      <c r="KRK228" s="729"/>
      <c r="KRL228" s="729"/>
      <c r="KRM228" s="730"/>
      <c r="KRN228" s="730"/>
      <c r="KRO228" s="730"/>
      <c r="KRP228" s="730"/>
      <c r="KRQ228" s="730"/>
      <c r="KRR228" s="730"/>
      <c r="KRS228" s="730"/>
      <c r="KRT228" s="730"/>
      <c r="KRU228" s="730"/>
      <c r="KRV228" s="730"/>
      <c r="KRW228" s="730"/>
      <c r="KRX228" s="730"/>
      <c r="KRY228" s="730"/>
      <c r="KRZ228" s="730"/>
      <c r="KSA228" s="730"/>
      <c r="KSB228" s="730"/>
      <c r="KSC228" s="730"/>
      <c r="KSD228" s="730"/>
      <c r="KSE228" s="730"/>
      <c r="KSF228" s="730"/>
      <c r="KSG228" s="730"/>
      <c r="KSH228" s="730"/>
      <c r="KSI228" s="730"/>
      <c r="KSJ228" s="730"/>
      <c r="KSK228" s="730"/>
      <c r="KSL228" s="730"/>
      <c r="KSM228" s="730"/>
      <c r="KSN228" s="730"/>
      <c r="KSO228" s="730"/>
      <c r="KSP228" s="730"/>
      <c r="KSQ228" s="730"/>
      <c r="KSR228" s="730"/>
      <c r="KSS228" s="730"/>
      <c r="KST228" s="730"/>
      <c r="KSU228" s="730"/>
      <c r="KSV228" s="730"/>
      <c r="KSW228" s="730"/>
      <c r="KSX228" s="730"/>
      <c r="KSY228" s="730"/>
      <c r="KSZ228" s="730"/>
      <c r="KTA228" s="730"/>
      <c r="KTB228" s="730"/>
      <c r="KTC228" s="730"/>
      <c r="KTD228" s="730"/>
      <c r="KTE228" s="730"/>
      <c r="KTF228" s="730"/>
      <c r="KTG228" s="730"/>
      <c r="KTH228" s="730"/>
      <c r="KTI228" s="727"/>
      <c r="KTJ228" s="727"/>
      <c r="KTK228" s="727"/>
      <c r="KTL228" s="727"/>
      <c r="KTM228" s="727"/>
      <c r="KTN228" s="727"/>
      <c r="KTO228" s="727"/>
      <c r="KTP228" s="727"/>
      <c r="KTQ228" s="727"/>
      <c r="KTR228" s="727"/>
      <c r="KTS228" s="727"/>
      <c r="KTT228" s="727"/>
      <c r="KTU228" s="727"/>
      <c r="KTV228" s="727"/>
      <c r="KTW228" s="727"/>
      <c r="KTX228" s="727"/>
      <c r="KTY228" s="728"/>
      <c r="KTZ228" s="728"/>
      <c r="KUA228" s="728"/>
      <c r="KUB228" s="728"/>
      <c r="KUC228" s="728"/>
      <c r="KUD228" s="728"/>
      <c r="KUE228" s="728"/>
      <c r="KUF228" s="729"/>
      <c r="KUG228" s="729"/>
      <c r="KUH228" s="729"/>
      <c r="KUI228" s="729"/>
      <c r="KUJ228" s="729"/>
      <c r="KUK228" s="729"/>
      <c r="KUL228" s="729"/>
      <c r="KUM228" s="729"/>
      <c r="KUN228" s="729"/>
      <c r="KUO228" s="729"/>
      <c r="KUP228" s="729"/>
      <c r="KUQ228" s="729"/>
      <c r="KUR228" s="729"/>
      <c r="KUS228" s="729"/>
      <c r="KUT228" s="729"/>
      <c r="KUU228" s="729"/>
      <c r="KUV228" s="729"/>
      <c r="KUW228" s="729"/>
      <c r="KUX228" s="729"/>
      <c r="KUY228" s="729"/>
      <c r="KUZ228" s="729"/>
      <c r="KVA228" s="729"/>
      <c r="KVB228" s="729"/>
      <c r="KVC228" s="729"/>
      <c r="KVD228" s="729"/>
      <c r="KVE228" s="729"/>
      <c r="KVF228" s="729"/>
      <c r="KVG228" s="729"/>
      <c r="KVH228" s="729"/>
      <c r="KVI228" s="729"/>
      <c r="KVJ228" s="729"/>
      <c r="KVK228" s="729"/>
      <c r="KVL228" s="729"/>
      <c r="KVM228" s="729"/>
      <c r="KVN228" s="730"/>
      <c r="KVO228" s="730"/>
      <c r="KVP228" s="730"/>
      <c r="KVQ228" s="730"/>
      <c r="KVR228" s="730"/>
      <c r="KVS228" s="730"/>
      <c r="KVT228" s="730"/>
      <c r="KVU228" s="730"/>
      <c r="KVV228" s="730"/>
      <c r="KVW228" s="730"/>
      <c r="KVX228" s="730"/>
      <c r="KVY228" s="730"/>
      <c r="KVZ228" s="730"/>
      <c r="KWA228" s="730"/>
      <c r="KWB228" s="730"/>
      <c r="KWC228" s="730"/>
      <c r="KWD228" s="730"/>
      <c r="KWE228" s="730"/>
      <c r="KWF228" s="730"/>
      <c r="KWG228" s="730"/>
      <c r="KWH228" s="730"/>
      <c r="KWI228" s="730"/>
      <c r="KWJ228" s="730"/>
      <c r="KWK228" s="730"/>
      <c r="KWL228" s="730"/>
      <c r="KWM228" s="730"/>
      <c r="KWN228" s="730"/>
      <c r="KWO228" s="730"/>
      <c r="KWP228" s="730"/>
      <c r="KWQ228" s="730"/>
      <c r="KWR228" s="730"/>
      <c r="KWS228" s="730"/>
      <c r="KWT228" s="730"/>
      <c r="KWU228" s="730"/>
      <c r="KWV228" s="730"/>
      <c r="KWW228" s="730"/>
      <c r="KWX228" s="730"/>
      <c r="KWY228" s="730"/>
      <c r="KWZ228" s="730"/>
      <c r="KXA228" s="730"/>
      <c r="KXB228" s="730"/>
      <c r="KXC228" s="730"/>
      <c r="KXD228" s="730"/>
      <c r="KXE228" s="730"/>
      <c r="KXF228" s="730"/>
      <c r="KXG228" s="730"/>
      <c r="KXH228" s="730"/>
      <c r="KXI228" s="730"/>
      <c r="KXJ228" s="727"/>
      <c r="KXK228" s="727"/>
      <c r="KXL228" s="727"/>
      <c r="KXM228" s="727"/>
      <c r="KXN228" s="727"/>
      <c r="KXO228" s="727"/>
      <c r="KXP228" s="727"/>
      <c r="KXQ228" s="727"/>
      <c r="KXR228" s="727"/>
      <c r="KXS228" s="727"/>
      <c r="KXT228" s="727"/>
      <c r="KXU228" s="727"/>
      <c r="KXV228" s="727"/>
      <c r="KXW228" s="727"/>
      <c r="KXX228" s="727"/>
      <c r="KXY228" s="727"/>
      <c r="KXZ228" s="728"/>
      <c r="KYA228" s="728"/>
      <c r="KYB228" s="728"/>
      <c r="KYC228" s="728"/>
      <c r="KYD228" s="728"/>
      <c r="KYE228" s="728"/>
      <c r="KYF228" s="728"/>
      <c r="KYG228" s="729"/>
      <c r="KYH228" s="729"/>
      <c r="KYI228" s="729"/>
      <c r="KYJ228" s="729"/>
      <c r="KYK228" s="729"/>
      <c r="KYL228" s="729"/>
      <c r="KYM228" s="729"/>
      <c r="KYN228" s="729"/>
      <c r="KYO228" s="729"/>
      <c r="KYP228" s="729"/>
      <c r="KYQ228" s="729"/>
      <c r="KYR228" s="729"/>
      <c r="KYS228" s="729"/>
      <c r="KYT228" s="729"/>
      <c r="KYU228" s="729"/>
      <c r="KYV228" s="729"/>
      <c r="KYW228" s="729"/>
      <c r="KYX228" s="729"/>
      <c r="KYY228" s="729"/>
      <c r="KYZ228" s="729"/>
      <c r="KZA228" s="729"/>
      <c r="KZB228" s="729"/>
      <c r="KZC228" s="729"/>
      <c r="KZD228" s="729"/>
      <c r="KZE228" s="729"/>
      <c r="KZF228" s="729"/>
      <c r="KZG228" s="729"/>
      <c r="KZH228" s="729"/>
      <c r="KZI228" s="729"/>
      <c r="KZJ228" s="729"/>
      <c r="KZK228" s="729"/>
      <c r="KZL228" s="729"/>
      <c r="KZM228" s="729"/>
      <c r="KZN228" s="729"/>
      <c r="KZO228" s="730"/>
      <c r="KZP228" s="730"/>
      <c r="KZQ228" s="730"/>
      <c r="KZR228" s="730"/>
      <c r="KZS228" s="730"/>
      <c r="KZT228" s="730"/>
      <c r="KZU228" s="730"/>
      <c r="KZV228" s="730"/>
      <c r="KZW228" s="730"/>
      <c r="KZX228" s="730"/>
      <c r="KZY228" s="730"/>
      <c r="KZZ228" s="730"/>
      <c r="LAA228" s="730"/>
      <c r="LAB228" s="730"/>
      <c r="LAC228" s="730"/>
      <c r="LAD228" s="730"/>
      <c r="LAE228" s="730"/>
      <c r="LAF228" s="730"/>
      <c r="LAG228" s="730"/>
      <c r="LAH228" s="730"/>
      <c r="LAI228" s="730"/>
      <c r="LAJ228" s="730"/>
      <c r="LAK228" s="730"/>
      <c r="LAL228" s="730"/>
      <c r="LAM228" s="730"/>
      <c r="LAN228" s="730"/>
      <c r="LAO228" s="730"/>
      <c r="LAP228" s="730"/>
      <c r="LAQ228" s="730"/>
      <c r="LAR228" s="730"/>
      <c r="LAS228" s="730"/>
      <c r="LAT228" s="730"/>
      <c r="LAU228" s="730"/>
      <c r="LAV228" s="730"/>
      <c r="LAW228" s="730"/>
      <c r="LAX228" s="730"/>
      <c r="LAY228" s="730"/>
      <c r="LAZ228" s="730"/>
      <c r="LBA228" s="730"/>
      <c r="LBB228" s="730"/>
      <c r="LBC228" s="730"/>
      <c r="LBD228" s="730"/>
      <c r="LBE228" s="730"/>
      <c r="LBF228" s="730"/>
      <c r="LBG228" s="730"/>
      <c r="LBH228" s="730"/>
      <c r="LBI228" s="730"/>
      <c r="LBJ228" s="730"/>
      <c r="LBK228" s="727"/>
      <c r="LBL228" s="727"/>
      <c r="LBM228" s="727"/>
      <c r="LBN228" s="727"/>
      <c r="LBO228" s="727"/>
      <c r="LBP228" s="727"/>
      <c r="LBQ228" s="727"/>
      <c r="LBR228" s="727"/>
      <c r="LBS228" s="727"/>
      <c r="LBT228" s="727"/>
      <c r="LBU228" s="727"/>
      <c r="LBV228" s="727"/>
      <c r="LBW228" s="727"/>
      <c r="LBX228" s="727"/>
      <c r="LBY228" s="727"/>
      <c r="LBZ228" s="727"/>
      <c r="LCA228" s="728"/>
      <c r="LCB228" s="728"/>
      <c r="LCC228" s="728"/>
      <c r="LCD228" s="728"/>
      <c r="LCE228" s="728"/>
      <c r="LCF228" s="728"/>
      <c r="LCG228" s="728"/>
      <c r="LCH228" s="729"/>
      <c r="LCI228" s="729"/>
      <c r="LCJ228" s="729"/>
      <c r="LCK228" s="729"/>
      <c r="LCL228" s="729"/>
      <c r="LCM228" s="729"/>
      <c r="LCN228" s="729"/>
      <c r="LCO228" s="729"/>
      <c r="LCP228" s="729"/>
      <c r="LCQ228" s="729"/>
      <c r="LCR228" s="729"/>
      <c r="LCS228" s="729"/>
      <c r="LCT228" s="729"/>
      <c r="LCU228" s="729"/>
      <c r="LCV228" s="729"/>
      <c r="LCW228" s="729"/>
      <c r="LCX228" s="729"/>
      <c r="LCY228" s="729"/>
      <c r="LCZ228" s="729"/>
      <c r="LDA228" s="729"/>
      <c r="LDB228" s="729"/>
      <c r="LDC228" s="729"/>
      <c r="LDD228" s="729"/>
      <c r="LDE228" s="729"/>
      <c r="LDF228" s="729"/>
      <c r="LDG228" s="729"/>
      <c r="LDH228" s="729"/>
      <c r="LDI228" s="729"/>
      <c r="LDJ228" s="729"/>
      <c r="LDK228" s="729"/>
      <c r="LDL228" s="729"/>
      <c r="LDM228" s="729"/>
      <c r="LDN228" s="729"/>
      <c r="LDO228" s="729"/>
      <c r="LDP228" s="730"/>
      <c r="LDQ228" s="730"/>
      <c r="LDR228" s="730"/>
      <c r="LDS228" s="730"/>
      <c r="LDT228" s="730"/>
      <c r="LDU228" s="730"/>
      <c r="LDV228" s="730"/>
      <c r="LDW228" s="730"/>
      <c r="LDX228" s="730"/>
      <c r="LDY228" s="730"/>
      <c r="LDZ228" s="730"/>
      <c r="LEA228" s="730"/>
      <c r="LEB228" s="730"/>
      <c r="LEC228" s="730"/>
      <c r="LED228" s="730"/>
      <c r="LEE228" s="730"/>
      <c r="LEF228" s="730"/>
      <c r="LEG228" s="730"/>
      <c r="LEH228" s="730"/>
      <c r="LEI228" s="730"/>
      <c r="LEJ228" s="730"/>
      <c r="LEK228" s="730"/>
      <c r="LEL228" s="730"/>
      <c r="LEM228" s="730"/>
      <c r="LEN228" s="730"/>
      <c r="LEO228" s="730"/>
      <c r="LEP228" s="730"/>
      <c r="LEQ228" s="730"/>
      <c r="LER228" s="730"/>
      <c r="LES228" s="730"/>
      <c r="LET228" s="730"/>
      <c r="LEU228" s="730"/>
      <c r="LEV228" s="730"/>
      <c r="LEW228" s="730"/>
      <c r="LEX228" s="730"/>
      <c r="LEY228" s="730"/>
      <c r="LEZ228" s="730"/>
      <c r="LFA228" s="730"/>
      <c r="LFB228" s="730"/>
      <c r="LFC228" s="730"/>
      <c r="LFD228" s="730"/>
      <c r="LFE228" s="730"/>
      <c r="LFF228" s="730"/>
      <c r="LFG228" s="730"/>
      <c r="LFH228" s="730"/>
      <c r="LFI228" s="730"/>
      <c r="LFJ228" s="730"/>
      <c r="LFK228" s="730"/>
      <c r="LFL228" s="727"/>
      <c r="LFM228" s="727"/>
      <c r="LFN228" s="727"/>
      <c r="LFO228" s="727"/>
      <c r="LFP228" s="727"/>
      <c r="LFQ228" s="727"/>
      <c r="LFR228" s="727"/>
      <c r="LFS228" s="727"/>
      <c r="LFT228" s="727"/>
      <c r="LFU228" s="727"/>
      <c r="LFV228" s="727"/>
      <c r="LFW228" s="727"/>
      <c r="LFX228" s="727"/>
      <c r="LFY228" s="727"/>
      <c r="LFZ228" s="727"/>
      <c r="LGA228" s="727"/>
      <c r="LGB228" s="728"/>
      <c r="LGC228" s="728"/>
      <c r="LGD228" s="728"/>
      <c r="LGE228" s="728"/>
      <c r="LGF228" s="728"/>
      <c r="LGG228" s="728"/>
      <c r="LGH228" s="728"/>
      <c r="LGI228" s="729"/>
      <c r="LGJ228" s="729"/>
      <c r="LGK228" s="729"/>
      <c r="LGL228" s="729"/>
      <c r="LGM228" s="729"/>
      <c r="LGN228" s="729"/>
      <c r="LGO228" s="729"/>
      <c r="LGP228" s="729"/>
      <c r="LGQ228" s="729"/>
      <c r="LGR228" s="729"/>
      <c r="LGS228" s="729"/>
      <c r="LGT228" s="729"/>
      <c r="LGU228" s="729"/>
      <c r="LGV228" s="729"/>
      <c r="LGW228" s="729"/>
      <c r="LGX228" s="729"/>
      <c r="LGY228" s="729"/>
      <c r="LGZ228" s="729"/>
      <c r="LHA228" s="729"/>
      <c r="LHB228" s="729"/>
      <c r="LHC228" s="729"/>
      <c r="LHD228" s="729"/>
      <c r="LHE228" s="729"/>
      <c r="LHF228" s="729"/>
      <c r="LHG228" s="729"/>
      <c r="LHH228" s="729"/>
      <c r="LHI228" s="729"/>
      <c r="LHJ228" s="729"/>
      <c r="LHK228" s="729"/>
      <c r="LHL228" s="729"/>
      <c r="LHM228" s="729"/>
      <c r="LHN228" s="729"/>
      <c r="LHO228" s="729"/>
      <c r="LHP228" s="729"/>
      <c r="LHQ228" s="730"/>
      <c r="LHR228" s="730"/>
      <c r="LHS228" s="730"/>
      <c r="LHT228" s="730"/>
      <c r="LHU228" s="730"/>
      <c r="LHV228" s="730"/>
      <c r="LHW228" s="730"/>
      <c r="LHX228" s="730"/>
      <c r="LHY228" s="730"/>
      <c r="LHZ228" s="730"/>
      <c r="LIA228" s="730"/>
      <c r="LIB228" s="730"/>
      <c r="LIC228" s="730"/>
      <c r="LID228" s="730"/>
      <c r="LIE228" s="730"/>
      <c r="LIF228" s="730"/>
      <c r="LIG228" s="730"/>
      <c r="LIH228" s="730"/>
      <c r="LII228" s="730"/>
      <c r="LIJ228" s="730"/>
      <c r="LIK228" s="730"/>
      <c r="LIL228" s="730"/>
      <c r="LIM228" s="730"/>
      <c r="LIN228" s="730"/>
      <c r="LIO228" s="730"/>
      <c r="LIP228" s="730"/>
      <c r="LIQ228" s="730"/>
      <c r="LIR228" s="730"/>
      <c r="LIS228" s="730"/>
      <c r="LIT228" s="730"/>
      <c r="LIU228" s="730"/>
      <c r="LIV228" s="730"/>
      <c r="LIW228" s="730"/>
      <c r="LIX228" s="730"/>
      <c r="LIY228" s="730"/>
      <c r="LIZ228" s="730"/>
      <c r="LJA228" s="730"/>
      <c r="LJB228" s="730"/>
      <c r="LJC228" s="730"/>
      <c r="LJD228" s="730"/>
      <c r="LJE228" s="730"/>
      <c r="LJF228" s="730"/>
      <c r="LJG228" s="730"/>
      <c r="LJH228" s="730"/>
      <c r="LJI228" s="730"/>
      <c r="LJJ228" s="730"/>
      <c r="LJK228" s="730"/>
      <c r="LJL228" s="730"/>
      <c r="LJM228" s="727"/>
      <c r="LJN228" s="727"/>
      <c r="LJO228" s="727"/>
      <c r="LJP228" s="727"/>
      <c r="LJQ228" s="727"/>
      <c r="LJR228" s="727"/>
      <c r="LJS228" s="727"/>
      <c r="LJT228" s="727"/>
      <c r="LJU228" s="727"/>
      <c r="LJV228" s="727"/>
      <c r="LJW228" s="727"/>
      <c r="LJX228" s="727"/>
      <c r="LJY228" s="727"/>
      <c r="LJZ228" s="727"/>
      <c r="LKA228" s="727"/>
      <c r="LKB228" s="727"/>
      <c r="LKC228" s="728"/>
      <c r="LKD228" s="728"/>
      <c r="LKE228" s="728"/>
      <c r="LKF228" s="728"/>
      <c r="LKG228" s="728"/>
      <c r="LKH228" s="728"/>
      <c r="LKI228" s="728"/>
      <c r="LKJ228" s="729"/>
      <c r="LKK228" s="729"/>
      <c r="LKL228" s="729"/>
      <c r="LKM228" s="729"/>
      <c r="LKN228" s="729"/>
      <c r="LKO228" s="729"/>
      <c r="LKP228" s="729"/>
      <c r="LKQ228" s="729"/>
      <c r="LKR228" s="729"/>
      <c r="LKS228" s="729"/>
      <c r="LKT228" s="729"/>
      <c r="LKU228" s="729"/>
      <c r="LKV228" s="729"/>
      <c r="LKW228" s="729"/>
      <c r="LKX228" s="729"/>
      <c r="LKY228" s="729"/>
      <c r="LKZ228" s="729"/>
      <c r="LLA228" s="729"/>
      <c r="LLB228" s="729"/>
      <c r="LLC228" s="729"/>
      <c r="LLD228" s="729"/>
      <c r="LLE228" s="729"/>
      <c r="LLF228" s="729"/>
      <c r="LLG228" s="729"/>
      <c r="LLH228" s="729"/>
      <c r="LLI228" s="729"/>
      <c r="LLJ228" s="729"/>
      <c r="LLK228" s="729"/>
      <c r="LLL228" s="729"/>
      <c r="LLM228" s="729"/>
      <c r="LLN228" s="729"/>
      <c r="LLO228" s="729"/>
      <c r="LLP228" s="729"/>
      <c r="LLQ228" s="729"/>
      <c r="LLR228" s="730"/>
      <c r="LLS228" s="730"/>
      <c r="LLT228" s="730"/>
      <c r="LLU228" s="730"/>
      <c r="LLV228" s="730"/>
      <c r="LLW228" s="730"/>
      <c r="LLX228" s="730"/>
      <c r="LLY228" s="730"/>
      <c r="LLZ228" s="730"/>
      <c r="LMA228" s="730"/>
      <c r="LMB228" s="730"/>
      <c r="LMC228" s="730"/>
      <c r="LMD228" s="730"/>
      <c r="LME228" s="730"/>
      <c r="LMF228" s="730"/>
      <c r="LMG228" s="730"/>
      <c r="LMH228" s="730"/>
      <c r="LMI228" s="730"/>
      <c r="LMJ228" s="730"/>
      <c r="LMK228" s="730"/>
      <c r="LML228" s="730"/>
      <c r="LMM228" s="730"/>
      <c r="LMN228" s="730"/>
      <c r="LMO228" s="730"/>
      <c r="LMP228" s="730"/>
      <c r="LMQ228" s="730"/>
      <c r="LMR228" s="730"/>
      <c r="LMS228" s="730"/>
      <c r="LMT228" s="730"/>
      <c r="LMU228" s="730"/>
      <c r="LMV228" s="730"/>
      <c r="LMW228" s="730"/>
      <c r="LMX228" s="730"/>
      <c r="LMY228" s="730"/>
      <c r="LMZ228" s="730"/>
      <c r="LNA228" s="730"/>
      <c r="LNB228" s="730"/>
      <c r="LNC228" s="730"/>
      <c r="LND228" s="730"/>
      <c r="LNE228" s="730"/>
      <c r="LNF228" s="730"/>
      <c r="LNG228" s="730"/>
      <c r="LNH228" s="730"/>
      <c r="LNI228" s="730"/>
      <c r="LNJ228" s="730"/>
      <c r="LNK228" s="730"/>
      <c r="LNL228" s="730"/>
      <c r="LNM228" s="730"/>
      <c r="LNN228" s="727"/>
      <c r="LNO228" s="727"/>
      <c r="LNP228" s="727"/>
      <c r="LNQ228" s="727"/>
      <c r="LNR228" s="727"/>
      <c r="LNS228" s="727"/>
      <c r="LNT228" s="727"/>
      <c r="LNU228" s="727"/>
      <c r="LNV228" s="727"/>
      <c r="LNW228" s="727"/>
      <c r="LNX228" s="727"/>
      <c r="LNY228" s="727"/>
      <c r="LNZ228" s="727"/>
      <c r="LOA228" s="727"/>
      <c r="LOB228" s="727"/>
      <c r="LOC228" s="727"/>
      <c r="LOD228" s="728"/>
      <c r="LOE228" s="728"/>
      <c r="LOF228" s="728"/>
      <c r="LOG228" s="728"/>
      <c r="LOH228" s="728"/>
      <c r="LOI228" s="728"/>
      <c r="LOJ228" s="728"/>
      <c r="LOK228" s="729"/>
      <c r="LOL228" s="729"/>
      <c r="LOM228" s="729"/>
      <c r="LON228" s="729"/>
      <c r="LOO228" s="729"/>
      <c r="LOP228" s="729"/>
      <c r="LOQ228" s="729"/>
      <c r="LOR228" s="729"/>
      <c r="LOS228" s="729"/>
      <c r="LOT228" s="729"/>
      <c r="LOU228" s="729"/>
      <c r="LOV228" s="729"/>
      <c r="LOW228" s="729"/>
      <c r="LOX228" s="729"/>
      <c r="LOY228" s="729"/>
      <c r="LOZ228" s="729"/>
      <c r="LPA228" s="729"/>
      <c r="LPB228" s="729"/>
      <c r="LPC228" s="729"/>
      <c r="LPD228" s="729"/>
      <c r="LPE228" s="729"/>
      <c r="LPF228" s="729"/>
      <c r="LPG228" s="729"/>
      <c r="LPH228" s="729"/>
      <c r="LPI228" s="729"/>
      <c r="LPJ228" s="729"/>
      <c r="LPK228" s="729"/>
      <c r="LPL228" s="729"/>
      <c r="LPM228" s="729"/>
      <c r="LPN228" s="729"/>
      <c r="LPO228" s="729"/>
      <c r="LPP228" s="729"/>
      <c r="LPQ228" s="729"/>
      <c r="LPR228" s="729"/>
      <c r="LPS228" s="730"/>
      <c r="LPT228" s="730"/>
      <c r="LPU228" s="730"/>
      <c r="LPV228" s="730"/>
      <c r="LPW228" s="730"/>
      <c r="LPX228" s="730"/>
      <c r="LPY228" s="730"/>
      <c r="LPZ228" s="730"/>
      <c r="LQA228" s="730"/>
      <c r="LQB228" s="730"/>
      <c r="LQC228" s="730"/>
      <c r="LQD228" s="730"/>
      <c r="LQE228" s="730"/>
      <c r="LQF228" s="730"/>
      <c r="LQG228" s="730"/>
      <c r="LQH228" s="730"/>
      <c r="LQI228" s="730"/>
      <c r="LQJ228" s="730"/>
      <c r="LQK228" s="730"/>
      <c r="LQL228" s="730"/>
      <c r="LQM228" s="730"/>
      <c r="LQN228" s="730"/>
      <c r="LQO228" s="730"/>
      <c r="LQP228" s="730"/>
      <c r="LQQ228" s="730"/>
      <c r="LQR228" s="730"/>
      <c r="LQS228" s="730"/>
      <c r="LQT228" s="730"/>
      <c r="LQU228" s="730"/>
      <c r="LQV228" s="730"/>
      <c r="LQW228" s="730"/>
      <c r="LQX228" s="730"/>
      <c r="LQY228" s="730"/>
      <c r="LQZ228" s="730"/>
      <c r="LRA228" s="730"/>
      <c r="LRB228" s="730"/>
      <c r="LRC228" s="730"/>
      <c r="LRD228" s="730"/>
      <c r="LRE228" s="730"/>
      <c r="LRF228" s="730"/>
      <c r="LRG228" s="730"/>
      <c r="LRH228" s="730"/>
      <c r="LRI228" s="730"/>
      <c r="LRJ228" s="730"/>
      <c r="LRK228" s="730"/>
      <c r="LRL228" s="730"/>
      <c r="LRM228" s="730"/>
      <c r="LRN228" s="730"/>
      <c r="LRO228" s="727"/>
      <c r="LRP228" s="727"/>
      <c r="LRQ228" s="727"/>
      <c r="LRR228" s="727"/>
      <c r="LRS228" s="727"/>
      <c r="LRT228" s="727"/>
      <c r="LRU228" s="727"/>
      <c r="LRV228" s="727"/>
      <c r="LRW228" s="727"/>
      <c r="LRX228" s="727"/>
      <c r="LRY228" s="727"/>
      <c r="LRZ228" s="727"/>
      <c r="LSA228" s="727"/>
      <c r="LSB228" s="727"/>
      <c r="LSC228" s="727"/>
      <c r="LSD228" s="727"/>
      <c r="LSE228" s="728"/>
      <c r="LSF228" s="728"/>
      <c r="LSG228" s="728"/>
      <c r="LSH228" s="728"/>
      <c r="LSI228" s="728"/>
      <c r="LSJ228" s="728"/>
      <c r="LSK228" s="728"/>
      <c r="LSL228" s="729"/>
      <c r="LSM228" s="729"/>
      <c r="LSN228" s="729"/>
      <c r="LSO228" s="729"/>
      <c r="LSP228" s="729"/>
      <c r="LSQ228" s="729"/>
      <c r="LSR228" s="729"/>
      <c r="LSS228" s="729"/>
      <c r="LST228" s="729"/>
      <c r="LSU228" s="729"/>
      <c r="LSV228" s="729"/>
      <c r="LSW228" s="729"/>
      <c r="LSX228" s="729"/>
      <c r="LSY228" s="729"/>
      <c r="LSZ228" s="729"/>
      <c r="LTA228" s="729"/>
      <c r="LTB228" s="729"/>
      <c r="LTC228" s="729"/>
      <c r="LTD228" s="729"/>
      <c r="LTE228" s="729"/>
      <c r="LTF228" s="729"/>
      <c r="LTG228" s="729"/>
      <c r="LTH228" s="729"/>
      <c r="LTI228" s="729"/>
      <c r="LTJ228" s="729"/>
      <c r="LTK228" s="729"/>
      <c r="LTL228" s="729"/>
      <c r="LTM228" s="729"/>
      <c r="LTN228" s="729"/>
      <c r="LTO228" s="729"/>
      <c r="LTP228" s="729"/>
      <c r="LTQ228" s="729"/>
      <c r="LTR228" s="729"/>
      <c r="LTS228" s="729"/>
      <c r="LTT228" s="730"/>
      <c r="LTU228" s="730"/>
      <c r="LTV228" s="730"/>
      <c r="LTW228" s="730"/>
      <c r="LTX228" s="730"/>
      <c r="LTY228" s="730"/>
      <c r="LTZ228" s="730"/>
      <c r="LUA228" s="730"/>
      <c r="LUB228" s="730"/>
      <c r="LUC228" s="730"/>
      <c r="LUD228" s="730"/>
      <c r="LUE228" s="730"/>
      <c r="LUF228" s="730"/>
      <c r="LUG228" s="730"/>
      <c r="LUH228" s="730"/>
      <c r="LUI228" s="730"/>
      <c r="LUJ228" s="730"/>
      <c r="LUK228" s="730"/>
      <c r="LUL228" s="730"/>
      <c r="LUM228" s="730"/>
      <c r="LUN228" s="730"/>
      <c r="LUO228" s="730"/>
      <c r="LUP228" s="730"/>
      <c r="LUQ228" s="730"/>
      <c r="LUR228" s="730"/>
      <c r="LUS228" s="730"/>
      <c r="LUT228" s="730"/>
      <c r="LUU228" s="730"/>
      <c r="LUV228" s="730"/>
      <c r="LUW228" s="730"/>
      <c r="LUX228" s="730"/>
      <c r="LUY228" s="730"/>
      <c r="LUZ228" s="730"/>
      <c r="LVA228" s="730"/>
      <c r="LVB228" s="730"/>
      <c r="LVC228" s="730"/>
      <c r="LVD228" s="730"/>
      <c r="LVE228" s="730"/>
      <c r="LVF228" s="730"/>
      <c r="LVG228" s="730"/>
      <c r="LVH228" s="730"/>
      <c r="LVI228" s="730"/>
      <c r="LVJ228" s="730"/>
      <c r="LVK228" s="730"/>
      <c r="LVL228" s="730"/>
      <c r="LVM228" s="730"/>
      <c r="LVN228" s="730"/>
      <c r="LVO228" s="730"/>
      <c r="LVP228" s="727"/>
      <c r="LVQ228" s="727"/>
      <c r="LVR228" s="727"/>
      <c r="LVS228" s="727"/>
      <c r="LVT228" s="727"/>
      <c r="LVU228" s="727"/>
      <c r="LVV228" s="727"/>
      <c r="LVW228" s="727"/>
      <c r="LVX228" s="727"/>
      <c r="LVY228" s="727"/>
      <c r="LVZ228" s="727"/>
      <c r="LWA228" s="727"/>
      <c r="LWB228" s="727"/>
      <c r="LWC228" s="727"/>
      <c r="LWD228" s="727"/>
      <c r="LWE228" s="727"/>
      <c r="LWF228" s="728"/>
      <c r="LWG228" s="728"/>
      <c r="LWH228" s="728"/>
      <c r="LWI228" s="728"/>
      <c r="LWJ228" s="728"/>
      <c r="LWK228" s="728"/>
      <c r="LWL228" s="728"/>
      <c r="LWM228" s="729"/>
      <c r="LWN228" s="729"/>
      <c r="LWO228" s="729"/>
      <c r="LWP228" s="729"/>
      <c r="LWQ228" s="729"/>
      <c r="LWR228" s="729"/>
      <c r="LWS228" s="729"/>
      <c r="LWT228" s="729"/>
      <c r="LWU228" s="729"/>
      <c r="LWV228" s="729"/>
      <c r="LWW228" s="729"/>
      <c r="LWX228" s="729"/>
      <c r="LWY228" s="729"/>
      <c r="LWZ228" s="729"/>
      <c r="LXA228" s="729"/>
      <c r="LXB228" s="729"/>
      <c r="LXC228" s="729"/>
      <c r="LXD228" s="729"/>
      <c r="LXE228" s="729"/>
      <c r="LXF228" s="729"/>
      <c r="LXG228" s="729"/>
      <c r="LXH228" s="729"/>
      <c r="LXI228" s="729"/>
      <c r="LXJ228" s="729"/>
      <c r="LXK228" s="729"/>
      <c r="LXL228" s="729"/>
      <c r="LXM228" s="729"/>
      <c r="LXN228" s="729"/>
      <c r="LXO228" s="729"/>
      <c r="LXP228" s="729"/>
      <c r="LXQ228" s="729"/>
      <c r="LXR228" s="729"/>
      <c r="LXS228" s="729"/>
      <c r="LXT228" s="729"/>
      <c r="LXU228" s="730"/>
      <c r="LXV228" s="730"/>
      <c r="LXW228" s="730"/>
      <c r="LXX228" s="730"/>
      <c r="LXY228" s="730"/>
      <c r="LXZ228" s="730"/>
      <c r="LYA228" s="730"/>
      <c r="LYB228" s="730"/>
      <c r="LYC228" s="730"/>
      <c r="LYD228" s="730"/>
      <c r="LYE228" s="730"/>
      <c r="LYF228" s="730"/>
      <c r="LYG228" s="730"/>
      <c r="LYH228" s="730"/>
      <c r="LYI228" s="730"/>
      <c r="LYJ228" s="730"/>
      <c r="LYK228" s="730"/>
      <c r="LYL228" s="730"/>
      <c r="LYM228" s="730"/>
      <c r="LYN228" s="730"/>
      <c r="LYO228" s="730"/>
      <c r="LYP228" s="730"/>
      <c r="LYQ228" s="730"/>
      <c r="LYR228" s="730"/>
      <c r="LYS228" s="730"/>
      <c r="LYT228" s="730"/>
      <c r="LYU228" s="730"/>
      <c r="LYV228" s="730"/>
      <c r="LYW228" s="730"/>
      <c r="LYX228" s="730"/>
      <c r="LYY228" s="730"/>
      <c r="LYZ228" s="730"/>
      <c r="LZA228" s="730"/>
      <c r="LZB228" s="730"/>
      <c r="LZC228" s="730"/>
      <c r="LZD228" s="730"/>
      <c r="LZE228" s="730"/>
      <c r="LZF228" s="730"/>
      <c r="LZG228" s="730"/>
      <c r="LZH228" s="730"/>
      <c r="LZI228" s="730"/>
      <c r="LZJ228" s="730"/>
      <c r="LZK228" s="730"/>
      <c r="LZL228" s="730"/>
      <c r="LZM228" s="730"/>
      <c r="LZN228" s="730"/>
      <c r="LZO228" s="730"/>
      <c r="LZP228" s="730"/>
      <c r="LZQ228" s="727"/>
      <c r="LZR228" s="727"/>
      <c r="LZS228" s="727"/>
      <c r="LZT228" s="727"/>
      <c r="LZU228" s="727"/>
      <c r="LZV228" s="727"/>
      <c r="LZW228" s="727"/>
      <c r="LZX228" s="727"/>
      <c r="LZY228" s="727"/>
      <c r="LZZ228" s="727"/>
      <c r="MAA228" s="727"/>
      <c r="MAB228" s="727"/>
      <c r="MAC228" s="727"/>
      <c r="MAD228" s="727"/>
      <c r="MAE228" s="727"/>
      <c r="MAF228" s="727"/>
      <c r="MAG228" s="728"/>
      <c r="MAH228" s="728"/>
      <c r="MAI228" s="728"/>
      <c r="MAJ228" s="728"/>
      <c r="MAK228" s="728"/>
      <c r="MAL228" s="728"/>
      <c r="MAM228" s="728"/>
      <c r="MAN228" s="729"/>
      <c r="MAO228" s="729"/>
      <c r="MAP228" s="729"/>
      <c r="MAQ228" s="729"/>
      <c r="MAR228" s="729"/>
      <c r="MAS228" s="729"/>
      <c r="MAT228" s="729"/>
      <c r="MAU228" s="729"/>
      <c r="MAV228" s="729"/>
      <c r="MAW228" s="729"/>
      <c r="MAX228" s="729"/>
      <c r="MAY228" s="729"/>
      <c r="MAZ228" s="729"/>
      <c r="MBA228" s="729"/>
      <c r="MBB228" s="729"/>
      <c r="MBC228" s="729"/>
      <c r="MBD228" s="729"/>
      <c r="MBE228" s="729"/>
      <c r="MBF228" s="729"/>
      <c r="MBG228" s="729"/>
      <c r="MBH228" s="729"/>
      <c r="MBI228" s="729"/>
      <c r="MBJ228" s="729"/>
      <c r="MBK228" s="729"/>
      <c r="MBL228" s="729"/>
      <c r="MBM228" s="729"/>
      <c r="MBN228" s="729"/>
      <c r="MBO228" s="729"/>
      <c r="MBP228" s="729"/>
      <c r="MBQ228" s="729"/>
      <c r="MBR228" s="729"/>
      <c r="MBS228" s="729"/>
      <c r="MBT228" s="729"/>
      <c r="MBU228" s="729"/>
      <c r="MBV228" s="730"/>
      <c r="MBW228" s="730"/>
      <c r="MBX228" s="730"/>
      <c r="MBY228" s="730"/>
      <c r="MBZ228" s="730"/>
      <c r="MCA228" s="730"/>
      <c r="MCB228" s="730"/>
      <c r="MCC228" s="730"/>
      <c r="MCD228" s="730"/>
      <c r="MCE228" s="730"/>
      <c r="MCF228" s="730"/>
      <c r="MCG228" s="730"/>
      <c r="MCH228" s="730"/>
      <c r="MCI228" s="730"/>
      <c r="MCJ228" s="730"/>
      <c r="MCK228" s="730"/>
      <c r="MCL228" s="730"/>
      <c r="MCM228" s="730"/>
      <c r="MCN228" s="730"/>
      <c r="MCO228" s="730"/>
      <c r="MCP228" s="730"/>
      <c r="MCQ228" s="730"/>
      <c r="MCR228" s="730"/>
      <c r="MCS228" s="730"/>
      <c r="MCT228" s="730"/>
      <c r="MCU228" s="730"/>
      <c r="MCV228" s="730"/>
      <c r="MCW228" s="730"/>
      <c r="MCX228" s="730"/>
      <c r="MCY228" s="730"/>
      <c r="MCZ228" s="730"/>
      <c r="MDA228" s="730"/>
      <c r="MDB228" s="730"/>
      <c r="MDC228" s="730"/>
      <c r="MDD228" s="730"/>
      <c r="MDE228" s="730"/>
      <c r="MDF228" s="730"/>
      <c r="MDG228" s="730"/>
      <c r="MDH228" s="730"/>
      <c r="MDI228" s="730"/>
      <c r="MDJ228" s="730"/>
      <c r="MDK228" s="730"/>
      <c r="MDL228" s="730"/>
      <c r="MDM228" s="730"/>
      <c r="MDN228" s="730"/>
      <c r="MDO228" s="730"/>
      <c r="MDP228" s="730"/>
      <c r="MDQ228" s="730"/>
      <c r="MDR228" s="727"/>
      <c r="MDS228" s="727"/>
      <c r="MDT228" s="727"/>
      <c r="MDU228" s="727"/>
      <c r="MDV228" s="727"/>
      <c r="MDW228" s="727"/>
      <c r="MDX228" s="727"/>
      <c r="MDY228" s="727"/>
      <c r="MDZ228" s="727"/>
      <c r="MEA228" s="727"/>
      <c r="MEB228" s="727"/>
      <c r="MEC228" s="727"/>
      <c r="MED228" s="727"/>
      <c r="MEE228" s="727"/>
      <c r="MEF228" s="727"/>
      <c r="MEG228" s="727"/>
      <c r="MEH228" s="728"/>
      <c r="MEI228" s="728"/>
      <c r="MEJ228" s="728"/>
      <c r="MEK228" s="728"/>
      <c r="MEL228" s="728"/>
      <c r="MEM228" s="728"/>
      <c r="MEN228" s="728"/>
      <c r="MEO228" s="729"/>
      <c r="MEP228" s="729"/>
      <c r="MEQ228" s="729"/>
      <c r="MER228" s="729"/>
      <c r="MES228" s="729"/>
      <c r="MET228" s="729"/>
      <c r="MEU228" s="729"/>
      <c r="MEV228" s="729"/>
      <c r="MEW228" s="729"/>
      <c r="MEX228" s="729"/>
      <c r="MEY228" s="729"/>
      <c r="MEZ228" s="729"/>
      <c r="MFA228" s="729"/>
      <c r="MFB228" s="729"/>
      <c r="MFC228" s="729"/>
      <c r="MFD228" s="729"/>
      <c r="MFE228" s="729"/>
      <c r="MFF228" s="729"/>
      <c r="MFG228" s="729"/>
      <c r="MFH228" s="729"/>
      <c r="MFI228" s="729"/>
      <c r="MFJ228" s="729"/>
      <c r="MFK228" s="729"/>
      <c r="MFL228" s="729"/>
      <c r="MFM228" s="729"/>
      <c r="MFN228" s="729"/>
      <c r="MFO228" s="729"/>
      <c r="MFP228" s="729"/>
      <c r="MFQ228" s="729"/>
      <c r="MFR228" s="729"/>
      <c r="MFS228" s="729"/>
      <c r="MFT228" s="729"/>
      <c r="MFU228" s="729"/>
      <c r="MFV228" s="729"/>
      <c r="MFW228" s="730"/>
      <c r="MFX228" s="730"/>
      <c r="MFY228" s="730"/>
      <c r="MFZ228" s="730"/>
      <c r="MGA228" s="730"/>
      <c r="MGB228" s="730"/>
      <c r="MGC228" s="730"/>
      <c r="MGD228" s="730"/>
      <c r="MGE228" s="730"/>
      <c r="MGF228" s="730"/>
      <c r="MGG228" s="730"/>
      <c r="MGH228" s="730"/>
      <c r="MGI228" s="730"/>
      <c r="MGJ228" s="730"/>
      <c r="MGK228" s="730"/>
      <c r="MGL228" s="730"/>
      <c r="MGM228" s="730"/>
      <c r="MGN228" s="730"/>
      <c r="MGO228" s="730"/>
      <c r="MGP228" s="730"/>
      <c r="MGQ228" s="730"/>
      <c r="MGR228" s="730"/>
      <c r="MGS228" s="730"/>
      <c r="MGT228" s="730"/>
      <c r="MGU228" s="730"/>
      <c r="MGV228" s="730"/>
      <c r="MGW228" s="730"/>
      <c r="MGX228" s="730"/>
      <c r="MGY228" s="730"/>
      <c r="MGZ228" s="730"/>
      <c r="MHA228" s="730"/>
      <c r="MHB228" s="730"/>
      <c r="MHC228" s="730"/>
      <c r="MHD228" s="730"/>
      <c r="MHE228" s="730"/>
      <c r="MHF228" s="730"/>
      <c r="MHG228" s="730"/>
      <c r="MHH228" s="730"/>
      <c r="MHI228" s="730"/>
      <c r="MHJ228" s="730"/>
      <c r="MHK228" s="730"/>
      <c r="MHL228" s="730"/>
      <c r="MHM228" s="730"/>
      <c r="MHN228" s="730"/>
      <c r="MHO228" s="730"/>
      <c r="MHP228" s="730"/>
      <c r="MHQ228" s="730"/>
      <c r="MHR228" s="730"/>
      <c r="MHS228" s="727"/>
      <c r="MHT228" s="727"/>
      <c r="MHU228" s="727"/>
      <c r="MHV228" s="727"/>
      <c r="MHW228" s="727"/>
      <c r="MHX228" s="727"/>
      <c r="MHY228" s="727"/>
      <c r="MHZ228" s="727"/>
      <c r="MIA228" s="727"/>
      <c r="MIB228" s="727"/>
      <c r="MIC228" s="727"/>
      <c r="MID228" s="727"/>
      <c r="MIE228" s="727"/>
      <c r="MIF228" s="727"/>
      <c r="MIG228" s="727"/>
      <c r="MIH228" s="727"/>
      <c r="MII228" s="728"/>
      <c r="MIJ228" s="728"/>
      <c r="MIK228" s="728"/>
      <c r="MIL228" s="728"/>
      <c r="MIM228" s="728"/>
      <c r="MIN228" s="728"/>
      <c r="MIO228" s="728"/>
      <c r="MIP228" s="729"/>
      <c r="MIQ228" s="729"/>
      <c r="MIR228" s="729"/>
      <c r="MIS228" s="729"/>
      <c r="MIT228" s="729"/>
      <c r="MIU228" s="729"/>
      <c r="MIV228" s="729"/>
      <c r="MIW228" s="729"/>
      <c r="MIX228" s="729"/>
      <c r="MIY228" s="729"/>
      <c r="MIZ228" s="729"/>
      <c r="MJA228" s="729"/>
      <c r="MJB228" s="729"/>
      <c r="MJC228" s="729"/>
      <c r="MJD228" s="729"/>
      <c r="MJE228" s="729"/>
      <c r="MJF228" s="729"/>
      <c r="MJG228" s="729"/>
      <c r="MJH228" s="729"/>
      <c r="MJI228" s="729"/>
      <c r="MJJ228" s="729"/>
      <c r="MJK228" s="729"/>
      <c r="MJL228" s="729"/>
      <c r="MJM228" s="729"/>
      <c r="MJN228" s="729"/>
      <c r="MJO228" s="729"/>
      <c r="MJP228" s="729"/>
      <c r="MJQ228" s="729"/>
      <c r="MJR228" s="729"/>
      <c r="MJS228" s="729"/>
      <c r="MJT228" s="729"/>
      <c r="MJU228" s="729"/>
      <c r="MJV228" s="729"/>
      <c r="MJW228" s="729"/>
      <c r="MJX228" s="730"/>
      <c r="MJY228" s="730"/>
      <c r="MJZ228" s="730"/>
      <c r="MKA228" s="730"/>
      <c r="MKB228" s="730"/>
      <c r="MKC228" s="730"/>
      <c r="MKD228" s="730"/>
      <c r="MKE228" s="730"/>
      <c r="MKF228" s="730"/>
      <c r="MKG228" s="730"/>
      <c r="MKH228" s="730"/>
      <c r="MKI228" s="730"/>
      <c r="MKJ228" s="730"/>
      <c r="MKK228" s="730"/>
      <c r="MKL228" s="730"/>
      <c r="MKM228" s="730"/>
      <c r="MKN228" s="730"/>
      <c r="MKO228" s="730"/>
      <c r="MKP228" s="730"/>
      <c r="MKQ228" s="730"/>
      <c r="MKR228" s="730"/>
      <c r="MKS228" s="730"/>
      <c r="MKT228" s="730"/>
      <c r="MKU228" s="730"/>
      <c r="MKV228" s="730"/>
      <c r="MKW228" s="730"/>
      <c r="MKX228" s="730"/>
      <c r="MKY228" s="730"/>
      <c r="MKZ228" s="730"/>
      <c r="MLA228" s="730"/>
      <c r="MLB228" s="730"/>
      <c r="MLC228" s="730"/>
      <c r="MLD228" s="730"/>
      <c r="MLE228" s="730"/>
      <c r="MLF228" s="730"/>
      <c r="MLG228" s="730"/>
      <c r="MLH228" s="730"/>
      <c r="MLI228" s="730"/>
      <c r="MLJ228" s="730"/>
      <c r="MLK228" s="730"/>
      <c r="MLL228" s="730"/>
      <c r="MLM228" s="730"/>
      <c r="MLN228" s="730"/>
      <c r="MLO228" s="730"/>
      <c r="MLP228" s="730"/>
      <c r="MLQ228" s="730"/>
      <c r="MLR228" s="730"/>
      <c r="MLS228" s="730"/>
      <c r="MLT228" s="727"/>
      <c r="MLU228" s="727"/>
      <c r="MLV228" s="727"/>
      <c r="MLW228" s="727"/>
      <c r="MLX228" s="727"/>
      <c r="MLY228" s="727"/>
      <c r="MLZ228" s="727"/>
      <c r="MMA228" s="727"/>
      <c r="MMB228" s="727"/>
      <c r="MMC228" s="727"/>
      <c r="MMD228" s="727"/>
      <c r="MME228" s="727"/>
      <c r="MMF228" s="727"/>
      <c r="MMG228" s="727"/>
      <c r="MMH228" s="727"/>
      <c r="MMI228" s="727"/>
      <c r="MMJ228" s="728"/>
      <c r="MMK228" s="728"/>
      <c r="MML228" s="728"/>
      <c r="MMM228" s="728"/>
      <c r="MMN228" s="728"/>
      <c r="MMO228" s="728"/>
      <c r="MMP228" s="728"/>
      <c r="MMQ228" s="729"/>
      <c r="MMR228" s="729"/>
      <c r="MMS228" s="729"/>
      <c r="MMT228" s="729"/>
      <c r="MMU228" s="729"/>
      <c r="MMV228" s="729"/>
      <c r="MMW228" s="729"/>
      <c r="MMX228" s="729"/>
      <c r="MMY228" s="729"/>
      <c r="MMZ228" s="729"/>
      <c r="MNA228" s="729"/>
      <c r="MNB228" s="729"/>
      <c r="MNC228" s="729"/>
      <c r="MND228" s="729"/>
      <c r="MNE228" s="729"/>
      <c r="MNF228" s="729"/>
      <c r="MNG228" s="729"/>
      <c r="MNH228" s="729"/>
      <c r="MNI228" s="729"/>
      <c r="MNJ228" s="729"/>
      <c r="MNK228" s="729"/>
      <c r="MNL228" s="729"/>
      <c r="MNM228" s="729"/>
      <c r="MNN228" s="729"/>
      <c r="MNO228" s="729"/>
      <c r="MNP228" s="729"/>
      <c r="MNQ228" s="729"/>
      <c r="MNR228" s="729"/>
      <c r="MNS228" s="729"/>
      <c r="MNT228" s="729"/>
      <c r="MNU228" s="729"/>
      <c r="MNV228" s="729"/>
      <c r="MNW228" s="729"/>
      <c r="MNX228" s="729"/>
      <c r="MNY228" s="730"/>
      <c r="MNZ228" s="730"/>
      <c r="MOA228" s="730"/>
      <c r="MOB228" s="730"/>
      <c r="MOC228" s="730"/>
      <c r="MOD228" s="730"/>
      <c r="MOE228" s="730"/>
      <c r="MOF228" s="730"/>
      <c r="MOG228" s="730"/>
      <c r="MOH228" s="730"/>
      <c r="MOI228" s="730"/>
      <c r="MOJ228" s="730"/>
      <c r="MOK228" s="730"/>
      <c r="MOL228" s="730"/>
      <c r="MOM228" s="730"/>
      <c r="MON228" s="730"/>
      <c r="MOO228" s="730"/>
      <c r="MOP228" s="730"/>
      <c r="MOQ228" s="730"/>
      <c r="MOR228" s="730"/>
      <c r="MOS228" s="730"/>
      <c r="MOT228" s="730"/>
      <c r="MOU228" s="730"/>
      <c r="MOV228" s="730"/>
      <c r="MOW228" s="730"/>
      <c r="MOX228" s="730"/>
      <c r="MOY228" s="730"/>
      <c r="MOZ228" s="730"/>
      <c r="MPA228" s="730"/>
      <c r="MPB228" s="730"/>
      <c r="MPC228" s="730"/>
      <c r="MPD228" s="730"/>
      <c r="MPE228" s="730"/>
      <c r="MPF228" s="730"/>
      <c r="MPG228" s="730"/>
      <c r="MPH228" s="730"/>
      <c r="MPI228" s="730"/>
      <c r="MPJ228" s="730"/>
      <c r="MPK228" s="730"/>
      <c r="MPL228" s="730"/>
      <c r="MPM228" s="730"/>
      <c r="MPN228" s="730"/>
      <c r="MPO228" s="730"/>
      <c r="MPP228" s="730"/>
      <c r="MPQ228" s="730"/>
      <c r="MPR228" s="730"/>
      <c r="MPS228" s="730"/>
      <c r="MPT228" s="730"/>
      <c r="MPU228" s="727"/>
      <c r="MPV228" s="727"/>
      <c r="MPW228" s="727"/>
      <c r="MPX228" s="727"/>
      <c r="MPY228" s="727"/>
      <c r="MPZ228" s="727"/>
      <c r="MQA228" s="727"/>
      <c r="MQB228" s="727"/>
      <c r="MQC228" s="727"/>
      <c r="MQD228" s="727"/>
      <c r="MQE228" s="727"/>
      <c r="MQF228" s="727"/>
      <c r="MQG228" s="727"/>
      <c r="MQH228" s="727"/>
      <c r="MQI228" s="727"/>
      <c r="MQJ228" s="727"/>
      <c r="MQK228" s="728"/>
      <c r="MQL228" s="728"/>
      <c r="MQM228" s="728"/>
      <c r="MQN228" s="728"/>
      <c r="MQO228" s="728"/>
      <c r="MQP228" s="728"/>
      <c r="MQQ228" s="728"/>
      <c r="MQR228" s="729"/>
      <c r="MQS228" s="729"/>
      <c r="MQT228" s="729"/>
      <c r="MQU228" s="729"/>
      <c r="MQV228" s="729"/>
      <c r="MQW228" s="729"/>
      <c r="MQX228" s="729"/>
      <c r="MQY228" s="729"/>
      <c r="MQZ228" s="729"/>
      <c r="MRA228" s="729"/>
      <c r="MRB228" s="729"/>
      <c r="MRC228" s="729"/>
      <c r="MRD228" s="729"/>
      <c r="MRE228" s="729"/>
      <c r="MRF228" s="729"/>
      <c r="MRG228" s="729"/>
      <c r="MRH228" s="729"/>
      <c r="MRI228" s="729"/>
      <c r="MRJ228" s="729"/>
      <c r="MRK228" s="729"/>
      <c r="MRL228" s="729"/>
      <c r="MRM228" s="729"/>
      <c r="MRN228" s="729"/>
      <c r="MRO228" s="729"/>
      <c r="MRP228" s="729"/>
      <c r="MRQ228" s="729"/>
      <c r="MRR228" s="729"/>
      <c r="MRS228" s="729"/>
      <c r="MRT228" s="729"/>
      <c r="MRU228" s="729"/>
      <c r="MRV228" s="729"/>
      <c r="MRW228" s="729"/>
      <c r="MRX228" s="729"/>
      <c r="MRY228" s="729"/>
      <c r="MRZ228" s="730"/>
      <c r="MSA228" s="730"/>
      <c r="MSB228" s="730"/>
      <c r="MSC228" s="730"/>
      <c r="MSD228" s="730"/>
      <c r="MSE228" s="730"/>
      <c r="MSF228" s="730"/>
      <c r="MSG228" s="730"/>
      <c r="MSH228" s="730"/>
      <c r="MSI228" s="730"/>
      <c r="MSJ228" s="730"/>
      <c r="MSK228" s="730"/>
      <c r="MSL228" s="730"/>
      <c r="MSM228" s="730"/>
      <c r="MSN228" s="730"/>
      <c r="MSO228" s="730"/>
      <c r="MSP228" s="730"/>
      <c r="MSQ228" s="730"/>
      <c r="MSR228" s="730"/>
      <c r="MSS228" s="730"/>
      <c r="MST228" s="730"/>
      <c r="MSU228" s="730"/>
      <c r="MSV228" s="730"/>
      <c r="MSW228" s="730"/>
      <c r="MSX228" s="730"/>
      <c r="MSY228" s="730"/>
      <c r="MSZ228" s="730"/>
      <c r="MTA228" s="730"/>
      <c r="MTB228" s="730"/>
      <c r="MTC228" s="730"/>
      <c r="MTD228" s="730"/>
      <c r="MTE228" s="730"/>
      <c r="MTF228" s="730"/>
      <c r="MTG228" s="730"/>
      <c r="MTH228" s="730"/>
      <c r="MTI228" s="730"/>
      <c r="MTJ228" s="730"/>
      <c r="MTK228" s="730"/>
      <c r="MTL228" s="730"/>
      <c r="MTM228" s="730"/>
      <c r="MTN228" s="730"/>
      <c r="MTO228" s="730"/>
      <c r="MTP228" s="730"/>
      <c r="MTQ228" s="730"/>
      <c r="MTR228" s="730"/>
      <c r="MTS228" s="730"/>
      <c r="MTT228" s="730"/>
      <c r="MTU228" s="730"/>
      <c r="MTV228" s="727"/>
      <c r="MTW228" s="727"/>
      <c r="MTX228" s="727"/>
      <c r="MTY228" s="727"/>
      <c r="MTZ228" s="727"/>
      <c r="MUA228" s="727"/>
      <c r="MUB228" s="727"/>
      <c r="MUC228" s="727"/>
      <c r="MUD228" s="727"/>
      <c r="MUE228" s="727"/>
      <c r="MUF228" s="727"/>
      <c r="MUG228" s="727"/>
      <c r="MUH228" s="727"/>
      <c r="MUI228" s="727"/>
      <c r="MUJ228" s="727"/>
      <c r="MUK228" s="727"/>
      <c r="MUL228" s="728"/>
      <c r="MUM228" s="728"/>
      <c r="MUN228" s="728"/>
      <c r="MUO228" s="728"/>
      <c r="MUP228" s="728"/>
      <c r="MUQ228" s="728"/>
      <c r="MUR228" s="728"/>
      <c r="MUS228" s="729"/>
      <c r="MUT228" s="729"/>
      <c r="MUU228" s="729"/>
      <c r="MUV228" s="729"/>
      <c r="MUW228" s="729"/>
      <c r="MUX228" s="729"/>
      <c r="MUY228" s="729"/>
      <c r="MUZ228" s="729"/>
      <c r="MVA228" s="729"/>
      <c r="MVB228" s="729"/>
      <c r="MVC228" s="729"/>
      <c r="MVD228" s="729"/>
      <c r="MVE228" s="729"/>
      <c r="MVF228" s="729"/>
      <c r="MVG228" s="729"/>
      <c r="MVH228" s="729"/>
      <c r="MVI228" s="729"/>
      <c r="MVJ228" s="729"/>
      <c r="MVK228" s="729"/>
      <c r="MVL228" s="729"/>
      <c r="MVM228" s="729"/>
      <c r="MVN228" s="729"/>
      <c r="MVO228" s="729"/>
      <c r="MVP228" s="729"/>
      <c r="MVQ228" s="729"/>
      <c r="MVR228" s="729"/>
      <c r="MVS228" s="729"/>
      <c r="MVT228" s="729"/>
      <c r="MVU228" s="729"/>
      <c r="MVV228" s="729"/>
      <c r="MVW228" s="729"/>
      <c r="MVX228" s="729"/>
      <c r="MVY228" s="729"/>
      <c r="MVZ228" s="729"/>
      <c r="MWA228" s="730"/>
      <c r="MWB228" s="730"/>
      <c r="MWC228" s="730"/>
      <c r="MWD228" s="730"/>
      <c r="MWE228" s="730"/>
      <c r="MWF228" s="730"/>
      <c r="MWG228" s="730"/>
      <c r="MWH228" s="730"/>
      <c r="MWI228" s="730"/>
      <c r="MWJ228" s="730"/>
      <c r="MWK228" s="730"/>
      <c r="MWL228" s="730"/>
      <c r="MWM228" s="730"/>
      <c r="MWN228" s="730"/>
      <c r="MWO228" s="730"/>
      <c r="MWP228" s="730"/>
      <c r="MWQ228" s="730"/>
      <c r="MWR228" s="730"/>
      <c r="MWS228" s="730"/>
      <c r="MWT228" s="730"/>
      <c r="MWU228" s="730"/>
      <c r="MWV228" s="730"/>
      <c r="MWW228" s="730"/>
      <c r="MWX228" s="730"/>
      <c r="MWY228" s="730"/>
      <c r="MWZ228" s="730"/>
      <c r="MXA228" s="730"/>
      <c r="MXB228" s="730"/>
      <c r="MXC228" s="730"/>
      <c r="MXD228" s="730"/>
      <c r="MXE228" s="730"/>
      <c r="MXF228" s="730"/>
      <c r="MXG228" s="730"/>
      <c r="MXH228" s="730"/>
      <c r="MXI228" s="730"/>
      <c r="MXJ228" s="730"/>
      <c r="MXK228" s="730"/>
      <c r="MXL228" s="730"/>
      <c r="MXM228" s="730"/>
      <c r="MXN228" s="730"/>
      <c r="MXO228" s="730"/>
      <c r="MXP228" s="730"/>
      <c r="MXQ228" s="730"/>
      <c r="MXR228" s="730"/>
      <c r="MXS228" s="730"/>
      <c r="MXT228" s="730"/>
      <c r="MXU228" s="730"/>
      <c r="MXV228" s="730"/>
      <c r="MXW228" s="727"/>
      <c r="MXX228" s="727"/>
      <c r="MXY228" s="727"/>
      <c r="MXZ228" s="727"/>
      <c r="MYA228" s="727"/>
      <c r="MYB228" s="727"/>
      <c r="MYC228" s="727"/>
      <c r="MYD228" s="727"/>
      <c r="MYE228" s="727"/>
      <c r="MYF228" s="727"/>
      <c r="MYG228" s="727"/>
      <c r="MYH228" s="727"/>
      <c r="MYI228" s="727"/>
      <c r="MYJ228" s="727"/>
      <c r="MYK228" s="727"/>
      <c r="MYL228" s="727"/>
      <c r="MYM228" s="728"/>
      <c r="MYN228" s="728"/>
      <c r="MYO228" s="728"/>
      <c r="MYP228" s="728"/>
      <c r="MYQ228" s="728"/>
      <c r="MYR228" s="728"/>
      <c r="MYS228" s="728"/>
      <c r="MYT228" s="729"/>
      <c r="MYU228" s="729"/>
      <c r="MYV228" s="729"/>
      <c r="MYW228" s="729"/>
      <c r="MYX228" s="729"/>
      <c r="MYY228" s="729"/>
      <c r="MYZ228" s="729"/>
      <c r="MZA228" s="729"/>
      <c r="MZB228" s="729"/>
      <c r="MZC228" s="729"/>
      <c r="MZD228" s="729"/>
      <c r="MZE228" s="729"/>
      <c r="MZF228" s="729"/>
      <c r="MZG228" s="729"/>
      <c r="MZH228" s="729"/>
      <c r="MZI228" s="729"/>
      <c r="MZJ228" s="729"/>
      <c r="MZK228" s="729"/>
      <c r="MZL228" s="729"/>
      <c r="MZM228" s="729"/>
      <c r="MZN228" s="729"/>
      <c r="MZO228" s="729"/>
      <c r="MZP228" s="729"/>
      <c r="MZQ228" s="729"/>
      <c r="MZR228" s="729"/>
      <c r="MZS228" s="729"/>
      <c r="MZT228" s="729"/>
      <c r="MZU228" s="729"/>
      <c r="MZV228" s="729"/>
      <c r="MZW228" s="729"/>
      <c r="MZX228" s="729"/>
      <c r="MZY228" s="729"/>
      <c r="MZZ228" s="729"/>
      <c r="NAA228" s="729"/>
      <c r="NAB228" s="730"/>
      <c r="NAC228" s="730"/>
      <c r="NAD228" s="730"/>
      <c r="NAE228" s="730"/>
      <c r="NAF228" s="730"/>
      <c r="NAG228" s="730"/>
      <c r="NAH228" s="730"/>
      <c r="NAI228" s="730"/>
      <c r="NAJ228" s="730"/>
      <c r="NAK228" s="730"/>
      <c r="NAL228" s="730"/>
      <c r="NAM228" s="730"/>
      <c r="NAN228" s="730"/>
      <c r="NAO228" s="730"/>
      <c r="NAP228" s="730"/>
      <c r="NAQ228" s="730"/>
      <c r="NAR228" s="730"/>
      <c r="NAS228" s="730"/>
      <c r="NAT228" s="730"/>
      <c r="NAU228" s="730"/>
      <c r="NAV228" s="730"/>
      <c r="NAW228" s="730"/>
      <c r="NAX228" s="730"/>
      <c r="NAY228" s="730"/>
      <c r="NAZ228" s="730"/>
      <c r="NBA228" s="730"/>
      <c r="NBB228" s="730"/>
      <c r="NBC228" s="730"/>
      <c r="NBD228" s="730"/>
      <c r="NBE228" s="730"/>
      <c r="NBF228" s="730"/>
      <c r="NBG228" s="730"/>
      <c r="NBH228" s="730"/>
      <c r="NBI228" s="730"/>
      <c r="NBJ228" s="730"/>
      <c r="NBK228" s="730"/>
      <c r="NBL228" s="730"/>
      <c r="NBM228" s="730"/>
      <c r="NBN228" s="730"/>
      <c r="NBO228" s="730"/>
      <c r="NBP228" s="730"/>
      <c r="NBQ228" s="730"/>
      <c r="NBR228" s="730"/>
      <c r="NBS228" s="730"/>
      <c r="NBT228" s="730"/>
      <c r="NBU228" s="730"/>
      <c r="NBV228" s="730"/>
      <c r="NBW228" s="730"/>
      <c r="NBX228" s="727"/>
      <c r="NBY228" s="727"/>
      <c r="NBZ228" s="727"/>
      <c r="NCA228" s="727"/>
      <c r="NCB228" s="727"/>
      <c r="NCC228" s="727"/>
      <c r="NCD228" s="727"/>
      <c r="NCE228" s="727"/>
      <c r="NCF228" s="727"/>
      <c r="NCG228" s="727"/>
      <c r="NCH228" s="727"/>
      <c r="NCI228" s="727"/>
      <c r="NCJ228" s="727"/>
      <c r="NCK228" s="727"/>
      <c r="NCL228" s="727"/>
      <c r="NCM228" s="727"/>
      <c r="NCN228" s="728"/>
      <c r="NCO228" s="728"/>
      <c r="NCP228" s="728"/>
      <c r="NCQ228" s="728"/>
      <c r="NCR228" s="728"/>
      <c r="NCS228" s="728"/>
      <c r="NCT228" s="728"/>
      <c r="NCU228" s="729"/>
      <c r="NCV228" s="729"/>
      <c r="NCW228" s="729"/>
      <c r="NCX228" s="729"/>
      <c r="NCY228" s="729"/>
      <c r="NCZ228" s="729"/>
      <c r="NDA228" s="729"/>
      <c r="NDB228" s="729"/>
      <c r="NDC228" s="729"/>
      <c r="NDD228" s="729"/>
      <c r="NDE228" s="729"/>
      <c r="NDF228" s="729"/>
      <c r="NDG228" s="729"/>
      <c r="NDH228" s="729"/>
      <c r="NDI228" s="729"/>
      <c r="NDJ228" s="729"/>
      <c r="NDK228" s="729"/>
      <c r="NDL228" s="729"/>
      <c r="NDM228" s="729"/>
      <c r="NDN228" s="729"/>
      <c r="NDO228" s="729"/>
      <c r="NDP228" s="729"/>
      <c r="NDQ228" s="729"/>
      <c r="NDR228" s="729"/>
      <c r="NDS228" s="729"/>
      <c r="NDT228" s="729"/>
      <c r="NDU228" s="729"/>
      <c r="NDV228" s="729"/>
      <c r="NDW228" s="729"/>
      <c r="NDX228" s="729"/>
      <c r="NDY228" s="729"/>
      <c r="NDZ228" s="729"/>
      <c r="NEA228" s="729"/>
      <c r="NEB228" s="729"/>
      <c r="NEC228" s="730"/>
      <c r="NED228" s="730"/>
      <c r="NEE228" s="730"/>
      <c r="NEF228" s="730"/>
      <c r="NEG228" s="730"/>
      <c r="NEH228" s="730"/>
      <c r="NEI228" s="730"/>
      <c r="NEJ228" s="730"/>
      <c r="NEK228" s="730"/>
      <c r="NEL228" s="730"/>
      <c r="NEM228" s="730"/>
      <c r="NEN228" s="730"/>
      <c r="NEO228" s="730"/>
      <c r="NEP228" s="730"/>
      <c r="NEQ228" s="730"/>
      <c r="NER228" s="730"/>
      <c r="NES228" s="730"/>
      <c r="NET228" s="730"/>
      <c r="NEU228" s="730"/>
      <c r="NEV228" s="730"/>
      <c r="NEW228" s="730"/>
      <c r="NEX228" s="730"/>
      <c r="NEY228" s="730"/>
      <c r="NEZ228" s="730"/>
      <c r="NFA228" s="730"/>
      <c r="NFB228" s="730"/>
      <c r="NFC228" s="730"/>
      <c r="NFD228" s="730"/>
      <c r="NFE228" s="730"/>
      <c r="NFF228" s="730"/>
      <c r="NFG228" s="730"/>
      <c r="NFH228" s="730"/>
      <c r="NFI228" s="730"/>
      <c r="NFJ228" s="730"/>
      <c r="NFK228" s="730"/>
      <c r="NFL228" s="730"/>
      <c r="NFM228" s="730"/>
      <c r="NFN228" s="730"/>
      <c r="NFO228" s="730"/>
      <c r="NFP228" s="730"/>
      <c r="NFQ228" s="730"/>
      <c r="NFR228" s="730"/>
      <c r="NFS228" s="730"/>
      <c r="NFT228" s="730"/>
      <c r="NFU228" s="730"/>
      <c r="NFV228" s="730"/>
      <c r="NFW228" s="730"/>
      <c r="NFX228" s="730"/>
      <c r="NFY228" s="727"/>
      <c r="NFZ228" s="727"/>
      <c r="NGA228" s="727"/>
      <c r="NGB228" s="727"/>
      <c r="NGC228" s="727"/>
      <c r="NGD228" s="727"/>
      <c r="NGE228" s="727"/>
      <c r="NGF228" s="727"/>
      <c r="NGG228" s="727"/>
      <c r="NGH228" s="727"/>
      <c r="NGI228" s="727"/>
      <c r="NGJ228" s="727"/>
      <c r="NGK228" s="727"/>
      <c r="NGL228" s="727"/>
      <c r="NGM228" s="727"/>
      <c r="NGN228" s="727"/>
      <c r="NGO228" s="728"/>
      <c r="NGP228" s="728"/>
      <c r="NGQ228" s="728"/>
      <c r="NGR228" s="728"/>
      <c r="NGS228" s="728"/>
      <c r="NGT228" s="728"/>
      <c r="NGU228" s="728"/>
      <c r="NGV228" s="729"/>
      <c r="NGW228" s="729"/>
      <c r="NGX228" s="729"/>
      <c r="NGY228" s="729"/>
      <c r="NGZ228" s="729"/>
      <c r="NHA228" s="729"/>
      <c r="NHB228" s="729"/>
      <c r="NHC228" s="729"/>
      <c r="NHD228" s="729"/>
      <c r="NHE228" s="729"/>
      <c r="NHF228" s="729"/>
      <c r="NHG228" s="729"/>
      <c r="NHH228" s="729"/>
      <c r="NHI228" s="729"/>
      <c r="NHJ228" s="729"/>
      <c r="NHK228" s="729"/>
      <c r="NHL228" s="729"/>
      <c r="NHM228" s="729"/>
      <c r="NHN228" s="729"/>
      <c r="NHO228" s="729"/>
      <c r="NHP228" s="729"/>
      <c r="NHQ228" s="729"/>
      <c r="NHR228" s="729"/>
      <c r="NHS228" s="729"/>
      <c r="NHT228" s="729"/>
      <c r="NHU228" s="729"/>
      <c r="NHV228" s="729"/>
      <c r="NHW228" s="729"/>
      <c r="NHX228" s="729"/>
      <c r="NHY228" s="729"/>
      <c r="NHZ228" s="729"/>
      <c r="NIA228" s="729"/>
      <c r="NIB228" s="729"/>
      <c r="NIC228" s="729"/>
      <c r="NID228" s="730"/>
      <c r="NIE228" s="730"/>
      <c r="NIF228" s="730"/>
      <c r="NIG228" s="730"/>
      <c r="NIH228" s="730"/>
      <c r="NII228" s="730"/>
      <c r="NIJ228" s="730"/>
      <c r="NIK228" s="730"/>
      <c r="NIL228" s="730"/>
      <c r="NIM228" s="730"/>
      <c r="NIN228" s="730"/>
      <c r="NIO228" s="730"/>
      <c r="NIP228" s="730"/>
      <c r="NIQ228" s="730"/>
      <c r="NIR228" s="730"/>
      <c r="NIS228" s="730"/>
      <c r="NIT228" s="730"/>
      <c r="NIU228" s="730"/>
      <c r="NIV228" s="730"/>
      <c r="NIW228" s="730"/>
      <c r="NIX228" s="730"/>
      <c r="NIY228" s="730"/>
      <c r="NIZ228" s="730"/>
      <c r="NJA228" s="730"/>
      <c r="NJB228" s="730"/>
      <c r="NJC228" s="730"/>
      <c r="NJD228" s="730"/>
      <c r="NJE228" s="730"/>
      <c r="NJF228" s="730"/>
      <c r="NJG228" s="730"/>
      <c r="NJH228" s="730"/>
      <c r="NJI228" s="730"/>
      <c r="NJJ228" s="730"/>
      <c r="NJK228" s="730"/>
      <c r="NJL228" s="730"/>
      <c r="NJM228" s="730"/>
      <c r="NJN228" s="730"/>
      <c r="NJO228" s="730"/>
      <c r="NJP228" s="730"/>
      <c r="NJQ228" s="730"/>
      <c r="NJR228" s="730"/>
      <c r="NJS228" s="730"/>
      <c r="NJT228" s="730"/>
      <c r="NJU228" s="730"/>
      <c r="NJV228" s="730"/>
      <c r="NJW228" s="730"/>
      <c r="NJX228" s="730"/>
      <c r="NJY228" s="730"/>
      <c r="NJZ228" s="727"/>
      <c r="NKA228" s="727"/>
      <c r="NKB228" s="727"/>
      <c r="NKC228" s="727"/>
      <c r="NKD228" s="727"/>
      <c r="NKE228" s="727"/>
      <c r="NKF228" s="727"/>
      <c r="NKG228" s="727"/>
      <c r="NKH228" s="727"/>
      <c r="NKI228" s="727"/>
      <c r="NKJ228" s="727"/>
      <c r="NKK228" s="727"/>
      <c r="NKL228" s="727"/>
      <c r="NKM228" s="727"/>
      <c r="NKN228" s="727"/>
      <c r="NKO228" s="727"/>
      <c r="NKP228" s="728"/>
      <c r="NKQ228" s="728"/>
      <c r="NKR228" s="728"/>
      <c r="NKS228" s="728"/>
      <c r="NKT228" s="728"/>
      <c r="NKU228" s="728"/>
      <c r="NKV228" s="728"/>
      <c r="NKW228" s="729"/>
      <c r="NKX228" s="729"/>
      <c r="NKY228" s="729"/>
      <c r="NKZ228" s="729"/>
      <c r="NLA228" s="729"/>
      <c r="NLB228" s="729"/>
      <c r="NLC228" s="729"/>
      <c r="NLD228" s="729"/>
      <c r="NLE228" s="729"/>
      <c r="NLF228" s="729"/>
      <c r="NLG228" s="729"/>
      <c r="NLH228" s="729"/>
      <c r="NLI228" s="729"/>
      <c r="NLJ228" s="729"/>
      <c r="NLK228" s="729"/>
      <c r="NLL228" s="729"/>
      <c r="NLM228" s="729"/>
      <c r="NLN228" s="729"/>
      <c r="NLO228" s="729"/>
      <c r="NLP228" s="729"/>
      <c r="NLQ228" s="729"/>
      <c r="NLR228" s="729"/>
      <c r="NLS228" s="729"/>
      <c r="NLT228" s="729"/>
      <c r="NLU228" s="729"/>
      <c r="NLV228" s="729"/>
      <c r="NLW228" s="729"/>
      <c r="NLX228" s="729"/>
      <c r="NLY228" s="729"/>
      <c r="NLZ228" s="729"/>
      <c r="NMA228" s="729"/>
      <c r="NMB228" s="729"/>
      <c r="NMC228" s="729"/>
      <c r="NMD228" s="729"/>
      <c r="NME228" s="730"/>
      <c r="NMF228" s="730"/>
      <c r="NMG228" s="730"/>
      <c r="NMH228" s="730"/>
      <c r="NMI228" s="730"/>
      <c r="NMJ228" s="730"/>
      <c r="NMK228" s="730"/>
      <c r="NML228" s="730"/>
      <c r="NMM228" s="730"/>
      <c r="NMN228" s="730"/>
      <c r="NMO228" s="730"/>
      <c r="NMP228" s="730"/>
      <c r="NMQ228" s="730"/>
      <c r="NMR228" s="730"/>
      <c r="NMS228" s="730"/>
      <c r="NMT228" s="730"/>
      <c r="NMU228" s="730"/>
      <c r="NMV228" s="730"/>
      <c r="NMW228" s="730"/>
      <c r="NMX228" s="730"/>
      <c r="NMY228" s="730"/>
      <c r="NMZ228" s="730"/>
      <c r="NNA228" s="730"/>
      <c r="NNB228" s="730"/>
      <c r="NNC228" s="730"/>
      <c r="NND228" s="730"/>
      <c r="NNE228" s="730"/>
      <c r="NNF228" s="730"/>
      <c r="NNG228" s="730"/>
      <c r="NNH228" s="730"/>
      <c r="NNI228" s="730"/>
      <c r="NNJ228" s="730"/>
      <c r="NNK228" s="730"/>
      <c r="NNL228" s="730"/>
      <c r="NNM228" s="730"/>
      <c r="NNN228" s="730"/>
      <c r="NNO228" s="730"/>
      <c r="NNP228" s="730"/>
      <c r="NNQ228" s="730"/>
      <c r="NNR228" s="730"/>
      <c r="NNS228" s="730"/>
      <c r="NNT228" s="730"/>
      <c r="NNU228" s="730"/>
      <c r="NNV228" s="730"/>
      <c r="NNW228" s="730"/>
      <c r="NNX228" s="730"/>
      <c r="NNY228" s="730"/>
      <c r="NNZ228" s="730"/>
      <c r="NOA228" s="727"/>
      <c r="NOB228" s="727"/>
      <c r="NOC228" s="727"/>
      <c r="NOD228" s="727"/>
      <c r="NOE228" s="727"/>
      <c r="NOF228" s="727"/>
      <c r="NOG228" s="727"/>
      <c r="NOH228" s="727"/>
      <c r="NOI228" s="727"/>
      <c r="NOJ228" s="727"/>
      <c r="NOK228" s="727"/>
      <c r="NOL228" s="727"/>
      <c r="NOM228" s="727"/>
      <c r="NON228" s="727"/>
      <c r="NOO228" s="727"/>
      <c r="NOP228" s="727"/>
      <c r="NOQ228" s="728"/>
      <c r="NOR228" s="728"/>
      <c r="NOS228" s="728"/>
      <c r="NOT228" s="728"/>
      <c r="NOU228" s="728"/>
      <c r="NOV228" s="728"/>
      <c r="NOW228" s="728"/>
      <c r="NOX228" s="729"/>
      <c r="NOY228" s="729"/>
      <c r="NOZ228" s="729"/>
      <c r="NPA228" s="729"/>
      <c r="NPB228" s="729"/>
      <c r="NPC228" s="729"/>
      <c r="NPD228" s="729"/>
      <c r="NPE228" s="729"/>
      <c r="NPF228" s="729"/>
      <c r="NPG228" s="729"/>
      <c r="NPH228" s="729"/>
      <c r="NPI228" s="729"/>
      <c r="NPJ228" s="729"/>
      <c r="NPK228" s="729"/>
      <c r="NPL228" s="729"/>
      <c r="NPM228" s="729"/>
      <c r="NPN228" s="729"/>
      <c r="NPO228" s="729"/>
      <c r="NPP228" s="729"/>
      <c r="NPQ228" s="729"/>
      <c r="NPR228" s="729"/>
      <c r="NPS228" s="729"/>
      <c r="NPT228" s="729"/>
      <c r="NPU228" s="729"/>
      <c r="NPV228" s="729"/>
      <c r="NPW228" s="729"/>
      <c r="NPX228" s="729"/>
      <c r="NPY228" s="729"/>
      <c r="NPZ228" s="729"/>
      <c r="NQA228" s="729"/>
      <c r="NQB228" s="729"/>
      <c r="NQC228" s="729"/>
      <c r="NQD228" s="729"/>
      <c r="NQE228" s="729"/>
      <c r="NQF228" s="730"/>
      <c r="NQG228" s="730"/>
      <c r="NQH228" s="730"/>
      <c r="NQI228" s="730"/>
      <c r="NQJ228" s="730"/>
      <c r="NQK228" s="730"/>
      <c r="NQL228" s="730"/>
      <c r="NQM228" s="730"/>
      <c r="NQN228" s="730"/>
      <c r="NQO228" s="730"/>
      <c r="NQP228" s="730"/>
      <c r="NQQ228" s="730"/>
      <c r="NQR228" s="730"/>
      <c r="NQS228" s="730"/>
      <c r="NQT228" s="730"/>
      <c r="NQU228" s="730"/>
      <c r="NQV228" s="730"/>
      <c r="NQW228" s="730"/>
      <c r="NQX228" s="730"/>
      <c r="NQY228" s="730"/>
      <c r="NQZ228" s="730"/>
      <c r="NRA228" s="730"/>
      <c r="NRB228" s="730"/>
      <c r="NRC228" s="730"/>
      <c r="NRD228" s="730"/>
      <c r="NRE228" s="730"/>
      <c r="NRF228" s="730"/>
      <c r="NRG228" s="730"/>
      <c r="NRH228" s="730"/>
      <c r="NRI228" s="730"/>
      <c r="NRJ228" s="730"/>
      <c r="NRK228" s="730"/>
      <c r="NRL228" s="730"/>
      <c r="NRM228" s="730"/>
      <c r="NRN228" s="730"/>
      <c r="NRO228" s="730"/>
      <c r="NRP228" s="730"/>
      <c r="NRQ228" s="730"/>
      <c r="NRR228" s="730"/>
      <c r="NRS228" s="730"/>
      <c r="NRT228" s="730"/>
      <c r="NRU228" s="730"/>
      <c r="NRV228" s="730"/>
      <c r="NRW228" s="730"/>
      <c r="NRX228" s="730"/>
      <c r="NRY228" s="730"/>
      <c r="NRZ228" s="730"/>
      <c r="NSA228" s="730"/>
      <c r="NSB228" s="727"/>
      <c r="NSC228" s="727"/>
      <c r="NSD228" s="727"/>
      <c r="NSE228" s="727"/>
      <c r="NSF228" s="727"/>
      <c r="NSG228" s="727"/>
      <c r="NSH228" s="727"/>
      <c r="NSI228" s="727"/>
      <c r="NSJ228" s="727"/>
      <c r="NSK228" s="727"/>
      <c r="NSL228" s="727"/>
      <c r="NSM228" s="727"/>
      <c r="NSN228" s="727"/>
      <c r="NSO228" s="727"/>
      <c r="NSP228" s="727"/>
      <c r="NSQ228" s="727"/>
      <c r="NSR228" s="728"/>
      <c r="NSS228" s="728"/>
      <c r="NST228" s="728"/>
      <c r="NSU228" s="728"/>
      <c r="NSV228" s="728"/>
      <c r="NSW228" s="728"/>
      <c r="NSX228" s="728"/>
      <c r="NSY228" s="729"/>
      <c r="NSZ228" s="729"/>
      <c r="NTA228" s="729"/>
      <c r="NTB228" s="729"/>
      <c r="NTC228" s="729"/>
      <c r="NTD228" s="729"/>
      <c r="NTE228" s="729"/>
      <c r="NTF228" s="729"/>
      <c r="NTG228" s="729"/>
      <c r="NTH228" s="729"/>
      <c r="NTI228" s="729"/>
      <c r="NTJ228" s="729"/>
      <c r="NTK228" s="729"/>
      <c r="NTL228" s="729"/>
      <c r="NTM228" s="729"/>
      <c r="NTN228" s="729"/>
      <c r="NTO228" s="729"/>
      <c r="NTP228" s="729"/>
      <c r="NTQ228" s="729"/>
      <c r="NTR228" s="729"/>
      <c r="NTS228" s="729"/>
      <c r="NTT228" s="729"/>
      <c r="NTU228" s="729"/>
      <c r="NTV228" s="729"/>
      <c r="NTW228" s="729"/>
      <c r="NTX228" s="729"/>
      <c r="NTY228" s="729"/>
      <c r="NTZ228" s="729"/>
      <c r="NUA228" s="729"/>
      <c r="NUB228" s="729"/>
      <c r="NUC228" s="729"/>
      <c r="NUD228" s="729"/>
      <c r="NUE228" s="729"/>
      <c r="NUF228" s="729"/>
      <c r="NUG228" s="730"/>
      <c r="NUH228" s="730"/>
      <c r="NUI228" s="730"/>
      <c r="NUJ228" s="730"/>
      <c r="NUK228" s="730"/>
      <c r="NUL228" s="730"/>
      <c r="NUM228" s="730"/>
      <c r="NUN228" s="730"/>
      <c r="NUO228" s="730"/>
      <c r="NUP228" s="730"/>
      <c r="NUQ228" s="730"/>
      <c r="NUR228" s="730"/>
      <c r="NUS228" s="730"/>
      <c r="NUT228" s="730"/>
      <c r="NUU228" s="730"/>
      <c r="NUV228" s="730"/>
      <c r="NUW228" s="730"/>
      <c r="NUX228" s="730"/>
      <c r="NUY228" s="730"/>
      <c r="NUZ228" s="730"/>
      <c r="NVA228" s="730"/>
      <c r="NVB228" s="730"/>
      <c r="NVC228" s="730"/>
      <c r="NVD228" s="730"/>
      <c r="NVE228" s="730"/>
      <c r="NVF228" s="730"/>
      <c r="NVG228" s="730"/>
      <c r="NVH228" s="730"/>
      <c r="NVI228" s="730"/>
      <c r="NVJ228" s="730"/>
      <c r="NVK228" s="730"/>
      <c r="NVL228" s="730"/>
      <c r="NVM228" s="730"/>
      <c r="NVN228" s="730"/>
      <c r="NVO228" s="730"/>
      <c r="NVP228" s="730"/>
      <c r="NVQ228" s="730"/>
      <c r="NVR228" s="730"/>
      <c r="NVS228" s="730"/>
      <c r="NVT228" s="730"/>
      <c r="NVU228" s="730"/>
      <c r="NVV228" s="730"/>
      <c r="NVW228" s="730"/>
      <c r="NVX228" s="730"/>
      <c r="NVY228" s="730"/>
      <c r="NVZ228" s="730"/>
      <c r="NWA228" s="730"/>
      <c r="NWB228" s="730"/>
      <c r="NWC228" s="727"/>
      <c r="NWD228" s="727"/>
      <c r="NWE228" s="727"/>
      <c r="NWF228" s="727"/>
      <c r="NWG228" s="727"/>
      <c r="NWH228" s="727"/>
      <c r="NWI228" s="727"/>
      <c r="NWJ228" s="727"/>
      <c r="NWK228" s="727"/>
      <c r="NWL228" s="727"/>
      <c r="NWM228" s="727"/>
      <c r="NWN228" s="727"/>
      <c r="NWO228" s="727"/>
      <c r="NWP228" s="727"/>
      <c r="NWQ228" s="727"/>
      <c r="NWR228" s="727"/>
      <c r="NWS228" s="728"/>
      <c r="NWT228" s="728"/>
      <c r="NWU228" s="728"/>
      <c r="NWV228" s="728"/>
      <c r="NWW228" s="728"/>
      <c r="NWX228" s="728"/>
      <c r="NWY228" s="728"/>
      <c r="NWZ228" s="729"/>
      <c r="NXA228" s="729"/>
      <c r="NXB228" s="729"/>
      <c r="NXC228" s="729"/>
      <c r="NXD228" s="729"/>
      <c r="NXE228" s="729"/>
      <c r="NXF228" s="729"/>
      <c r="NXG228" s="729"/>
      <c r="NXH228" s="729"/>
      <c r="NXI228" s="729"/>
      <c r="NXJ228" s="729"/>
      <c r="NXK228" s="729"/>
      <c r="NXL228" s="729"/>
      <c r="NXM228" s="729"/>
      <c r="NXN228" s="729"/>
      <c r="NXO228" s="729"/>
      <c r="NXP228" s="729"/>
      <c r="NXQ228" s="729"/>
      <c r="NXR228" s="729"/>
      <c r="NXS228" s="729"/>
      <c r="NXT228" s="729"/>
      <c r="NXU228" s="729"/>
      <c r="NXV228" s="729"/>
      <c r="NXW228" s="729"/>
      <c r="NXX228" s="729"/>
      <c r="NXY228" s="729"/>
      <c r="NXZ228" s="729"/>
      <c r="NYA228" s="729"/>
      <c r="NYB228" s="729"/>
      <c r="NYC228" s="729"/>
      <c r="NYD228" s="729"/>
      <c r="NYE228" s="729"/>
      <c r="NYF228" s="729"/>
      <c r="NYG228" s="729"/>
      <c r="NYH228" s="730"/>
      <c r="NYI228" s="730"/>
      <c r="NYJ228" s="730"/>
      <c r="NYK228" s="730"/>
      <c r="NYL228" s="730"/>
      <c r="NYM228" s="730"/>
      <c r="NYN228" s="730"/>
      <c r="NYO228" s="730"/>
      <c r="NYP228" s="730"/>
      <c r="NYQ228" s="730"/>
      <c r="NYR228" s="730"/>
      <c r="NYS228" s="730"/>
      <c r="NYT228" s="730"/>
      <c r="NYU228" s="730"/>
      <c r="NYV228" s="730"/>
      <c r="NYW228" s="730"/>
      <c r="NYX228" s="730"/>
      <c r="NYY228" s="730"/>
      <c r="NYZ228" s="730"/>
      <c r="NZA228" s="730"/>
      <c r="NZB228" s="730"/>
      <c r="NZC228" s="730"/>
      <c r="NZD228" s="730"/>
      <c r="NZE228" s="730"/>
      <c r="NZF228" s="730"/>
      <c r="NZG228" s="730"/>
      <c r="NZH228" s="730"/>
      <c r="NZI228" s="730"/>
      <c r="NZJ228" s="730"/>
      <c r="NZK228" s="730"/>
      <c r="NZL228" s="730"/>
      <c r="NZM228" s="730"/>
      <c r="NZN228" s="730"/>
      <c r="NZO228" s="730"/>
      <c r="NZP228" s="730"/>
      <c r="NZQ228" s="730"/>
      <c r="NZR228" s="730"/>
      <c r="NZS228" s="730"/>
      <c r="NZT228" s="730"/>
      <c r="NZU228" s="730"/>
      <c r="NZV228" s="730"/>
      <c r="NZW228" s="730"/>
      <c r="NZX228" s="730"/>
      <c r="NZY228" s="730"/>
      <c r="NZZ228" s="730"/>
      <c r="OAA228" s="730"/>
      <c r="OAB228" s="730"/>
      <c r="OAC228" s="730"/>
      <c r="OAD228" s="727"/>
      <c r="OAE228" s="727"/>
      <c r="OAF228" s="727"/>
      <c r="OAG228" s="727"/>
      <c r="OAH228" s="727"/>
      <c r="OAI228" s="727"/>
      <c r="OAJ228" s="727"/>
      <c r="OAK228" s="727"/>
      <c r="OAL228" s="727"/>
      <c r="OAM228" s="727"/>
      <c r="OAN228" s="727"/>
      <c r="OAO228" s="727"/>
      <c r="OAP228" s="727"/>
      <c r="OAQ228" s="727"/>
      <c r="OAR228" s="727"/>
      <c r="OAS228" s="727"/>
      <c r="OAT228" s="728"/>
      <c r="OAU228" s="728"/>
      <c r="OAV228" s="728"/>
      <c r="OAW228" s="728"/>
      <c r="OAX228" s="728"/>
      <c r="OAY228" s="728"/>
      <c r="OAZ228" s="728"/>
      <c r="OBA228" s="729"/>
      <c r="OBB228" s="729"/>
      <c r="OBC228" s="729"/>
      <c r="OBD228" s="729"/>
      <c r="OBE228" s="729"/>
      <c r="OBF228" s="729"/>
      <c r="OBG228" s="729"/>
      <c r="OBH228" s="729"/>
      <c r="OBI228" s="729"/>
      <c r="OBJ228" s="729"/>
      <c r="OBK228" s="729"/>
      <c r="OBL228" s="729"/>
      <c r="OBM228" s="729"/>
      <c r="OBN228" s="729"/>
      <c r="OBO228" s="729"/>
      <c r="OBP228" s="729"/>
      <c r="OBQ228" s="729"/>
      <c r="OBR228" s="729"/>
      <c r="OBS228" s="729"/>
      <c r="OBT228" s="729"/>
      <c r="OBU228" s="729"/>
      <c r="OBV228" s="729"/>
      <c r="OBW228" s="729"/>
      <c r="OBX228" s="729"/>
      <c r="OBY228" s="729"/>
      <c r="OBZ228" s="729"/>
      <c r="OCA228" s="729"/>
      <c r="OCB228" s="729"/>
      <c r="OCC228" s="729"/>
      <c r="OCD228" s="729"/>
      <c r="OCE228" s="729"/>
      <c r="OCF228" s="729"/>
      <c r="OCG228" s="729"/>
      <c r="OCH228" s="729"/>
      <c r="OCI228" s="730"/>
      <c r="OCJ228" s="730"/>
      <c r="OCK228" s="730"/>
      <c r="OCL228" s="730"/>
      <c r="OCM228" s="730"/>
      <c r="OCN228" s="730"/>
      <c r="OCO228" s="730"/>
      <c r="OCP228" s="730"/>
      <c r="OCQ228" s="730"/>
      <c r="OCR228" s="730"/>
      <c r="OCS228" s="730"/>
      <c r="OCT228" s="730"/>
      <c r="OCU228" s="730"/>
      <c r="OCV228" s="730"/>
      <c r="OCW228" s="730"/>
      <c r="OCX228" s="730"/>
      <c r="OCY228" s="730"/>
      <c r="OCZ228" s="730"/>
      <c r="ODA228" s="730"/>
      <c r="ODB228" s="730"/>
      <c r="ODC228" s="730"/>
      <c r="ODD228" s="730"/>
      <c r="ODE228" s="730"/>
      <c r="ODF228" s="730"/>
      <c r="ODG228" s="730"/>
      <c r="ODH228" s="730"/>
      <c r="ODI228" s="730"/>
      <c r="ODJ228" s="730"/>
      <c r="ODK228" s="730"/>
      <c r="ODL228" s="730"/>
      <c r="ODM228" s="730"/>
      <c r="ODN228" s="730"/>
      <c r="ODO228" s="730"/>
      <c r="ODP228" s="730"/>
      <c r="ODQ228" s="730"/>
      <c r="ODR228" s="730"/>
      <c r="ODS228" s="730"/>
      <c r="ODT228" s="730"/>
      <c r="ODU228" s="730"/>
      <c r="ODV228" s="730"/>
      <c r="ODW228" s="730"/>
      <c r="ODX228" s="730"/>
      <c r="ODY228" s="730"/>
      <c r="ODZ228" s="730"/>
      <c r="OEA228" s="730"/>
      <c r="OEB228" s="730"/>
      <c r="OEC228" s="730"/>
      <c r="OED228" s="730"/>
      <c r="OEE228" s="727"/>
      <c r="OEF228" s="727"/>
      <c r="OEG228" s="727"/>
      <c r="OEH228" s="727"/>
      <c r="OEI228" s="727"/>
      <c r="OEJ228" s="727"/>
      <c r="OEK228" s="727"/>
      <c r="OEL228" s="727"/>
      <c r="OEM228" s="727"/>
      <c r="OEN228" s="727"/>
      <c r="OEO228" s="727"/>
      <c r="OEP228" s="727"/>
      <c r="OEQ228" s="727"/>
      <c r="OER228" s="727"/>
      <c r="OES228" s="727"/>
      <c r="OET228" s="727"/>
      <c r="OEU228" s="728"/>
      <c r="OEV228" s="728"/>
      <c r="OEW228" s="728"/>
      <c r="OEX228" s="728"/>
      <c r="OEY228" s="728"/>
      <c r="OEZ228" s="728"/>
      <c r="OFA228" s="728"/>
      <c r="OFB228" s="729"/>
      <c r="OFC228" s="729"/>
      <c r="OFD228" s="729"/>
      <c r="OFE228" s="729"/>
      <c r="OFF228" s="729"/>
      <c r="OFG228" s="729"/>
      <c r="OFH228" s="729"/>
      <c r="OFI228" s="729"/>
      <c r="OFJ228" s="729"/>
      <c r="OFK228" s="729"/>
      <c r="OFL228" s="729"/>
      <c r="OFM228" s="729"/>
      <c r="OFN228" s="729"/>
      <c r="OFO228" s="729"/>
      <c r="OFP228" s="729"/>
      <c r="OFQ228" s="729"/>
      <c r="OFR228" s="729"/>
      <c r="OFS228" s="729"/>
      <c r="OFT228" s="729"/>
      <c r="OFU228" s="729"/>
      <c r="OFV228" s="729"/>
      <c r="OFW228" s="729"/>
      <c r="OFX228" s="729"/>
      <c r="OFY228" s="729"/>
      <c r="OFZ228" s="729"/>
      <c r="OGA228" s="729"/>
      <c r="OGB228" s="729"/>
      <c r="OGC228" s="729"/>
      <c r="OGD228" s="729"/>
      <c r="OGE228" s="729"/>
      <c r="OGF228" s="729"/>
      <c r="OGG228" s="729"/>
      <c r="OGH228" s="729"/>
      <c r="OGI228" s="729"/>
      <c r="OGJ228" s="730"/>
      <c r="OGK228" s="730"/>
      <c r="OGL228" s="730"/>
      <c r="OGM228" s="730"/>
      <c r="OGN228" s="730"/>
      <c r="OGO228" s="730"/>
      <c r="OGP228" s="730"/>
      <c r="OGQ228" s="730"/>
      <c r="OGR228" s="730"/>
      <c r="OGS228" s="730"/>
      <c r="OGT228" s="730"/>
      <c r="OGU228" s="730"/>
      <c r="OGV228" s="730"/>
      <c r="OGW228" s="730"/>
      <c r="OGX228" s="730"/>
      <c r="OGY228" s="730"/>
      <c r="OGZ228" s="730"/>
      <c r="OHA228" s="730"/>
      <c r="OHB228" s="730"/>
      <c r="OHC228" s="730"/>
      <c r="OHD228" s="730"/>
      <c r="OHE228" s="730"/>
      <c r="OHF228" s="730"/>
      <c r="OHG228" s="730"/>
      <c r="OHH228" s="730"/>
      <c r="OHI228" s="730"/>
      <c r="OHJ228" s="730"/>
      <c r="OHK228" s="730"/>
      <c r="OHL228" s="730"/>
      <c r="OHM228" s="730"/>
      <c r="OHN228" s="730"/>
      <c r="OHO228" s="730"/>
      <c r="OHP228" s="730"/>
      <c r="OHQ228" s="730"/>
      <c r="OHR228" s="730"/>
      <c r="OHS228" s="730"/>
      <c r="OHT228" s="730"/>
      <c r="OHU228" s="730"/>
      <c r="OHV228" s="730"/>
      <c r="OHW228" s="730"/>
      <c r="OHX228" s="730"/>
      <c r="OHY228" s="730"/>
      <c r="OHZ228" s="730"/>
      <c r="OIA228" s="730"/>
      <c r="OIB228" s="730"/>
      <c r="OIC228" s="730"/>
      <c r="OID228" s="730"/>
      <c r="OIE228" s="730"/>
      <c r="OIF228" s="727"/>
      <c r="OIG228" s="727"/>
      <c r="OIH228" s="727"/>
      <c r="OII228" s="727"/>
      <c r="OIJ228" s="727"/>
      <c r="OIK228" s="727"/>
      <c r="OIL228" s="727"/>
      <c r="OIM228" s="727"/>
      <c r="OIN228" s="727"/>
      <c r="OIO228" s="727"/>
      <c r="OIP228" s="727"/>
      <c r="OIQ228" s="727"/>
      <c r="OIR228" s="727"/>
      <c r="OIS228" s="727"/>
      <c r="OIT228" s="727"/>
      <c r="OIU228" s="727"/>
      <c r="OIV228" s="728"/>
      <c r="OIW228" s="728"/>
      <c r="OIX228" s="728"/>
      <c r="OIY228" s="728"/>
      <c r="OIZ228" s="728"/>
      <c r="OJA228" s="728"/>
      <c r="OJB228" s="728"/>
      <c r="OJC228" s="729"/>
      <c r="OJD228" s="729"/>
      <c r="OJE228" s="729"/>
      <c r="OJF228" s="729"/>
      <c r="OJG228" s="729"/>
      <c r="OJH228" s="729"/>
      <c r="OJI228" s="729"/>
      <c r="OJJ228" s="729"/>
      <c r="OJK228" s="729"/>
      <c r="OJL228" s="729"/>
      <c r="OJM228" s="729"/>
      <c r="OJN228" s="729"/>
      <c r="OJO228" s="729"/>
      <c r="OJP228" s="729"/>
      <c r="OJQ228" s="729"/>
      <c r="OJR228" s="729"/>
      <c r="OJS228" s="729"/>
      <c r="OJT228" s="729"/>
      <c r="OJU228" s="729"/>
      <c r="OJV228" s="729"/>
      <c r="OJW228" s="729"/>
      <c r="OJX228" s="729"/>
      <c r="OJY228" s="729"/>
      <c r="OJZ228" s="729"/>
      <c r="OKA228" s="729"/>
      <c r="OKB228" s="729"/>
      <c r="OKC228" s="729"/>
      <c r="OKD228" s="729"/>
      <c r="OKE228" s="729"/>
      <c r="OKF228" s="729"/>
      <c r="OKG228" s="729"/>
      <c r="OKH228" s="729"/>
      <c r="OKI228" s="729"/>
      <c r="OKJ228" s="729"/>
      <c r="OKK228" s="730"/>
      <c r="OKL228" s="730"/>
      <c r="OKM228" s="730"/>
      <c r="OKN228" s="730"/>
      <c r="OKO228" s="730"/>
      <c r="OKP228" s="730"/>
      <c r="OKQ228" s="730"/>
      <c r="OKR228" s="730"/>
      <c r="OKS228" s="730"/>
      <c r="OKT228" s="730"/>
      <c r="OKU228" s="730"/>
      <c r="OKV228" s="730"/>
      <c r="OKW228" s="730"/>
      <c r="OKX228" s="730"/>
      <c r="OKY228" s="730"/>
      <c r="OKZ228" s="730"/>
      <c r="OLA228" s="730"/>
      <c r="OLB228" s="730"/>
      <c r="OLC228" s="730"/>
      <c r="OLD228" s="730"/>
      <c r="OLE228" s="730"/>
      <c r="OLF228" s="730"/>
      <c r="OLG228" s="730"/>
      <c r="OLH228" s="730"/>
      <c r="OLI228" s="730"/>
      <c r="OLJ228" s="730"/>
      <c r="OLK228" s="730"/>
      <c r="OLL228" s="730"/>
      <c r="OLM228" s="730"/>
      <c r="OLN228" s="730"/>
      <c r="OLO228" s="730"/>
      <c r="OLP228" s="730"/>
      <c r="OLQ228" s="730"/>
      <c r="OLR228" s="730"/>
      <c r="OLS228" s="730"/>
      <c r="OLT228" s="730"/>
      <c r="OLU228" s="730"/>
      <c r="OLV228" s="730"/>
      <c r="OLW228" s="730"/>
      <c r="OLX228" s="730"/>
      <c r="OLY228" s="730"/>
      <c r="OLZ228" s="730"/>
      <c r="OMA228" s="730"/>
      <c r="OMB228" s="730"/>
      <c r="OMC228" s="730"/>
      <c r="OMD228" s="730"/>
      <c r="OME228" s="730"/>
      <c r="OMF228" s="730"/>
      <c r="OMG228" s="727"/>
      <c r="OMH228" s="727"/>
      <c r="OMI228" s="727"/>
      <c r="OMJ228" s="727"/>
      <c r="OMK228" s="727"/>
      <c r="OML228" s="727"/>
      <c r="OMM228" s="727"/>
      <c r="OMN228" s="727"/>
      <c r="OMO228" s="727"/>
      <c r="OMP228" s="727"/>
      <c r="OMQ228" s="727"/>
      <c r="OMR228" s="727"/>
      <c r="OMS228" s="727"/>
      <c r="OMT228" s="727"/>
      <c r="OMU228" s="727"/>
      <c r="OMV228" s="727"/>
      <c r="OMW228" s="728"/>
      <c r="OMX228" s="728"/>
      <c r="OMY228" s="728"/>
      <c r="OMZ228" s="728"/>
      <c r="ONA228" s="728"/>
      <c r="ONB228" s="728"/>
      <c r="ONC228" s="728"/>
      <c r="OND228" s="729"/>
      <c r="ONE228" s="729"/>
      <c r="ONF228" s="729"/>
      <c r="ONG228" s="729"/>
      <c r="ONH228" s="729"/>
      <c r="ONI228" s="729"/>
      <c r="ONJ228" s="729"/>
      <c r="ONK228" s="729"/>
      <c r="ONL228" s="729"/>
      <c r="ONM228" s="729"/>
      <c r="ONN228" s="729"/>
      <c r="ONO228" s="729"/>
      <c r="ONP228" s="729"/>
      <c r="ONQ228" s="729"/>
      <c r="ONR228" s="729"/>
      <c r="ONS228" s="729"/>
      <c r="ONT228" s="729"/>
      <c r="ONU228" s="729"/>
      <c r="ONV228" s="729"/>
      <c r="ONW228" s="729"/>
      <c r="ONX228" s="729"/>
      <c r="ONY228" s="729"/>
      <c r="ONZ228" s="729"/>
      <c r="OOA228" s="729"/>
      <c r="OOB228" s="729"/>
      <c r="OOC228" s="729"/>
      <c r="OOD228" s="729"/>
      <c r="OOE228" s="729"/>
      <c r="OOF228" s="729"/>
      <c r="OOG228" s="729"/>
      <c r="OOH228" s="729"/>
      <c r="OOI228" s="729"/>
      <c r="OOJ228" s="729"/>
      <c r="OOK228" s="729"/>
      <c r="OOL228" s="730"/>
      <c r="OOM228" s="730"/>
      <c r="OON228" s="730"/>
      <c r="OOO228" s="730"/>
      <c r="OOP228" s="730"/>
      <c r="OOQ228" s="730"/>
      <c r="OOR228" s="730"/>
      <c r="OOS228" s="730"/>
      <c r="OOT228" s="730"/>
      <c r="OOU228" s="730"/>
      <c r="OOV228" s="730"/>
      <c r="OOW228" s="730"/>
      <c r="OOX228" s="730"/>
      <c r="OOY228" s="730"/>
      <c r="OOZ228" s="730"/>
      <c r="OPA228" s="730"/>
      <c r="OPB228" s="730"/>
      <c r="OPC228" s="730"/>
      <c r="OPD228" s="730"/>
      <c r="OPE228" s="730"/>
      <c r="OPF228" s="730"/>
      <c r="OPG228" s="730"/>
      <c r="OPH228" s="730"/>
      <c r="OPI228" s="730"/>
      <c r="OPJ228" s="730"/>
      <c r="OPK228" s="730"/>
      <c r="OPL228" s="730"/>
      <c r="OPM228" s="730"/>
      <c r="OPN228" s="730"/>
      <c r="OPO228" s="730"/>
      <c r="OPP228" s="730"/>
      <c r="OPQ228" s="730"/>
      <c r="OPR228" s="730"/>
      <c r="OPS228" s="730"/>
      <c r="OPT228" s="730"/>
      <c r="OPU228" s="730"/>
      <c r="OPV228" s="730"/>
      <c r="OPW228" s="730"/>
      <c r="OPX228" s="730"/>
      <c r="OPY228" s="730"/>
      <c r="OPZ228" s="730"/>
      <c r="OQA228" s="730"/>
      <c r="OQB228" s="730"/>
      <c r="OQC228" s="730"/>
      <c r="OQD228" s="730"/>
      <c r="OQE228" s="730"/>
      <c r="OQF228" s="730"/>
      <c r="OQG228" s="730"/>
      <c r="OQH228" s="727"/>
      <c r="OQI228" s="727"/>
      <c r="OQJ228" s="727"/>
      <c r="OQK228" s="727"/>
      <c r="OQL228" s="727"/>
      <c r="OQM228" s="727"/>
      <c r="OQN228" s="727"/>
      <c r="OQO228" s="727"/>
      <c r="OQP228" s="727"/>
      <c r="OQQ228" s="727"/>
      <c r="OQR228" s="727"/>
      <c r="OQS228" s="727"/>
      <c r="OQT228" s="727"/>
      <c r="OQU228" s="727"/>
      <c r="OQV228" s="727"/>
      <c r="OQW228" s="727"/>
      <c r="OQX228" s="728"/>
      <c r="OQY228" s="728"/>
      <c r="OQZ228" s="728"/>
      <c r="ORA228" s="728"/>
      <c r="ORB228" s="728"/>
      <c r="ORC228" s="728"/>
      <c r="ORD228" s="728"/>
      <c r="ORE228" s="729"/>
      <c r="ORF228" s="729"/>
      <c r="ORG228" s="729"/>
      <c r="ORH228" s="729"/>
      <c r="ORI228" s="729"/>
      <c r="ORJ228" s="729"/>
      <c r="ORK228" s="729"/>
      <c r="ORL228" s="729"/>
      <c r="ORM228" s="729"/>
      <c r="ORN228" s="729"/>
      <c r="ORO228" s="729"/>
      <c r="ORP228" s="729"/>
      <c r="ORQ228" s="729"/>
      <c r="ORR228" s="729"/>
      <c r="ORS228" s="729"/>
      <c r="ORT228" s="729"/>
      <c r="ORU228" s="729"/>
      <c r="ORV228" s="729"/>
      <c r="ORW228" s="729"/>
      <c r="ORX228" s="729"/>
      <c r="ORY228" s="729"/>
      <c r="ORZ228" s="729"/>
      <c r="OSA228" s="729"/>
      <c r="OSB228" s="729"/>
      <c r="OSC228" s="729"/>
      <c r="OSD228" s="729"/>
      <c r="OSE228" s="729"/>
      <c r="OSF228" s="729"/>
      <c r="OSG228" s="729"/>
      <c r="OSH228" s="729"/>
      <c r="OSI228" s="729"/>
      <c r="OSJ228" s="729"/>
      <c r="OSK228" s="729"/>
      <c r="OSL228" s="729"/>
      <c r="OSM228" s="730"/>
      <c r="OSN228" s="730"/>
      <c r="OSO228" s="730"/>
      <c r="OSP228" s="730"/>
      <c r="OSQ228" s="730"/>
      <c r="OSR228" s="730"/>
      <c r="OSS228" s="730"/>
      <c r="OST228" s="730"/>
      <c r="OSU228" s="730"/>
      <c r="OSV228" s="730"/>
      <c r="OSW228" s="730"/>
      <c r="OSX228" s="730"/>
      <c r="OSY228" s="730"/>
      <c r="OSZ228" s="730"/>
      <c r="OTA228" s="730"/>
      <c r="OTB228" s="730"/>
      <c r="OTC228" s="730"/>
      <c r="OTD228" s="730"/>
      <c r="OTE228" s="730"/>
      <c r="OTF228" s="730"/>
      <c r="OTG228" s="730"/>
      <c r="OTH228" s="730"/>
      <c r="OTI228" s="730"/>
      <c r="OTJ228" s="730"/>
      <c r="OTK228" s="730"/>
      <c r="OTL228" s="730"/>
      <c r="OTM228" s="730"/>
      <c r="OTN228" s="730"/>
      <c r="OTO228" s="730"/>
      <c r="OTP228" s="730"/>
      <c r="OTQ228" s="730"/>
      <c r="OTR228" s="730"/>
      <c r="OTS228" s="730"/>
      <c r="OTT228" s="730"/>
      <c r="OTU228" s="730"/>
      <c r="OTV228" s="730"/>
      <c r="OTW228" s="730"/>
      <c r="OTX228" s="730"/>
      <c r="OTY228" s="730"/>
      <c r="OTZ228" s="730"/>
      <c r="OUA228" s="730"/>
      <c r="OUB228" s="730"/>
      <c r="OUC228" s="730"/>
      <c r="OUD228" s="730"/>
      <c r="OUE228" s="730"/>
      <c r="OUF228" s="730"/>
      <c r="OUG228" s="730"/>
      <c r="OUH228" s="730"/>
      <c r="OUI228" s="727"/>
      <c r="OUJ228" s="727"/>
      <c r="OUK228" s="727"/>
      <c r="OUL228" s="727"/>
      <c r="OUM228" s="727"/>
      <c r="OUN228" s="727"/>
      <c r="OUO228" s="727"/>
      <c r="OUP228" s="727"/>
      <c r="OUQ228" s="727"/>
      <c r="OUR228" s="727"/>
      <c r="OUS228" s="727"/>
      <c r="OUT228" s="727"/>
      <c r="OUU228" s="727"/>
      <c r="OUV228" s="727"/>
      <c r="OUW228" s="727"/>
      <c r="OUX228" s="727"/>
      <c r="OUY228" s="728"/>
      <c r="OUZ228" s="728"/>
      <c r="OVA228" s="728"/>
      <c r="OVB228" s="728"/>
      <c r="OVC228" s="728"/>
      <c r="OVD228" s="728"/>
      <c r="OVE228" s="728"/>
      <c r="OVF228" s="729"/>
      <c r="OVG228" s="729"/>
      <c r="OVH228" s="729"/>
      <c r="OVI228" s="729"/>
      <c r="OVJ228" s="729"/>
      <c r="OVK228" s="729"/>
      <c r="OVL228" s="729"/>
      <c r="OVM228" s="729"/>
      <c r="OVN228" s="729"/>
      <c r="OVO228" s="729"/>
      <c r="OVP228" s="729"/>
      <c r="OVQ228" s="729"/>
      <c r="OVR228" s="729"/>
      <c r="OVS228" s="729"/>
      <c r="OVT228" s="729"/>
      <c r="OVU228" s="729"/>
      <c r="OVV228" s="729"/>
      <c r="OVW228" s="729"/>
      <c r="OVX228" s="729"/>
      <c r="OVY228" s="729"/>
      <c r="OVZ228" s="729"/>
      <c r="OWA228" s="729"/>
      <c r="OWB228" s="729"/>
      <c r="OWC228" s="729"/>
      <c r="OWD228" s="729"/>
      <c r="OWE228" s="729"/>
      <c r="OWF228" s="729"/>
      <c r="OWG228" s="729"/>
      <c r="OWH228" s="729"/>
      <c r="OWI228" s="729"/>
      <c r="OWJ228" s="729"/>
      <c r="OWK228" s="729"/>
      <c r="OWL228" s="729"/>
      <c r="OWM228" s="729"/>
      <c r="OWN228" s="730"/>
      <c r="OWO228" s="730"/>
      <c r="OWP228" s="730"/>
      <c r="OWQ228" s="730"/>
      <c r="OWR228" s="730"/>
      <c r="OWS228" s="730"/>
      <c r="OWT228" s="730"/>
      <c r="OWU228" s="730"/>
      <c r="OWV228" s="730"/>
      <c r="OWW228" s="730"/>
      <c r="OWX228" s="730"/>
      <c r="OWY228" s="730"/>
      <c r="OWZ228" s="730"/>
      <c r="OXA228" s="730"/>
      <c r="OXB228" s="730"/>
      <c r="OXC228" s="730"/>
      <c r="OXD228" s="730"/>
      <c r="OXE228" s="730"/>
      <c r="OXF228" s="730"/>
      <c r="OXG228" s="730"/>
      <c r="OXH228" s="730"/>
      <c r="OXI228" s="730"/>
      <c r="OXJ228" s="730"/>
      <c r="OXK228" s="730"/>
      <c r="OXL228" s="730"/>
      <c r="OXM228" s="730"/>
      <c r="OXN228" s="730"/>
      <c r="OXO228" s="730"/>
      <c r="OXP228" s="730"/>
      <c r="OXQ228" s="730"/>
      <c r="OXR228" s="730"/>
      <c r="OXS228" s="730"/>
      <c r="OXT228" s="730"/>
      <c r="OXU228" s="730"/>
      <c r="OXV228" s="730"/>
      <c r="OXW228" s="730"/>
      <c r="OXX228" s="730"/>
      <c r="OXY228" s="730"/>
      <c r="OXZ228" s="730"/>
      <c r="OYA228" s="730"/>
      <c r="OYB228" s="730"/>
      <c r="OYC228" s="730"/>
      <c r="OYD228" s="730"/>
      <c r="OYE228" s="730"/>
      <c r="OYF228" s="730"/>
      <c r="OYG228" s="730"/>
      <c r="OYH228" s="730"/>
      <c r="OYI228" s="730"/>
      <c r="OYJ228" s="727"/>
      <c r="OYK228" s="727"/>
      <c r="OYL228" s="727"/>
      <c r="OYM228" s="727"/>
      <c r="OYN228" s="727"/>
      <c r="OYO228" s="727"/>
      <c r="OYP228" s="727"/>
      <c r="OYQ228" s="727"/>
      <c r="OYR228" s="727"/>
      <c r="OYS228" s="727"/>
      <c r="OYT228" s="727"/>
      <c r="OYU228" s="727"/>
      <c r="OYV228" s="727"/>
      <c r="OYW228" s="727"/>
      <c r="OYX228" s="727"/>
      <c r="OYY228" s="727"/>
      <c r="OYZ228" s="728"/>
      <c r="OZA228" s="728"/>
      <c r="OZB228" s="728"/>
      <c r="OZC228" s="728"/>
      <c r="OZD228" s="728"/>
      <c r="OZE228" s="728"/>
      <c r="OZF228" s="728"/>
      <c r="OZG228" s="729"/>
      <c r="OZH228" s="729"/>
      <c r="OZI228" s="729"/>
      <c r="OZJ228" s="729"/>
      <c r="OZK228" s="729"/>
      <c r="OZL228" s="729"/>
      <c r="OZM228" s="729"/>
      <c r="OZN228" s="729"/>
      <c r="OZO228" s="729"/>
      <c r="OZP228" s="729"/>
      <c r="OZQ228" s="729"/>
      <c r="OZR228" s="729"/>
      <c r="OZS228" s="729"/>
      <c r="OZT228" s="729"/>
      <c r="OZU228" s="729"/>
      <c r="OZV228" s="729"/>
      <c r="OZW228" s="729"/>
      <c r="OZX228" s="729"/>
      <c r="OZY228" s="729"/>
      <c r="OZZ228" s="729"/>
      <c r="PAA228" s="729"/>
      <c r="PAB228" s="729"/>
      <c r="PAC228" s="729"/>
      <c r="PAD228" s="729"/>
      <c r="PAE228" s="729"/>
      <c r="PAF228" s="729"/>
      <c r="PAG228" s="729"/>
      <c r="PAH228" s="729"/>
      <c r="PAI228" s="729"/>
      <c r="PAJ228" s="729"/>
      <c r="PAK228" s="729"/>
      <c r="PAL228" s="729"/>
      <c r="PAM228" s="729"/>
      <c r="PAN228" s="729"/>
      <c r="PAO228" s="730"/>
      <c r="PAP228" s="730"/>
      <c r="PAQ228" s="730"/>
      <c r="PAR228" s="730"/>
      <c r="PAS228" s="730"/>
      <c r="PAT228" s="730"/>
      <c r="PAU228" s="730"/>
      <c r="PAV228" s="730"/>
      <c r="PAW228" s="730"/>
      <c r="PAX228" s="730"/>
      <c r="PAY228" s="730"/>
      <c r="PAZ228" s="730"/>
      <c r="PBA228" s="730"/>
      <c r="PBB228" s="730"/>
      <c r="PBC228" s="730"/>
      <c r="PBD228" s="730"/>
      <c r="PBE228" s="730"/>
      <c r="PBF228" s="730"/>
      <c r="PBG228" s="730"/>
      <c r="PBH228" s="730"/>
      <c r="PBI228" s="730"/>
      <c r="PBJ228" s="730"/>
      <c r="PBK228" s="730"/>
      <c r="PBL228" s="730"/>
      <c r="PBM228" s="730"/>
      <c r="PBN228" s="730"/>
      <c r="PBO228" s="730"/>
      <c r="PBP228" s="730"/>
      <c r="PBQ228" s="730"/>
      <c r="PBR228" s="730"/>
      <c r="PBS228" s="730"/>
      <c r="PBT228" s="730"/>
      <c r="PBU228" s="730"/>
      <c r="PBV228" s="730"/>
      <c r="PBW228" s="730"/>
      <c r="PBX228" s="730"/>
      <c r="PBY228" s="730"/>
      <c r="PBZ228" s="730"/>
      <c r="PCA228" s="730"/>
      <c r="PCB228" s="730"/>
      <c r="PCC228" s="730"/>
      <c r="PCD228" s="730"/>
      <c r="PCE228" s="730"/>
      <c r="PCF228" s="730"/>
      <c r="PCG228" s="730"/>
      <c r="PCH228" s="730"/>
      <c r="PCI228" s="730"/>
      <c r="PCJ228" s="730"/>
      <c r="PCK228" s="727"/>
      <c r="PCL228" s="727"/>
      <c r="PCM228" s="727"/>
      <c r="PCN228" s="727"/>
      <c r="PCO228" s="727"/>
      <c r="PCP228" s="727"/>
      <c r="PCQ228" s="727"/>
      <c r="PCR228" s="727"/>
      <c r="PCS228" s="727"/>
      <c r="PCT228" s="727"/>
      <c r="PCU228" s="727"/>
      <c r="PCV228" s="727"/>
      <c r="PCW228" s="727"/>
      <c r="PCX228" s="727"/>
      <c r="PCY228" s="727"/>
      <c r="PCZ228" s="727"/>
      <c r="PDA228" s="728"/>
      <c r="PDB228" s="728"/>
      <c r="PDC228" s="728"/>
      <c r="PDD228" s="728"/>
      <c r="PDE228" s="728"/>
      <c r="PDF228" s="728"/>
      <c r="PDG228" s="728"/>
      <c r="PDH228" s="729"/>
      <c r="PDI228" s="729"/>
      <c r="PDJ228" s="729"/>
      <c r="PDK228" s="729"/>
      <c r="PDL228" s="729"/>
      <c r="PDM228" s="729"/>
      <c r="PDN228" s="729"/>
      <c r="PDO228" s="729"/>
      <c r="PDP228" s="729"/>
      <c r="PDQ228" s="729"/>
      <c r="PDR228" s="729"/>
      <c r="PDS228" s="729"/>
      <c r="PDT228" s="729"/>
      <c r="PDU228" s="729"/>
      <c r="PDV228" s="729"/>
      <c r="PDW228" s="729"/>
      <c r="PDX228" s="729"/>
      <c r="PDY228" s="729"/>
      <c r="PDZ228" s="729"/>
      <c r="PEA228" s="729"/>
      <c r="PEB228" s="729"/>
      <c r="PEC228" s="729"/>
      <c r="PED228" s="729"/>
      <c r="PEE228" s="729"/>
      <c r="PEF228" s="729"/>
      <c r="PEG228" s="729"/>
      <c r="PEH228" s="729"/>
      <c r="PEI228" s="729"/>
      <c r="PEJ228" s="729"/>
      <c r="PEK228" s="729"/>
      <c r="PEL228" s="729"/>
      <c r="PEM228" s="729"/>
      <c r="PEN228" s="729"/>
      <c r="PEO228" s="729"/>
      <c r="PEP228" s="730"/>
      <c r="PEQ228" s="730"/>
      <c r="PER228" s="730"/>
      <c r="PES228" s="730"/>
      <c r="PET228" s="730"/>
      <c r="PEU228" s="730"/>
      <c r="PEV228" s="730"/>
      <c r="PEW228" s="730"/>
      <c r="PEX228" s="730"/>
      <c r="PEY228" s="730"/>
      <c r="PEZ228" s="730"/>
      <c r="PFA228" s="730"/>
      <c r="PFB228" s="730"/>
      <c r="PFC228" s="730"/>
      <c r="PFD228" s="730"/>
      <c r="PFE228" s="730"/>
      <c r="PFF228" s="730"/>
      <c r="PFG228" s="730"/>
      <c r="PFH228" s="730"/>
      <c r="PFI228" s="730"/>
      <c r="PFJ228" s="730"/>
      <c r="PFK228" s="730"/>
      <c r="PFL228" s="730"/>
      <c r="PFM228" s="730"/>
      <c r="PFN228" s="730"/>
      <c r="PFO228" s="730"/>
      <c r="PFP228" s="730"/>
      <c r="PFQ228" s="730"/>
      <c r="PFR228" s="730"/>
      <c r="PFS228" s="730"/>
      <c r="PFT228" s="730"/>
      <c r="PFU228" s="730"/>
      <c r="PFV228" s="730"/>
      <c r="PFW228" s="730"/>
      <c r="PFX228" s="730"/>
      <c r="PFY228" s="730"/>
      <c r="PFZ228" s="730"/>
      <c r="PGA228" s="730"/>
      <c r="PGB228" s="730"/>
      <c r="PGC228" s="730"/>
      <c r="PGD228" s="730"/>
      <c r="PGE228" s="730"/>
      <c r="PGF228" s="730"/>
      <c r="PGG228" s="730"/>
      <c r="PGH228" s="730"/>
      <c r="PGI228" s="730"/>
      <c r="PGJ228" s="730"/>
      <c r="PGK228" s="730"/>
      <c r="PGL228" s="727"/>
      <c r="PGM228" s="727"/>
      <c r="PGN228" s="727"/>
      <c r="PGO228" s="727"/>
      <c r="PGP228" s="727"/>
      <c r="PGQ228" s="727"/>
      <c r="PGR228" s="727"/>
      <c r="PGS228" s="727"/>
      <c r="PGT228" s="727"/>
      <c r="PGU228" s="727"/>
      <c r="PGV228" s="727"/>
      <c r="PGW228" s="727"/>
      <c r="PGX228" s="727"/>
      <c r="PGY228" s="727"/>
      <c r="PGZ228" s="727"/>
      <c r="PHA228" s="727"/>
      <c r="PHB228" s="728"/>
      <c r="PHC228" s="728"/>
      <c r="PHD228" s="728"/>
      <c r="PHE228" s="728"/>
      <c r="PHF228" s="728"/>
      <c r="PHG228" s="728"/>
      <c r="PHH228" s="728"/>
      <c r="PHI228" s="729"/>
      <c r="PHJ228" s="729"/>
      <c r="PHK228" s="729"/>
      <c r="PHL228" s="729"/>
      <c r="PHM228" s="729"/>
      <c r="PHN228" s="729"/>
      <c r="PHO228" s="729"/>
      <c r="PHP228" s="729"/>
      <c r="PHQ228" s="729"/>
      <c r="PHR228" s="729"/>
      <c r="PHS228" s="729"/>
      <c r="PHT228" s="729"/>
      <c r="PHU228" s="729"/>
      <c r="PHV228" s="729"/>
      <c r="PHW228" s="729"/>
      <c r="PHX228" s="729"/>
      <c r="PHY228" s="729"/>
      <c r="PHZ228" s="729"/>
      <c r="PIA228" s="729"/>
      <c r="PIB228" s="729"/>
      <c r="PIC228" s="729"/>
      <c r="PID228" s="729"/>
      <c r="PIE228" s="729"/>
      <c r="PIF228" s="729"/>
      <c r="PIG228" s="729"/>
      <c r="PIH228" s="729"/>
      <c r="PII228" s="729"/>
      <c r="PIJ228" s="729"/>
      <c r="PIK228" s="729"/>
      <c r="PIL228" s="729"/>
      <c r="PIM228" s="729"/>
      <c r="PIN228" s="729"/>
      <c r="PIO228" s="729"/>
      <c r="PIP228" s="729"/>
      <c r="PIQ228" s="730"/>
      <c r="PIR228" s="730"/>
      <c r="PIS228" s="730"/>
      <c r="PIT228" s="730"/>
      <c r="PIU228" s="730"/>
      <c r="PIV228" s="730"/>
      <c r="PIW228" s="730"/>
      <c r="PIX228" s="730"/>
      <c r="PIY228" s="730"/>
      <c r="PIZ228" s="730"/>
      <c r="PJA228" s="730"/>
      <c r="PJB228" s="730"/>
      <c r="PJC228" s="730"/>
      <c r="PJD228" s="730"/>
      <c r="PJE228" s="730"/>
      <c r="PJF228" s="730"/>
      <c r="PJG228" s="730"/>
      <c r="PJH228" s="730"/>
      <c r="PJI228" s="730"/>
      <c r="PJJ228" s="730"/>
      <c r="PJK228" s="730"/>
      <c r="PJL228" s="730"/>
      <c r="PJM228" s="730"/>
      <c r="PJN228" s="730"/>
      <c r="PJO228" s="730"/>
      <c r="PJP228" s="730"/>
      <c r="PJQ228" s="730"/>
      <c r="PJR228" s="730"/>
      <c r="PJS228" s="730"/>
      <c r="PJT228" s="730"/>
      <c r="PJU228" s="730"/>
      <c r="PJV228" s="730"/>
      <c r="PJW228" s="730"/>
      <c r="PJX228" s="730"/>
      <c r="PJY228" s="730"/>
      <c r="PJZ228" s="730"/>
      <c r="PKA228" s="730"/>
      <c r="PKB228" s="730"/>
      <c r="PKC228" s="730"/>
      <c r="PKD228" s="730"/>
      <c r="PKE228" s="730"/>
      <c r="PKF228" s="730"/>
      <c r="PKG228" s="730"/>
      <c r="PKH228" s="730"/>
      <c r="PKI228" s="730"/>
      <c r="PKJ228" s="730"/>
      <c r="PKK228" s="730"/>
      <c r="PKL228" s="730"/>
      <c r="PKM228" s="727"/>
      <c r="PKN228" s="727"/>
      <c r="PKO228" s="727"/>
      <c r="PKP228" s="727"/>
      <c r="PKQ228" s="727"/>
      <c r="PKR228" s="727"/>
      <c r="PKS228" s="727"/>
      <c r="PKT228" s="727"/>
      <c r="PKU228" s="727"/>
      <c r="PKV228" s="727"/>
      <c r="PKW228" s="727"/>
      <c r="PKX228" s="727"/>
      <c r="PKY228" s="727"/>
      <c r="PKZ228" s="727"/>
      <c r="PLA228" s="727"/>
      <c r="PLB228" s="727"/>
      <c r="PLC228" s="728"/>
      <c r="PLD228" s="728"/>
      <c r="PLE228" s="728"/>
      <c r="PLF228" s="728"/>
      <c r="PLG228" s="728"/>
      <c r="PLH228" s="728"/>
      <c r="PLI228" s="728"/>
      <c r="PLJ228" s="729"/>
      <c r="PLK228" s="729"/>
      <c r="PLL228" s="729"/>
      <c r="PLM228" s="729"/>
      <c r="PLN228" s="729"/>
      <c r="PLO228" s="729"/>
      <c r="PLP228" s="729"/>
      <c r="PLQ228" s="729"/>
      <c r="PLR228" s="729"/>
      <c r="PLS228" s="729"/>
      <c r="PLT228" s="729"/>
      <c r="PLU228" s="729"/>
      <c r="PLV228" s="729"/>
      <c r="PLW228" s="729"/>
      <c r="PLX228" s="729"/>
      <c r="PLY228" s="729"/>
      <c r="PLZ228" s="729"/>
      <c r="PMA228" s="729"/>
      <c r="PMB228" s="729"/>
      <c r="PMC228" s="729"/>
      <c r="PMD228" s="729"/>
      <c r="PME228" s="729"/>
      <c r="PMF228" s="729"/>
      <c r="PMG228" s="729"/>
      <c r="PMH228" s="729"/>
      <c r="PMI228" s="729"/>
      <c r="PMJ228" s="729"/>
      <c r="PMK228" s="729"/>
      <c r="PML228" s="729"/>
      <c r="PMM228" s="729"/>
      <c r="PMN228" s="729"/>
      <c r="PMO228" s="729"/>
      <c r="PMP228" s="729"/>
      <c r="PMQ228" s="729"/>
      <c r="PMR228" s="730"/>
      <c r="PMS228" s="730"/>
      <c r="PMT228" s="730"/>
      <c r="PMU228" s="730"/>
      <c r="PMV228" s="730"/>
      <c r="PMW228" s="730"/>
      <c r="PMX228" s="730"/>
      <c r="PMY228" s="730"/>
      <c r="PMZ228" s="730"/>
      <c r="PNA228" s="730"/>
      <c r="PNB228" s="730"/>
      <c r="PNC228" s="730"/>
      <c r="PND228" s="730"/>
      <c r="PNE228" s="730"/>
      <c r="PNF228" s="730"/>
      <c r="PNG228" s="730"/>
      <c r="PNH228" s="730"/>
      <c r="PNI228" s="730"/>
      <c r="PNJ228" s="730"/>
      <c r="PNK228" s="730"/>
      <c r="PNL228" s="730"/>
      <c r="PNM228" s="730"/>
      <c r="PNN228" s="730"/>
      <c r="PNO228" s="730"/>
      <c r="PNP228" s="730"/>
      <c r="PNQ228" s="730"/>
      <c r="PNR228" s="730"/>
      <c r="PNS228" s="730"/>
      <c r="PNT228" s="730"/>
      <c r="PNU228" s="730"/>
      <c r="PNV228" s="730"/>
      <c r="PNW228" s="730"/>
      <c r="PNX228" s="730"/>
      <c r="PNY228" s="730"/>
      <c r="PNZ228" s="730"/>
      <c r="POA228" s="730"/>
      <c r="POB228" s="730"/>
      <c r="POC228" s="730"/>
      <c r="POD228" s="730"/>
      <c r="POE228" s="730"/>
      <c r="POF228" s="730"/>
      <c r="POG228" s="730"/>
      <c r="POH228" s="730"/>
      <c r="POI228" s="730"/>
      <c r="POJ228" s="730"/>
      <c r="POK228" s="730"/>
      <c r="POL228" s="730"/>
      <c r="POM228" s="730"/>
      <c r="PON228" s="727"/>
      <c r="POO228" s="727"/>
      <c r="POP228" s="727"/>
      <c r="POQ228" s="727"/>
      <c r="POR228" s="727"/>
      <c r="POS228" s="727"/>
      <c r="POT228" s="727"/>
      <c r="POU228" s="727"/>
      <c r="POV228" s="727"/>
      <c r="POW228" s="727"/>
      <c r="POX228" s="727"/>
      <c r="POY228" s="727"/>
      <c r="POZ228" s="727"/>
      <c r="PPA228" s="727"/>
      <c r="PPB228" s="727"/>
      <c r="PPC228" s="727"/>
      <c r="PPD228" s="728"/>
      <c r="PPE228" s="728"/>
      <c r="PPF228" s="728"/>
      <c r="PPG228" s="728"/>
      <c r="PPH228" s="728"/>
      <c r="PPI228" s="728"/>
      <c r="PPJ228" s="728"/>
      <c r="PPK228" s="729"/>
      <c r="PPL228" s="729"/>
      <c r="PPM228" s="729"/>
      <c r="PPN228" s="729"/>
      <c r="PPO228" s="729"/>
      <c r="PPP228" s="729"/>
      <c r="PPQ228" s="729"/>
      <c r="PPR228" s="729"/>
      <c r="PPS228" s="729"/>
      <c r="PPT228" s="729"/>
      <c r="PPU228" s="729"/>
      <c r="PPV228" s="729"/>
      <c r="PPW228" s="729"/>
      <c r="PPX228" s="729"/>
      <c r="PPY228" s="729"/>
      <c r="PPZ228" s="729"/>
      <c r="PQA228" s="729"/>
      <c r="PQB228" s="729"/>
      <c r="PQC228" s="729"/>
      <c r="PQD228" s="729"/>
      <c r="PQE228" s="729"/>
      <c r="PQF228" s="729"/>
      <c r="PQG228" s="729"/>
      <c r="PQH228" s="729"/>
      <c r="PQI228" s="729"/>
      <c r="PQJ228" s="729"/>
      <c r="PQK228" s="729"/>
      <c r="PQL228" s="729"/>
      <c r="PQM228" s="729"/>
      <c r="PQN228" s="729"/>
      <c r="PQO228" s="729"/>
      <c r="PQP228" s="729"/>
      <c r="PQQ228" s="729"/>
      <c r="PQR228" s="729"/>
      <c r="PQS228" s="730"/>
      <c r="PQT228" s="730"/>
      <c r="PQU228" s="730"/>
      <c r="PQV228" s="730"/>
      <c r="PQW228" s="730"/>
      <c r="PQX228" s="730"/>
      <c r="PQY228" s="730"/>
      <c r="PQZ228" s="730"/>
      <c r="PRA228" s="730"/>
      <c r="PRB228" s="730"/>
      <c r="PRC228" s="730"/>
      <c r="PRD228" s="730"/>
      <c r="PRE228" s="730"/>
      <c r="PRF228" s="730"/>
      <c r="PRG228" s="730"/>
      <c r="PRH228" s="730"/>
      <c r="PRI228" s="730"/>
      <c r="PRJ228" s="730"/>
      <c r="PRK228" s="730"/>
      <c r="PRL228" s="730"/>
      <c r="PRM228" s="730"/>
      <c r="PRN228" s="730"/>
      <c r="PRO228" s="730"/>
      <c r="PRP228" s="730"/>
      <c r="PRQ228" s="730"/>
      <c r="PRR228" s="730"/>
      <c r="PRS228" s="730"/>
      <c r="PRT228" s="730"/>
      <c r="PRU228" s="730"/>
      <c r="PRV228" s="730"/>
      <c r="PRW228" s="730"/>
      <c r="PRX228" s="730"/>
      <c r="PRY228" s="730"/>
      <c r="PRZ228" s="730"/>
      <c r="PSA228" s="730"/>
      <c r="PSB228" s="730"/>
      <c r="PSC228" s="730"/>
      <c r="PSD228" s="730"/>
      <c r="PSE228" s="730"/>
      <c r="PSF228" s="730"/>
      <c r="PSG228" s="730"/>
      <c r="PSH228" s="730"/>
      <c r="PSI228" s="730"/>
      <c r="PSJ228" s="730"/>
      <c r="PSK228" s="730"/>
      <c r="PSL228" s="730"/>
      <c r="PSM228" s="730"/>
      <c r="PSN228" s="730"/>
      <c r="PSO228" s="727"/>
      <c r="PSP228" s="727"/>
      <c r="PSQ228" s="727"/>
      <c r="PSR228" s="727"/>
      <c r="PSS228" s="727"/>
      <c r="PST228" s="727"/>
      <c r="PSU228" s="727"/>
      <c r="PSV228" s="727"/>
      <c r="PSW228" s="727"/>
      <c r="PSX228" s="727"/>
      <c r="PSY228" s="727"/>
      <c r="PSZ228" s="727"/>
      <c r="PTA228" s="727"/>
      <c r="PTB228" s="727"/>
      <c r="PTC228" s="727"/>
      <c r="PTD228" s="727"/>
      <c r="PTE228" s="728"/>
      <c r="PTF228" s="728"/>
      <c r="PTG228" s="728"/>
      <c r="PTH228" s="728"/>
      <c r="PTI228" s="728"/>
      <c r="PTJ228" s="728"/>
      <c r="PTK228" s="728"/>
      <c r="PTL228" s="729"/>
      <c r="PTM228" s="729"/>
      <c r="PTN228" s="729"/>
      <c r="PTO228" s="729"/>
      <c r="PTP228" s="729"/>
      <c r="PTQ228" s="729"/>
      <c r="PTR228" s="729"/>
      <c r="PTS228" s="729"/>
      <c r="PTT228" s="729"/>
      <c r="PTU228" s="729"/>
      <c r="PTV228" s="729"/>
      <c r="PTW228" s="729"/>
      <c r="PTX228" s="729"/>
      <c r="PTY228" s="729"/>
      <c r="PTZ228" s="729"/>
      <c r="PUA228" s="729"/>
      <c r="PUB228" s="729"/>
      <c r="PUC228" s="729"/>
      <c r="PUD228" s="729"/>
      <c r="PUE228" s="729"/>
      <c r="PUF228" s="729"/>
      <c r="PUG228" s="729"/>
      <c r="PUH228" s="729"/>
      <c r="PUI228" s="729"/>
      <c r="PUJ228" s="729"/>
      <c r="PUK228" s="729"/>
      <c r="PUL228" s="729"/>
      <c r="PUM228" s="729"/>
      <c r="PUN228" s="729"/>
      <c r="PUO228" s="729"/>
      <c r="PUP228" s="729"/>
      <c r="PUQ228" s="729"/>
      <c r="PUR228" s="729"/>
      <c r="PUS228" s="729"/>
      <c r="PUT228" s="730"/>
      <c r="PUU228" s="730"/>
      <c r="PUV228" s="730"/>
      <c r="PUW228" s="730"/>
      <c r="PUX228" s="730"/>
      <c r="PUY228" s="730"/>
      <c r="PUZ228" s="730"/>
      <c r="PVA228" s="730"/>
      <c r="PVB228" s="730"/>
      <c r="PVC228" s="730"/>
      <c r="PVD228" s="730"/>
      <c r="PVE228" s="730"/>
      <c r="PVF228" s="730"/>
      <c r="PVG228" s="730"/>
      <c r="PVH228" s="730"/>
      <c r="PVI228" s="730"/>
      <c r="PVJ228" s="730"/>
      <c r="PVK228" s="730"/>
      <c r="PVL228" s="730"/>
      <c r="PVM228" s="730"/>
      <c r="PVN228" s="730"/>
      <c r="PVO228" s="730"/>
      <c r="PVP228" s="730"/>
      <c r="PVQ228" s="730"/>
      <c r="PVR228" s="730"/>
      <c r="PVS228" s="730"/>
      <c r="PVT228" s="730"/>
      <c r="PVU228" s="730"/>
      <c r="PVV228" s="730"/>
      <c r="PVW228" s="730"/>
      <c r="PVX228" s="730"/>
      <c r="PVY228" s="730"/>
      <c r="PVZ228" s="730"/>
      <c r="PWA228" s="730"/>
      <c r="PWB228" s="730"/>
      <c r="PWC228" s="730"/>
      <c r="PWD228" s="730"/>
      <c r="PWE228" s="730"/>
      <c r="PWF228" s="730"/>
      <c r="PWG228" s="730"/>
      <c r="PWH228" s="730"/>
      <c r="PWI228" s="730"/>
      <c r="PWJ228" s="730"/>
      <c r="PWK228" s="730"/>
      <c r="PWL228" s="730"/>
      <c r="PWM228" s="730"/>
      <c r="PWN228" s="730"/>
      <c r="PWO228" s="730"/>
      <c r="PWP228" s="727"/>
      <c r="PWQ228" s="727"/>
      <c r="PWR228" s="727"/>
      <c r="PWS228" s="727"/>
      <c r="PWT228" s="727"/>
      <c r="PWU228" s="727"/>
      <c r="PWV228" s="727"/>
      <c r="PWW228" s="727"/>
      <c r="PWX228" s="727"/>
      <c r="PWY228" s="727"/>
      <c r="PWZ228" s="727"/>
      <c r="PXA228" s="727"/>
      <c r="PXB228" s="727"/>
      <c r="PXC228" s="727"/>
      <c r="PXD228" s="727"/>
      <c r="PXE228" s="727"/>
      <c r="PXF228" s="728"/>
      <c r="PXG228" s="728"/>
      <c r="PXH228" s="728"/>
      <c r="PXI228" s="728"/>
      <c r="PXJ228" s="728"/>
      <c r="PXK228" s="728"/>
      <c r="PXL228" s="728"/>
      <c r="PXM228" s="729"/>
      <c r="PXN228" s="729"/>
      <c r="PXO228" s="729"/>
      <c r="PXP228" s="729"/>
      <c r="PXQ228" s="729"/>
      <c r="PXR228" s="729"/>
      <c r="PXS228" s="729"/>
      <c r="PXT228" s="729"/>
      <c r="PXU228" s="729"/>
      <c r="PXV228" s="729"/>
      <c r="PXW228" s="729"/>
      <c r="PXX228" s="729"/>
      <c r="PXY228" s="729"/>
      <c r="PXZ228" s="729"/>
      <c r="PYA228" s="729"/>
      <c r="PYB228" s="729"/>
      <c r="PYC228" s="729"/>
      <c r="PYD228" s="729"/>
      <c r="PYE228" s="729"/>
      <c r="PYF228" s="729"/>
      <c r="PYG228" s="729"/>
      <c r="PYH228" s="729"/>
      <c r="PYI228" s="729"/>
      <c r="PYJ228" s="729"/>
      <c r="PYK228" s="729"/>
      <c r="PYL228" s="729"/>
      <c r="PYM228" s="729"/>
      <c r="PYN228" s="729"/>
      <c r="PYO228" s="729"/>
      <c r="PYP228" s="729"/>
      <c r="PYQ228" s="729"/>
      <c r="PYR228" s="729"/>
      <c r="PYS228" s="729"/>
      <c r="PYT228" s="729"/>
      <c r="PYU228" s="730"/>
      <c r="PYV228" s="730"/>
      <c r="PYW228" s="730"/>
      <c r="PYX228" s="730"/>
      <c r="PYY228" s="730"/>
      <c r="PYZ228" s="730"/>
      <c r="PZA228" s="730"/>
      <c r="PZB228" s="730"/>
      <c r="PZC228" s="730"/>
      <c r="PZD228" s="730"/>
      <c r="PZE228" s="730"/>
      <c r="PZF228" s="730"/>
      <c r="PZG228" s="730"/>
      <c r="PZH228" s="730"/>
      <c r="PZI228" s="730"/>
      <c r="PZJ228" s="730"/>
      <c r="PZK228" s="730"/>
      <c r="PZL228" s="730"/>
      <c r="PZM228" s="730"/>
      <c r="PZN228" s="730"/>
      <c r="PZO228" s="730"/>
      <c r="PZP228" s="730"/>
      <c r="PZQ228" s="730"/>
      <c r="PZR228" s="730"/>
      <c r="PZS228" s="730"/>
      <c r="PZT228" s="730"/>
      <c r="PZU228" s="730"/>
      <c r="PZV228" s="730"/>
      <c r="PZW228" s="730"/>
      <c r="PZX228" s="730"/>
      <c r="PZY228" s="730"/>
      <c r="PZZ228" s="730"/>
      <c r="QAA228" s="730"/>
      <c r="QAB228" s="730"/>
      <c r="QAC228" s="730"/>
      <c r="QAD228" s="730"/>
      <c r="QAE228" s="730"/>
      <c r="QAF228" s="730"/>
      <c r="QAG228" s="730"/>
      <c r="QAH228" s="730"/>
      <c r="QAI228" s="730"/>
      <c r="QAJ228" s="730"/>
      <c r="QAK228" s="730"/>
      <c r="QAL228" s="730"/>
      <c r="QAM228" s="730"/>
      <c r="QAN228" s="730"/>
      <c r="QAO228" s="730"/>
      <c r="QAP228" s="730"/>
      <c r="QAQ228" s="727"/>
      <c r="QAR228" s="727"/>
      <c r="QAS228" s="727"/>
      <c r="QAT228" s="727"/>
      <c r="QAU228" s="727"/>
      <c r="QAV228" s="727"/>
      <c r="QAW228" s="727"/>
      <c r="QAX228" s="727"/>
      <c r="QAY228" s="727"/>
      <c r="QAZ228" s="727"/>
      <c r="QBA228" s="727"/>
      <c r="QBB228" s="727"/>
      <c r="QBC228" s="727"/>
      <c r="QBD228" s="727"/>
      <c r="QBE228" s="727"/>
      <c r="QBF228" s="727"/>
      <c r="QBG228" s="728"/>
      <c r="QBH228" s="728"/>
      <c r="QBI228" s="728"/>
      <c r="QBJ228" s="728"/>
      <c r="QBK228" s="728"/>
      <c r="QBL228" s="728"/>
      <c r="QBM228" s="728"/>
      <c r="QBN228" s="729"/>
      <c r="QBO228" s="729"/>
      <c r="QBP228" s="729"/>
      <c r="QBQ228" s="729"/>
      <c r="QBR228" s="729"/>
      <c r="QBS228" s="729"/>
      <c r="QBT228" s="729"/>
      <c r="QBU228" s="729"/>
      <c r="QBV228" s="729"/>
      <c r="QBW228" s="729"/>
      <c r="QBX228" s="729"/>
      <c r="QBY228" s="729"/>
      <c r="QBZ228" s="729"/>
      <c r="QCA228" s="729"/>
      <c r="QCB228" s="729"/>
      <c r="QCC228" s="729"/>
      <c r="QCD228" s="729"/>
      <c r="QCE228" s="729"/>
      <c r="QCF228" s="729"/>
      <c r="QCG228" s="729"/>
      <c r="QCH228" s="729"/>
      <c r="QCI228" s="729"/>
      <c r="QCJ228" s="729"/>
      <c r="QCK228" s="729"/>
      <c r="QCL228" s="729"/>
      <c r="QCM228" s="729"/>
      <c r="QCN228" s="729"/>
      <c r="QCO228" s="729"/>
      <c r="QCP228" s="729"/>
      <c r="QCQ228" s="729"/>
      <c r="QCR228" s="729"/>
      <c r="QCS228" s="729"/>
      <c r="QCT228" s="729"/>
      <c r="QCU228" s="729"/>
      <c r="QCV228" s="730"/>
      <c r="QCW228" s="730"/>
      <c r="QCX228" s="730"/>
      <c r="QCY228" s="730"/>
      <c r="QCZ228" s="730"/>
      <c r="QDA228" s="730"/>
      <c r="QDB228" s="730"/>
      <c r="QDC228" s="730"/>
      <c r="QDD228" s="730"/>
      <c r="QDE228" s="730"/>
      <c r="QDF228" s="730"/>
      <c r="QDG228" s="730"/>
      <c r="QDH228" s="730"/>
      <c r="QDI228" s="730"/>
      <c r="QDJ228" s="730"/>
      <c r="QDK228" s="730"/>
      <c r="QDL228" s="730"/>
      <c r="QDM228" s="730"/>
      <c r="QDN228" s="730"/>
      <c r="QDO228" s="730"/>
      <c r="QDP228" s="730"/>
      <c r="QDQ228" s="730"/>
      <c r="QDR228" s="730"/>
      <c r="QDS228" s="730"/>
      <c r="QDT228" s="730"/>
      <c r="QDU228" s="730"/>
      <c r="QDV228" s="730"/>
      <c r="QDW228" s="730"/>
      <c r="QDX228" s="730"/>
      <c r="QDY228" s="730"/>
      <c r="QDZ228" s="730"/>
      <c r="QEA228" s="730"/>
      <c r="QEB228" s="730"/>
      <c r="QEC228" s="730"/>
      <c r="QED228" s="730"/>
      <c r="QEE228" s="730"/>
      <c r="QEF228" s="730"/>
      <c r="QEG228" s="730"/>
      <c r="QEH228" s="730"/>
      <c r="QEI228" s="730"/>
      <c r="QEJ228" s="730"/>
      <c r="QEK228" s="730"/>
      <c r="QEL228" s="730"/>
      <c r="QEM228" s="730"/>
      <c r="QEN228" s="730"/>
      <c r="QEO228" s="730"/>
      <c r="QEP228" s="730"/>
      <c r="QEQ228" s="730"/>
      <c r="QER228" s="727"/>
      <c r="QES228" s="727"/>
      <c r="QET228" s="727"/>
      <c r="QEU228" s="727"/>
      <c r="QEV228" s="727"/>
      <c r="QEW228" s="727"/>
      <c r="QEX228" s="727"/>
      <c r="QEY228" s="727"/>
      <c r="QEZ228" s="727"/>
      <c r="QFA228" s="727"/>
      <c r="QFB228" s="727"/>
      <c r="QFC228" s="727"/>
      <c r="QFD228" s="727"/>
      <c r="QFE228" s="727"/>
      <c r="QFF228" s="727"/>
      <c r="QFG228" s="727"/>
      <c r="QFH228" s="728"/>
      <c r="QFI228" s="728"/>
      <c r="QFJ228" s="728"/>
      <c r="QFK228" s="728"/>
      <c r="QFL228" s="728"/>
      <c r="QFM228" s="728"/>
      <c r="QFN228" s="728"/>
      <c r="QFO228" s="729"/>
      <c r="QFP228" s="729"/>
      <c r="QFQ228" s="729"/>
      <c r="QFR228" s="729"/>
      <c r="QFS228" s="729"/>
      <c r="QFT228" s="729"/>
      <c r="QFU228" s="729"/>
      <c r="QFV228" s="729"/>
      <c r="QFW228" s="729"/>
      <c r="QFX228" s="729"/>
      <c r="QFY228" s="729"/>
      <c r="QFZ228" s="729"/>
      <c r="QGA228" s="729"/>
      <c r="QGB228" s="729"/>
      <c r="QGC228" s="729"/>
      <c r="QGD228" s="729"/>
      <c r="QGE228" s="729"/>
      <c r="QGF228" s="729"/>
      <c r="QGG228" s="729"/>
      <c r="QGH228" s="729"/>
      <c r="QGI228" s="729"/>
      <c r="QGJ228" s="729"/>
      <c r="QGK228" s="729"/>
      <c r="QGL228" s="729"/>
      <c r="QGM228" s="729"/>
      <c r="QGN228" s="729"/>
      <c r="QGO228" s="729"/>
      <c r="QGP228" s="729"/>
      <c r="QGQ228" s="729"/>
      <c r="QGR228" s="729"/>
      <c r="QGS228" s="729"/>
      <c r="QGT228" s="729"/>
      <c r="QGU228" s="729"/>
      <c r="QGV228" s="729"/>
      <c r="QGW228" s="730"/>
      <c r="QGX228" s="730"/>
      <c r="QGY228" s="730"/>
      <c r="QGZ228" s="730"/>
      <c r="QHA228" s="730"/>
      <c r="QHB228" s="730"/>
      <c r="QHC228" s="730"/>
      <c r="QHD228" s="730"/>
      <c r="QHE228" s="730"/>
      <c r="QHF228" s="730"/>
      <c r="QHG228" s="730"/>
      <c r="QHH228" s="730"/>
      <c r="QHI228" s="730"/>
      <c r="QHJ228" s="730"/>
      <c r="QHK228" s="730"/>
      <c r="QHL228" s="730"/>
      <c r="QHM228" s="730"/>
      <c r="QHN228" s="730"/>
      <c r="QHO228" s="730"/>
      <c r="QHP228" s="730"/>
      <c r="QHQ228" s="730"/>
      <c r="QHR228" s="730"/>
      <c r="QHS228" s="730"/>
      <c r="QHT228" s="730"/>
      <c r="QHU228" s="730"/>
      <c r="QHV228" s="730"/>
      <c r="QHW228" s="730"/>
      <c r="QHX228" s="730"/>
      <c r="QHY228" s="730"/>
      <c r="QHZ228" s="730"/>
      <c r="QIA228" s="730"/>
      <c r="QIB228" s="730"/>
      <c r="QIC228" s="730"/>
      <c r="QID228" s="730"/>
      <c r="QIE228" s="730"/>
      <c r="QIF228" s="730"/>
      <c r="QIG228" s="730"/>
      <c r="QIH228" s="730"/>
      <c r="QII228" s="730"/>
      <c r="QIJ228" s="730"/>
      <c r="QIK228" s="730"/>
      <c r="QIL228" s="730"/>
      <c r="QIM228" s="730"/>
      <c r="QIN228" s="730"/>
      <c r="QIO228" s="730"/>
      <c r="QIP228" s="730"/>
      <c r="QIQ228" s="730"/>
      <c r="QIR228" s="730"/>
      <c r="QIS228" s="727"/>
      <c r="QIT228" s="727"/>
      <c r="QIU228" s="727"/>
      <c r="QIV228" s="727"/>
      <c r="QIW228" s="727"/>
      <c r="QIX228" s="727"/>
      <c r="QIY228" s="727"/>
      <c r="QIZ228" s="727"/>
      <c r="QJA228" s="727"/>
      <c r="QJB228" s="727"/>
      <c r="QJC228" s="727"/>
      <c r="QJD228" s="727"/>
      <c r="QJE228" s="727"/>
      <c r="QJF228" s="727"/>
      <c r="QJG228" s="727"/>
      <c r="QJH228" s="727"/>
      <c r="QJI228" s="728"/>
      <c r="QJJ228" s="728"/>
      <c r="QJK228" s="728"/>
      <c r="QJL228" s="728"/>
      <c r="QJM228" s="728"/>
      <c r="QJN228" s="728"/>
      <c r="QJO228" s="728"/>
      <c r="QJP228" s="729"/>
      <c r="QJQ228" s="729"/>
      <c r="QJR228" s="729"/>
      <c r="QJS228" s="729"/>
      <c r="QJT228" s="729"/>
      <c r="QJU228" s="729"/>
      <c r="QJV228" s="729"/>
      <c r="QJW228" s="729"/>
      <c r="QJX228" s="729"/>
      <c r="QJY228" s="729"/>
      <c r="QJZ228" s="729"/>
      <c r="QKA228" s="729"/>
      <c r="QKB228" s="729"/>
      <c r="QKC228" s="729"/>
      <c r="QKD228" s="729"/>
      <c r="QKE228" s="729"/>
      <c r="QKF228" s="729"/>
      <c r="QKG228" s="729"/>
      <c r="QKH228" s="729"/>
      <c r="QKI228" s="729"/>
      <c r="QKJ228" s="729"/>
      <c r="QKK228" s="729"/>
      <c r="QKL228" s="729"/>
      <c r="QKM228" s="729"/>
      <c r="QKN228" s="729"/>
      <c r="QKO228" s="729"/>
      <c r="QKP228" s="729"/>
      <c r="QKQ228" s="729"/>
      <c r="QKR228" s="729"/>
      <c r="QKS228" s="729"/>
      <c r="QKT228" s="729"/>
      <c r="QKU228" s="729"/>
      <c r="QKV228" s="729"/>
      <c r="QKW228" s="729"/>
      <c r="QKX228" s="730"/>
      <c r="QKY228" s="730"/>
      <c r="QKZ228" s="730"/>
      <c r="QLA228" s="730"/>
      <c r="QLB228" s="730"/>
      <c r="QLC228" s="730"/>
      <c r="QLD228" s="730"/>
      <c r="QLE228" s="730"/>
      <c r="QLF228" s="730"/>
      <c r="QLG228" s="730"/>
      <c r="QLH228" s="730"/>
      <c r="QLI228" s="730"/>
      <c r="QLJ228" s="730"/>
      <c r="QLK228" s="730"/>
      <c r="QLL228" s="730"/>
      <c r="QLM228" s="730"/>
      <c r="QLN228" s="730"/>
      <c r="QLO228" s="730"/>
      <c r="QLP228" s="730"/>
      <c r="QLQ228" s="730"/>
      <c r="QLR228" s="730"/>
      <c r="QLS228" s="730"/>
      <c r="QLT228" s="730"/>
      <c r="QLU228" s="730"/>
      <c r="QLV228" s="730"/>
      <c r="QLW228" s="730"/>
      <c r="QLX228" s="730"/>
      <c r="QLY228" s="730"/>
      <c r="QLZ228" s="730"/>
      <c r="QMA228" s="730"/>
      <c r="QMB228" s="730"/>
      <c r="QMC228" s="730"/>
      <c r="QMD228" s="730"/>
      <c r="QME228" s="730"/>
      <c r="QMF228" s="730"/>
      <c r="QMG228" s="730"/>
      <c r="QMH228" s="730"/>
      <c r="QMI228" s="730"/>
      <c r="QMJ228" s="730"/>
      <c r="QMK228" s="730"/>
      <c r="QML228" s="730"/>
      <c r="QMM228" s="730"/>
      <c r="QMN228" s="730"/>
      <c r="QMO228" s="730"/>
      <c r="QMP228" s="730"/>
      <c r="QMQ228" s="730"/>
      <c r="QMR228" s="730"/>
      <c r="QMS228" s="730"/>
      <c r="QMT228" s="727"/>
      <c r="QMU228" s="727"/>
      <c r="QMV228" s="727"/>
      <c r="QMW228" s="727"/>
      <c r="QMX228" s="727"/>
      <c r="QMY228" s="727"/>
      <c r="QMZ228" s="727"/>
      <c r="QNA228" s="727"/>
      <c r="QNB228" s="727"/>
      <c r="QNC228" s="727"/>
      <c r="QND228" s="727"/>
      <c r="QNE228" s="727"/>
      <c r="QNF228" s="727"/>
      <c r="QNG228" s="727"/>
      <c r="QNH228" s="727"/>
      <c r="QNI228" s="727"/>
      <c r="QNJ228" s="728"/>
      <c r="QNK228" s="728"/>
      <c r="QNL228" s="728"/>
      <c r="QNM228" s="728"/>
      <c r="QNN228" s="728"/>
      <c r="QNO228" s="728"/>
      <c r="QNP228" s="728"/>
      <c r="QNQ228" s="729"/>
      <c r="QNR228" s="729"/>
      <c r="QNS228" s="729"/>
      <c r="QNT228" s="729"/>
      <c r="QNU228" s="729"/>
      <c r="QNV228" s="729"/>
      <c r="QNW228" s="729"/>
      <c r="QNX228" s="729"/>
      <c r="QNY228" s="729"/>
      <c r="QNZ228" s="729"/>
      <c r="QOA228" s="729"/>
      <c r="QOB228" s="729"/>
      <c r="QOC228" s="729"/>
      <c r="QOD228" s="729"/>
      <c r="QOE228" s="729"/>
      <c r="QOF228" s="729"/>
      <c r="QOG228" s="729"/>
      <c r="QOH228" s="729"/>
      <c r="QOI228" s="729"/>
      <c r="QOJ228" s="729"/>
      <c r="QOK228" s="729"/>
      <c r="QOL228" s="729"/>
      <c r="QOM228" s="729"/>
      <c r="QON228" s="729"/>
      <c r="QOO228" s="729"/>
      <c r="QOP228" s="729"/>
      <c r="QOQ228" s="729"/>
      <c r="QOR228" s="729"/>
      <c r="QOS228" s="729"/>
      <c r="QOT228" s="729"/>
      <c r="QOU228" s="729"/>
      <c r="QOV228" s="729"/>
      <c r="QOW228" s="729"/>
      <c r="QOX228" s="729"/>
      <c r="QOY228" s="730"/>
      <c r="QOZ228" s="730"/>
      <c r="QPA228" s="730"/>
      <c r="QPB228" s="730"/>
      <c r="QPC228" s="730"/>
      <c r="QPD228" s="730"/>
      <c r="QPE228" s="730"/>
      <c r="QPF228" s="730"/>
      <c r="QPG228" s="730"/>
      <c r="QPH228" s="730"/>
      <c r="QPI228" s="730"/>
      <c r="QPJ228" s="730"/>
      <c r="QPK228" s="730"/>
      <c r="QPL228" s="730"/>
      <c r="QPM228" s="730"/>
      <c r="QPN228" s="730"/>
      <c r="QPO228" s="730"/>
      <c r="QPP228" s="730"/>
      <c r="QPQ228" s="730"/>
      <c r="QPR228" s="730"/>
      <c r="QPS228" s="730"/>
      <c r="QPT228" s="730"/>
      <c r="QPU228" s="730"/>
      <c r="QPV228" s="730"/>
      <c r="QPW228" s="730"/>
      <c r="QPX228" s="730"/>
      <c r="QPY228" s="730"/>
      <c r="QPZ228" s="730"/>
      <c r="QQA228" s="730"/>
      <c r="QQB228" s="730"/>
      <c r="QQC228" s="730"/>
      <c r="QQD228" s="730"/>
      <c r="QQE228" s="730"/>
      <c r="QQF228" s="730"/>
      <c r="QQG228" s="730"/>
      <c r="QQH228" s="730"/>
      <c r="QQI228" s="730"/>
      <c r="QQJ228" s="730"/>
      <c r="QQK228" s="730"/>
      <c r="QQL228" s="730"/>
      <c r="QQM228" s="730"/>
      <c r="QQN228" s="730"/>
      <c r="QQO228" s="730"/>
      <c r="QQP228" s="730"/>
      <c r="QQQ228" s="730"/>
      <c r="QQR228" s="730"/>
      <c r="QQS228" s="730"/>
      <c r="QQT228" s="730"/>
      <c r="QQU228" s="727"/>
      <c r="QQV228" s="727"/>
      <c r="QQW228" s="727"/>
      <c r="QQX228" s="727"/>
      <c r="QQY228" s="727"/>
      <c r="QQZ228" s="727"/>
      <c r="QRA228" s="727"/>
      <c r="QRB228" s="727"/>
      <c r="QRC228" s="727"/>
      <c r="QRD228" s="727"/>
      <c r="QRE228" s="727"/>
      <c r="QRF228" s="727"/>
      <c r="QRG228" s="727"/>
      <c r="QRH228" s="727"/>
      <c r="QRI228" s="727"/>
      <c r="QRJ228" s="727"/>
      <c r="QRK228" s="728"/>
      <c r="QRL228" s="728"/>
      <c r="QRM228" s="728"/>
      <c r="QRN228" s="728"/>
      <c r="QRO228" s="728"/>
      <c r="QRP228" s="728"/>
      <c r="QRQ228" s="728"/>
      <c r="QRR228" s="729"/>
      <c r="QRS228" s="729"/>
      <c r="QRT228" s="729"/>
      <c r="QRU228" s="729"/>
      <c r="QRV228" s="729"/>
      <c r="QRW228" s="729"/>
      <c r="QRX228" s="729"/>
      <c r="QRY228" s="729"/>
      <c r="QRZ228" s="729"/>
      <c r="QSA228" s="729"/>
      <c r="QSB228" s="729"/>
      <c r="QSC228" s="729"/>
      <c r="QSD228" s="729"/>
      <c r="QSE228" s="729"/>
      <c r="QSF228" s="729"/>
      <c r="QSG228" s="729"/>
      <c r="QSH228" s="729"/>
      <c r="QSI228" s="729"/>
      <c r="QSJ228" s="729"/>
      <c r="QSK228" s="729"/>
      <c r="QSL228" s="729"/>
      <c r="QSM228" s="729"/>
      <c r="QSN228" s="729"/>
      <c r="QSO228" s="729"/>
      <c r="QSP228" s="729"/>
      <c r="QSQ228" s="729"/>
      <c r="QSR228" s="729"/>
      <c r="QSS228" s="729"/>
      <c r="QST228" s="729"/>
      <c r="QSU228" s="729"/>
      <c r="QSV228" s="729"/>
      <c r="QSW228" s="729"/>
      <c r="QSX228" s="729"/>
      <c r="QSY228" s="729"/>
      <c r="QSZ228" s="730"/>
      <c r="QTA228" s="730"/>
      <c r="QTB228" s="730"/>
      <c r="QTC228" s="730"/>
      <c r="QTD228" s="730"/>
      <c r="QTE228" s="730"/>
      <c r="QTF228" s="730"/>
      <c r="QTG228" s="730"/>
      <c r="QTH228" s="730"/>
      <c r="QTI228" s="730"/>
      <c r="QTJ228" s="730"/>
      <c r="QTK228" s="730"/>
      <c r="QTL228" s="730"/>
      <c r="QTM228" s="730"/>
      <c r="QTN228" s="730"/>
      <c r="QTO228" s="730"/>
      <c r="QTP228" s="730"/>
      <c r="QTQ228" s="730"/>
      <c r="QTR228" s="730"/>
      <c r="QTS228" s="730"/>
      <c r="QTT228" s="730"/>
      <c r="QTU228" s="730"/>
      <c r="QTV228" s="730"/>
      <c r="QTW228" s="730"/>
      <c r="QTX228" s="730"/>
      <c r="QTY228" s="730"/>
      <c r="QTZ228" s="730"/>
      <c r="QUA228" s="730"/>
      <c r="QUB228" s="730"/>
      <c r="QUC228" s="730"/>
      <c r="QUD228" s="730"/>
      <c r="QUE228" s="730"/>
      <c r="QUF228" s="730"/>
      <c r="QUG228" s="730"/>
      <c r="QUH228" s="730"/>
      <c r="QUI228" s="730"/>
      <c r="QUJ228" s="730"/>
      <c r="QUK228" s="730"/>
      <c r="QUL228" s="730"/>
      <c r="QUM228" s="730"/>
      <c r="QUN228" s="730"/>
      <c r="QUO228" s="730"/>
      <c r="QUP228" s="730"/>
      <c r="QUQ228" s="730"/>
      <c r="QUR228" s="730"/>
      <c r="QUS228" s="730"/>
      <c r="QUT228" s="730"/>
      <c r="QUU228" s="730"/>
      <c r="QUV228" s="727"/>
      <c r="QUW228" s="727"/>
      <c r="QUX228" s="727"/>
      <c r="QUY228" s="727"/>
      <c r="QUZ228" s="727"/>
      <c r="QVA228" s="727"/>
      <c r="QVB228" s="727"/>
      <c r="QVC228" s="727"/>
      <c r="QVD228" s="727"/>
      <c r="QVE228" s="727"/>
      <c r="QVF228" s="727"/>
      <c r="QVG228" s="727"/>
      <c r="QVH228" s="727"/>
      <c r="QVI228" s="727"/>
      <c r="QVJ228" s="727"/>
      <c r="QVK228" s="727"/>
      <c r="QVL228" s="728"/>
      <c r="QVM228" s="728"/>
      <c r="QVN228" s="728"/>
      <c r="QVO228" s="728"/>
      <c r="QVP228" s="728"/>
      <c r="QVQ228" s="728"/>
      <c r="QVR228" s="728"/>
      <c r="QVS228" s="729"/>
      <c r="QVT228" s="729"/>
      <c r="QVU228" s="729"/>
      <c r="QVV228" s="729"/>
      <c r="QVW228" s="729"/>
      <c r="QVX228" s="729"/>
      <c r="QVY228" s="729"/>
      <c r="QVZ228" s="729"/>
      <c r="QWA228" s="729"/>
      <c r="QWB228" s="729"/>
      <c r="QWC228" s="729"/>
      <c r="QWD228" s="729"/>
      <c r="QWE228" s="729"/>
      <c r="QWF228" s="729"/>
      <c r="QWG228" s="729"/>
      <c r="QWH228" s="729"/>
      <c r="QWI228" s="729"/>
      <c r="QWJ228" s="729"/>
      <c r="QWK228" s="729"/>
      <c r="QWL228" s="729"/>
      <c r="QWM228" s="729"/>
      <c r="QWN228" s="729"/>
      <c r="QWO228" s="729"/>
      <c r="QWP228" s="729"/>
      <c r="QWQ228" s="729"/>
      <c r="QWR228" s="729"/>
      <c r="QWS228" s="729"/>
      <c r="QWT228" s="729"/>
      <c r="QWU228" s="729"/>
      <c r="QWV228" s="729"/>
      <c r="QWW228" s="729"/>
      <c r="QWX228" s="729"/>
      <c r="QWY228" s="729"/>
      <c r="QWZ228" s="729"/>
      <c r="QXA228" s="730"/>
      <c r="QXB228" s="730"/>
      <c r="QXC228" s="730"/>
      <c r="QXD228" s="730"/>
      <c r="QXE228" s="730"/>
      <c r="QXF228" s="730"/>
      <c r="QXG228" s="730"/>
      <c r="QXH228" s="730"/>
      <c r="QXI228" s="730"/>
      <c r="QXJ228" s="730"/>
      <c r="QXK228" s="730"/>
      <c r="QXL228" s="730"/>
      <c r="QXM228" s="730"/>
      <c r="QXN228" s="730"/>
      <c r="QXO228" s="730"/>
      <c r="QXP228" s="730"/>
      <c r="QXQ228" s="730"/>
      <c r="QXR228" s="730"/>
      <c r="QXS228" s="730"/>
      <c r="QXT228" s="730"/>
      <c r="QXU228" s="730"/>
      <c r="QXV228" s="730"/>
      <c r="QXW228" s="730"/>
      <c r="QXX228" s="730"/>
      <c r="QXY228" s="730"/>
      <c r="QXZ228" s="730"/>
      <c r="QYA228" s="730"/>
      <c r="QYB228" s="730"/>
      <c r="QYC228" s="730"/>
      <c r="QYD228" s="730"/>
      <c r="QYE228" s="730"/>
      <c r="QYF228" s="730"/>
      <c r="QYG228" s="730"/>
      <c r="QYH228" s="730"/>
      <c r="QYI228" s="730"/>
      <c r="QYJ228" s="730"/>
      <c r="QYK228" s="730"/>
      <c r="QYL228" s="730"/>
      <c r="QYM228" s="730"/>
      <c r="QYN228" s="730"/>
      <c r="QYO228" s="730"/>
      <c r="QYP228" s="730"/>
      <c r="QYQ228" s="730"/>
      <c r="QYR228" s="730"/>
      <c r="QYS228" s="730"/>
      <c r="QYT228" s="730"/>
      <c r="QYU228" s="730"/>
      <c r="QYV228" s="730"/>
      <c r="QYW228" s="727"/>
      <c r="QYX228" s="727"/>
      <c r="QYY228" s="727"/>
      <c r="QYZ228" s="727"/>
      <c r="QZA228" s="727"/>
      <c r="QZB228" s="727"/>
      <c r="QZC228" s="727"/>
      <c r="QZD228" s="727"/>
      <c r="QZE228" s="727"/>
      <c r="QZF228" s="727"/>
      <c r="QZG228" s="727"/>
      <c r="QZH228" s="727"/>
      <c r="QZI228" s="727"/>
      <c r="QZJ228" s="727"/>
      <c r="QZK228" s="727"/>
      <c r="QZL228" s="727"/>
      <c r="QZM228" s="728"/>
      <c r="QZN228" s="728"/>
      <c r="QZO228" s="728"/>
      <c r="QZP228" s="728"/>
      <c r="QZQ228" s="728"/>
      <c r="QZR228" s="728"/>
      <c r="QZS228" s="728"/>
      <c r="QZT228" s="729"/>
      <c r="QZU228" s="729"/>
      <c r="QZV228" s="729"/>
      <c r="QZW228" s="729"/>
      <c r="QZX228" s="729"/>
      <c r="QZY228" s="729"/>
      <c r="QZZ228" s="729"/>
      <c r="RAA228" s="729"/>
      <c r="RAB228" s="729"/>
      <c r="RAC228" s="729"/>
      <c r="RAD228" s="729"/>
      <c r="RAE228" s="729"/>
      <c r="RAF228" s="729"/>
      <c r="RAG228" s="729"/>
      <c r="RAH228" s="729"/>
      <c r="RAI228" s="729"/>
      <c r="RAJ228" s="729"/>
      <c r="RAK228" s="729"/>
      <c r="RAL228" s="729"/>
      <c r="RAM228" s="729"/>
      <c r="RAN228" s="729"/>
      <c r="RAO228" s="729"/>
      <c r="RAP228" s="729"/>
      <c r="RAQ228" s="729"/>
      <c r="RAR228" s="729"/>
      <c r="RAS228" s="729"/>
      <c r="RAT228" s="729"/>
      <c r="RAU228" s="729"/>
      <c r="RAV228" s="729"/>
      <c r="RAW228" s="729"/>
      <c r="RAX228" s="729"/>
      <c r="RAY228" s="729"/>
      <c r="RAZ228" s="729"/>
      <c r="RBA228" s="729"/>
      <c r="RBB228" s="730"/>
      <c r="RBC228" s="730"/>
      <c r="RBD228" s="730"/>
      <c r="RBE228" s="730"/>
      <c r="RBF228" s="730"/>
      <c r="RBG228" s="730"/>
      <c r="RBH228" s="730"/>
      <c r="RBI228" s="730"/>
      <c r="RBJ228" s="730"/>
      <c r="RBK228" s="730"/>
      <c r="RBL228" s="730"/>
      <c r="RBM228" s="730"/>
      <c r="RBN228" s="730"/>
      <c r="RBO228" s="730"/>
      <c r="RBP228" s="730"/>
      <c r="RBQ228" s="730"/>
      <c r="RBR228" s="730"/>
      <c r="RBS228" s="730"/>
      <c r="RBT228" s="730"/>
      <c r="RBU228" s="730"/>
      <c r="RBV228" s="730"/>
      <c r="RBW228" s="730"/>
      <c r="RBX228" s="730"/>
      <c r="RBY228" s="730"/>
      <c r="RBZ228" s="730"/>
      <c r="RCA228" s="730"/>
      <c r="RCB228" s="730"/>
      <c r="RCC228" s="730"/>
      <c r="RCD228" s="730"/>
      <c r="RCE228" s="730"/>
      <c r="RCF228" s="730"/>
      <c r="RCG228" s="730"/>
      <c r="RCH228" s="730"/>
      <c r="RCI228" s="730"/>
      <c r="RCJ228" s="730"/>
      <c r="RCK228" s="730"/>
      <c r="RCL228" s="730"/>
      <c r="RCM228" s="730"/>
      <c r="RCN228" s="730"/>
      <c r="RCO228" s="730"/>
      <c r="RCP228" s="730"/>
      <c r="RCQ228" s="730"/>
      <c r="RCR228" s="730"/>
      <c r="RCS228" s="730"/>
      <c r="RCT228" s="730"/>
      <c r="RCU228" s="730"/>
      <c r="RCV228" s="730"/>
      <c r="RCW228" s="730"/>
      <c r="RCX228" s="727"/>
      <c r="RCY228" s="727"/>
      <c r="RCZ228" s="727"/>
      <c r="RDA228" s="727"/>
      <c r="RDB228" s="727"/>
      <c r="RDC228" s="727"/>
      <c r="RDD228" s="727"/>
      <c r="RDE228" s="727"/>
      <c r="RDF228" s="727"/>
      <c r="RDG228" s="727"/>
      <c r="RDH228" s="727"/>
      <c r="RDI228" s="727"/>
      <c r="RDJ228" s="727"/>
      <c r="RDK228" s="727"/>
      <c r="RDL228" s="727"/>
      <c r="RDM228" s="727"/>
      <c r="RDN228" s="728"/>
      <c r="RDO228" s="728"/>
      <c r="RDP228" s="728"/>
      <c r="RDQ228" s="728"/>
      <c r="RDR228" s="728"/>
      <c r="RDS228" s="728"/>
      <c r="RDT228" s="728"/>
      <c r="RDU228" s="729"/>
      <c r="RDV228" s="729"/>
      <c r="RDW228" s="729"/>
      <c r="RDX228" s="729"/>
      <c r="RDY228" s="729"/>
      <c r="RDZ228" s="729"/>
      <c r="REA228" s="729"/>
      <c r="REB228" s="729"/>
      <c r="REC228" s="729"/>
      <c r="RED228" s="729"/>
      <c r="REE228" s="729"/>
      <c r="REF228" s="729"/>
      <c r="REG228" s="729"/>
      <c r="REH228" s="729"/>
      <c r="REI228" s="729"/>
      <c r="REJ228" s="729"/>
      <c r="REK228" s="729"/>
      <c r="REL228" s="729"/>
      <c r="REM228" s="729"/>
      <c r="REN228" s="729"/>
      <c r="REO228" s="729"/>
      <c r="REP228" s="729"/>
      <c r="REQ228" s="729"/>
      <c r="RER228" s="729"/>
      <c r="RES228" s="729"/>
      <c r="RET228" s="729"/>
      <c r="REU228" s="729"/>
      <c r="REV228" s="729"/>
      <c r="REW228" s="729"/>
      <c r="REX228" s="729"/>
      <c r="REY228" s="729"/>
      <c r="REZ228" s="729"/>
      <c r="RFA228" s="729"/>
      <c r="RFB228" s="729"/>
      <c r="RFC228" s="730"/>
      <c r="RFD228" s="730"/>
      <c r="RFE228" s="730"/>
      <c r="RFF228" s="730"/>
      <c r="RFG228" s="730"/>
      <c r="RFH228" s="730"/>
      <c r="RFI228" s="730"/>
      <c r="RFJ228" s="730"/>
      <c r="RFK228" s="730"/>
      <c r="RFL228" s="730"/>
      <c r="RFM228" s="730"/>
      <c r="RFN228" s="730"/>
      <c r="RFO228" s="730"/>
      <c r="RFP228" s="730"/>
      <c r="RFQ228" s="730"/>
      <c r="RFR228" s="730"/>
      <c r="RFS228" s="730"/>
      <c r="RFT228" s="730"/>
      <c r="RFU228" s="730"/>
      <c r="RFV228" s="730"/>
      <c r="RFW228" s="730"/>
      <c r="RFX228" s="730"/>
      <c r="RFY228" s="730"/>
      <c r="RFZ228" s="730"/>
      <c r="RGA228" s="730"/>
      <c r="RGB228" s="730"/>
      <c r="RGC228" s="730"/>
      <c r="RGD228" s="730"/>
      <c r="RGE228" s="730"/>
      <c r="RGF228" s="730"/>
      <c r="RGG228" s="730"/>
      <c r="RGH228" s="730"/>
      <c r="RGI228" s="730"/>
      <c r="RGJ228" s="730"/>
      <c r="RGK228" s="730"/>
      <c r="RGL228" s="730"/>
      <c r="RGM228" s="730"/>
      <c r="RGN228" s="730"/>
      <c r="RGO228" s="730"/>
      <c r="RGP228" s="730"/>
      <c r="RGQ228" s="730"/>
      <c r="RGR228" s="730"/>
      <c r="RGS228" s="730"/>
      <c r="RGT228" s="730"/>
      <c r="RGU228" s="730"/>
      <c r="RGV228" s="730"/>
      <c r="RGW228" s="730"/>
      <c r="RGX228" s="730"/>
      <c r="RGY228" s="727"/>
      <c r="RGZ228" s="727"/>
      <c r="RHA228" s="727"/>
      <c r="RHB228" s="727"/>
      <c r="RHC228" s="727"/>
      <c r="RHD228" s="727"/>
      <c r="RHE228" s="727"/>
      <c r="RHF228" s="727"/>
      <c r="RHG228" s="727"/>
      <c r="RHH228" s="727"/>
      <c r="RHI228" s="727"/>
      <c r="RHJ228" s="727"/>
      <c r="RHK228" s="727"/>
      <c r="RHL228" s="727"/>
      <c r="RHM228" s="727"/>
      <c r="RHN228" s="727"/>
      <c r="RHO228" s="728"/>
      <c r="RHP228" s="728"/>
      <c r="RHQ228" s="728"/>
      <c r="RHR228" s="728"/>
      <c r="RHS228" s="728"/>
      <c r="RHT228" s="728"/>
      <c r="RHU228" s="728"/>
      <c r="RHV228" s="729"/>
      <c r="RHW228" s="729"/>
      <c r="RHX228" s="729"/>
      <c r="RHY228" s="729"/>
      <c r="RHZ228" s="729"/>
      <c r="RIA228" s="729"/>
      <c r="RIB228" s="729"/>
      <c r="RIC228" s="729"/>
      <c r="RID228" s="729"/>
      <c r="RIE228" s="729"/>
      <c r="RIF228" s="729"/>
      <c r="RIG228" s="729"/>
      <c r="RIH228" s="729"/>
      <c r="RII228" s="729"/>
      <c r="RIJ228" s="729"/>
      <c r="RIK228" s="729"/>
      <c r="RIL228" s="729"/>
      <c r="RIM228" s="729"/>
      <c r="RIN228" s="729"/>
      <c r="RIO228" s="729"/>
      <c r="RIP228" s="729"/>
      <c r="RIQ228" s="729"/>
      <c r="RIR228" s="729"/>
      <c r="RIS228" s="729"/>
      <c r="RIT228" s="729"/>
      <c r="RIU228" s="729"/>
      <c r="RIV228" s="729"/>
      <c r="RIW228" s="729"/>
      <c r="RIX228" s="729"/>
      <c r="RIY228" s="729"/>
      <c r="RIZ228" s="729"/>
      <c r="RJA228" s="729"/>
      <c r="RJB228" s="729"/>
      <c r="RJC228" s="729"/>
      <c r="RJD228" s="730"/>
      <c r="RJE228" s="730"/>
      <c r="RJF228" s="730"/>
      <c r="RJG228" s="730"/>
      <c r="RJH228" s="730"/>
      <c r="RJI228" s="730"/>
      <c r="RJJ228" s="730"/>
      <c r="RJK228" s="730"/>
      <c r="RJL228" s="730"/>
      <c r="RJM228" s="730"/>
      <c r="RJN228" s="730"/>
      <c r="RJO228" s="730"/>
      <c r="RJP228" s="730"/>
      <c r="RJQ228" s="730"/>
      <c r="RJR228" s="730"/>
      <c r="RJS228" s="730"/>
      <c r="RJT228" s="730"/>
      <c r="RJU228" s="730"/>
      <c r="RJV228" s="730"/>
      <c r="RJW228" s="730"/>
      <c r="RJX228" s="730"/>
      <c r="RJY228" s="730"/>
      <c r="RJZ228" s="730"/>
      <c r="RKA228" s="730"/>
      <c r="RKB228" s="730"/>
      <c r="RKC228" s="730"/>
      <c r="RKD228" s="730"/>
      <c r="RKE228" s="730"/>
      <c r="RKF228" s="730"/>
      <c r="RKG228" s="730"/>
      <c r="RKH228" s="730"/>
      <c r="RKI228" s="730"/>
      <c r="RKJ228" s="730"/>
      <c r="RKK228" s="730"/>
      <c r="RKL228" s="730"/>
      <c r="RKM228" s="730"/>
      <c r="RKN228" s="730"/>
      <c r="RKO228" s="730"/>
      <c r="RKP228" s="730"/>
      <c r="RKQ228" s="730"/>
      <c r="RKR228" s="730"/>
      <c r="RKS228" s="730"/>
      <c r="RKT228" s="730"/>
      <c r="RKU228" s="730"/>
      <c r="RKV228" s="730"/>
      <c r="RKW228" s="730"/>
      <c r="RKX228" s="730"/>
      <c r="RKY228" s="730"/>
      <c r="RKZ228" s="727"/>
      <c r="RLA228" s="727"/>
      <c r="RLB228" s="727"/>
      <c r="RLC228" s="727"/>
      <c r="RLD228" s="727"/>
      <c r="RLE228" s="727"/>
      <c r="RLF228" s="727"/>
      <c r="RLG228" s="727"/>
      <c r="RLH228" s="727"/>
      <c r="RLI228" s="727"/>
      <c r="RLJ228" s="727"/>
      <c r="RLK228" s="727"/>
      <c r="RLL228" s="727"/>
      <c r="RLM228" s="727"/>
      <c r="RLN228" s="727"/>
      <c r="RLO228" s="727"/>
      <c r="RLP228" s="728"/>
      <c r="RLQ228" s="728"/>
      <c r="RLR228" s="728"/>
      <c r="RLS228" s="728"/>
      <c r="RLT228" s="728"/>
      <c r="RLU228" s="728"/>
      <c r="RLV228" s="728"/>
      <c r="RLW228" s="729"/>
      <c r="RLX228" s="729"/>
      <c r="RLY228" s="729"/>
      <c r="RLZ228" s="729"/>
      <c r="RMA228" s="729"/>
      <c r="RMB228" s="729"/>
      <c r="RMC228" s="729"/>
      <c r="RMD228" s="729"/>
      <c r="RME228" s="729"/>
      <c r="RMF228" s="729"/>
      <c r="RMG228" s="729"/>
      <c r="RMH228" s="729"/>
      <c r="RMI228" s="729"/>
      <c r="RMJ228" s="729"/>
      <c r="RMK228" s="729"/>
      <c r="RML228" s="729"/>
      <c r="RMM228" s="729"/>
      <c r="RMN228" s="729"/>
      <c r="RMO228" s="729"/>
      <c r="RMP228" s="729"/>
      <c r="RMQ228" s="729"/>
      <c r="RMR228" s="729"/>
      <c r="RMS228" s="729"/>
      <c r="RMT228" s="729"/>
      <c r="RMU228" s="729"/>
      <c r="RMV228" s="729"/>
      <c r="RMW228" s="729"/>
      <c r="RMX228" s="729"/>
      <c r="RMY228" s="729"/>
      <c r="RMZ228" s="729"/>
      <c r="RNA228" s="729"/>
      <c r="RNB228" s="729"/>
      <c r="RNC228" s="729"/>
      <c r="RND228" s="729"/>
      <c r="RNE228" s="730"/>
      <c r="RNF228" s="730"/>
      <c r="RNG228" s="730"/>
      <c r="RNH228" s="730"/>
      <c r="RNI228" s="730"/>
      <c r="RNJ228" s="730"/>
      <c r="RNK228" s="730"/>
      <c r="RNL228" s="730"/>
      <c r="RNM228" s="730"/>
      <c r="RNN228" s="730"/>
      <c r="RNO228" s="730"/>
      <c r="RNP228" s="730"/>
      <c r="RNQ228" s="730"/>
      <c r="RNR228" s="730"/>
      <c r="RNS228" s="730"/>
      <c r="RNT228" s="730"/>
      <c r="RNU228" s="730"/>
      <c r="RNV228" s="730"/>
      <c r="RNW228" s="730"/>
      <c r="RNX228" s="730"/>
      <c r="RNY228" s="730"/>
      <c r="RNZ228" s="730"/>
      <c r="ROA228" s="730"/>
      <c r="ROB228" s="730"/>
      <c r="ROC228" s="730"/>
      <c r="ROD228" s="730"/>
      <c r="ROE228" s="730"/>
      <c r="ROF228" s="730"/>
      <c r="ROG228" s="730"/>
      <c r="ROH228" s="730"/>
      <c r="ROI228" s="730"/>
      <c r="ROJ228" s="730"/>
      <c r="ROK228" s="730"/>
      <c r="ROL228" s="730"/>
      <c r="ROM228" s="730"/>
      <c r="RON228" s="730"/>
      <c r="ROO228" s="730"/>
      <c r="ROP228" s="730"/>
      <c r="ROQ228" s="730"/>
      <c r="ROR228" s="730"/>
      <c r="ROS228" s="730"/>
      <c r="ROT228" s="730"/>
      <c r="ROU228" s="730"/>
      <c r="ROV228" s="730"/>
      <c r="ROW228" s="730"/>
      <c r="ROX228" s="730"/>
      <c r="ROY228" s="730"/>
      <c r="ROZ228" s="730"/>
      <c r="RPA228" s="727"/>
      <c r="RPB228" s="727"/>
      <c r="RPC228" s="727"/>
      <c r="RPD228" s="727"/>
      <c r="RPE228" s="727"/>
      <c r="RPF228" s="727"/>
      <c r="RPG228" s="727"/>
      <c r="RPH228" s="727"/>
      <c r="RPI228" s="727"/>
      <c r="RPJ228" s="727"/>
      <c r="RPK228" s="727"/>
      <c r="RPL228" s="727"/>
      <c r="RPM228" s="727"/>
      <c r="RPN228" s="727"/>
      <c r="RPO228" s="727"/>
      <c r="RPP228" s="727"/>
      <c r="RPQ228" s="728"/>
      <c r="RPR228" s="728"/>
      <c r="RPS228" s="728"/>
      <c r="RPT228" s="728"/>
      <c r="RPU228" s="728"/>
      <c r="RPV228" s="728"/>
      <c r="RPW228" s="728"/>
      <c r="RPX228" s="729"/>
      <c r="RPY228" s="729"/>
      <c r="RPZ228" s="729"/>
      <c r="RQA228" s="729"/>
      <c r="RQB228" s="729"/>
      <c r="RQC228" s="729"/>
      <c r="RQD228" s="729"/>
      <c r="RQE228" s="729"/>
      <c r="RQF228" s="729"/>
      <c r="RQG228" s="729"/>
      <c r="RQH228" s="729"/>
      <c r="RQI228" s="729"/>
      <c r="RQJ228" s="729"/>
      <c r="RQK228" s="729"/>
      <c r="RQL228" s="729"/>
      <c r="RQM228" s="729"/>
      <c r="RQN228" s="729"/>
      <c r="RQO228" s="729"/>
      <c r="RQP228" s="729"/>
      <c r="RQQ228" s="729"/>
      <c r="RQR228" s="729"/>
      <c r="RQS228" s="729"/>
      <c r="RQT228" s="729"/>
      <c r="RQU228" s="729"/>
      <c r="RQV228" s="729"/>
      <c r="RQW228" s="729"/>
      <c r="RQX228" s="729"/>
      <c r="RQY228" s="729"/>
      <c r="RQZ228" s="729"/>
      <c r="RRA228" s="729"/>
      <c r="RRB228" s="729"/>
      <c r="RRC228" s="729"/>
      <c r="RRD228" s="729"/>
      <c r="RRE228" s="729"/>
      <c r="RRF228" s="730"/>
      <c r="RRG228" s="730"/>
      <c r="RRH228" s="730"/>
      <c r="RRI228" s="730"/>
      <c r="RRJ228" s="730"/>
      <c r="RRK228" s="730"/>
      <c r="RRL228" s="730"/>
      <c r="RRM228" s="730"/>
      <c r="RRN228" s="730"/>
      <c r="RRO228" s="730"/>
      <c r="RRP228" s="730"/>
      <c r="RRQ228" s="730"/>
      <c r="RRR228" s="730"/>
      <c r="RRS228" s="730"/>
      <c r="RRT228" s="730"/>
      <c r="RRU228" s="730"/>
      <c r="RRV228" s="730"/>
      <c r="RRW228" s="730"/>
      <c r="RRX228" s="730"/>
      <c r="RRY228" s="730"/>
      <c r="RRZ228" s="730"/>
      <c r="RSA228" s="730"/>
      <c r="RSB228" s="730"/>
      <c r="RSC228" s="730"/>
      <c r="RSD228" s="730"/>
      <c r="RSE228" s="730"/>
      <c r="RSF228" s="730"/>
      <c r="RSG228" s="730"/>
      <c r="RSH228" s="730"/>
      <c r="RSI228" s="730"/>
      <c r="RSJ228" s="730"/>
      <c r="RSK228" s="730"/>
      <c r="RSL228" s="730"/>
      <c r="RSM228" s="730"/>
      <c r="RSN228" s="730"/>
      <c r="RSO228" s="730"/>
      <c r="RSP228" s="730"/>
      <c r="RSQ228" s="730"/>
      <c r="RSR228" s="730"/>
      <c r="RSS228" s="730"/>
      <c r="RST228" s="730"/>
      <c r="RSU228" s="730"/>
      <c r="RSV228" s="730"/>
      <c r="RSW228" s="730"/>
      <c r="RSX228" s="730"/>
      <c r="RSY228" s="730"/>
      <c r="RSZ228" s="730"/>
      <c r="RTA228" s="730"/>
      <c r="RTB228" s="727"/>
      <c r="RTC228" s="727"/>
      <c r="RTD228" s="727"/>
      <c r="RTE228" s="727"/>
      <c r="RTF228" s="727"/>
      <c r="RTG228" s="727"/>
      <c r="RTH228" s="727"/>
      <c r="RTI228" s="727"/>
      <c r="RTJ228" s="727"/>
      <c r="RTK228" s="727"/>
      <c r="RTL228" s="727"/>
      <c r="RTM228" s="727"/>
      <c r="RTN228" s="727"/>
      <c r="RTO228" s="727"/>
      <c r="RTP228" s="727"/>
      <c r="RTQ228" s="727"/>
      <c r="RTR228" s="728"/>
      <c r="RTS228" s="728"/>
      <c r="RTT228" s="728"/>
      <c r="RTU228" s="728"/>
      <c r="RTV228" s="728"/>
      <c r="RTW228" s="728"/>
      <c r="RTX228" s="728"/>
      <c r="RTY228" s="729"/>
      <c r="RTZ228" s="729"/>
      <c r="RUA228" s="729"/>
      <c r="RUB228" s="729"/>
      <c r="RUC228" s="729"/>
      <c r="RUD228" s="729"/>
      <c r="RUE228" s="729"/>
      <c r="RUF228" s="729"/>
      <c r="RUG228" s="729"/>
      <c r="RUH228" s="729"/>
      <c r="RUI228" s="729"/>
      <c r="RUJ228" s="729"/>
      <c r="RUK228" s="729"/>
      <c r="RUL228" s="729"/>
      <c r="RUM228" s="729"/>
      <c r="RUN228" s="729"/>
      <c r="RUO228" s="729"/>
      <c r="RUP228" s="729"/>
      <c r="RUQ228" s="729"/>
      <c r="RUR228" s="729"/>
      <c r="RUS228" s="729"/>
      <c r="RUT228" s="729"/>
      <c r="RUU228" s="729"/>
      <c r="RUV228" s="729"/>
      <c r="RUW228" s="729"/>
      <c r="RUX228" s="729"/>
      <c r="RUY228" s="729"/>
      <c r="RUZ228" s="729"/>
      <c r="RVA228" s="729"/>
      <c r="RVB228" s="729"/>
      <c r="RVC228" s="729"/>
      <c r="RVD228" s="729"/>
      <c r="RVE228" s="729"/>
      <c r="RVF228" s="729"/>
      <c r="RVG228" s="730"/>
      <c r="RVH228" s="730"/>
      <c r="RVI228" s="730"/>
      <c r="RVJ228" s="730"/>
      <c r="RVK228" s="730"/>
      <c r="RVL228" s="730"/>
      <c r="RVM228" s="730"/>
      <c r="RVN228" s="730"/>
      <c r="RVO228" s="730"/>
      <c r="RVP228" s="730"/>
      <c r="RVQ228" s="730"/>
      <c r="RVR228" s="730"/>
      <c r="RVS228" s="730"/>
      <c r="RVT228" s="730"/>
      <c r="RVU228" s="730"/>
      <c r="RVV228" s="730"/>
      <c r="RVW228" s="730"/>
      <c r="RVX228" s="730"/>
      <c r="RVY228" s="730"/>
      <c r="RVZ228" s="730"/>
      <c r="RWA228" s="730"/>
      <c r="RWB228" s="730"/>
      <c r="RWC228" s="730"/>
      <c r="RWD228" s="730"/>
      <c r="RWE228" s="730"/>
      <c r="RWF228" s="730"/>
      <c r="RWG228" s="730"/>
      <c r="RWH228" s="730"/>
      <c r="RWI228" s="730"/>
      <c r="RWJ228" s="730"/>
      <c r="RWK228" s="730"/>
      <c r="RWL228" s="730"/>
      <c r="RWM228" s="730"/>
      <c r="RWN228" s="730"/>
      <c r="RWO228" s="730"/>
      <c r="RWP228" s="730"/>
      <c r="RWQ228" s="730"/>
      <c r="RWR228" s="730"/>
      <c r="RWS228" s="730"/>
      <c r="RWT228" s="730"/>
      <c r="RWU228" s="730"/>
      <c r="RWV228" s="730"/>
      <c r="RWW228" s="730"/>
      <c r="RWX228" s="730"/>
      <c r="RWY228" s="730"/>
      <c r="RWZ228" s="730"/>
      <c r="RXA228" s="730"/>
      <c r="RXB228" s="730"/>
      <c r="RXC228" s="727"/>
      <c r="RXD228" s="727"/>
      <c r="RXE228" s="727"/>
      <c r="RXF228" s="727"/>
      <c r="RXG228" s="727"/>
      <c r="RXH228" s="727"/>
      <c r="RXI228" s="727"/>
      <c r="RXJ228" s="727"/>
      <c r="RXK228" s="727"/>
      <c r="RXL228" s="727"/>
      <c r="RXM228" s="727"/>
      <c r="RXN228" s="727"/>
      <c r="RXO228" s="727"/>
      <c r="RXP228" s="727"/>
      <c r="RXQ228" s="727"/>
      <c r="RXR228" s="727"/>
      <c r="RXS228" s="728"/>
      <c r="RXT228" s="728"/>
      <c r="RXU228" s="728"/>
      <c r="RXV228" s="728"/>
      <c r="RXW228" s="728"/>
      <c r="RXX228" s="728"/>
      <c r="RXY228" s="728"/>
      <c r="RXZ228" s="729"/>
      <c r="RYA228" s="729"/>
      <c r="RYB228" s="729"/>
      <c r="RYC228" s="729"/>
      <c r="RYD228" s="729"/>
      <c r="RYE228" s="729"/>
      <c r="RYF228" s="729"/>
      <c r="RYG228" s="729"/>
      <c r="RYH228" s="729"/>
      <c r="RYI228" s="729"/>
      <c r="RYJ228" s="729"/>
      <c r="RYK228" s="729"/>
      <c r="RYL228" s="729"/>
      <c r="RYM228" s="729"/>
      <c r="RYN228" s="729"/>
      <c r="RYO228" s="729"/>
      <c r="RYP228" s="729"/>
      <c r="RYQ228" s="729"/>
      <c r="RYR228" s="729"/>
      <c r="RYS228" s="729"/>
      <c r="RYT228" s="729"/>
      <c r="RYU228" s="729"/>
      <c r="RYV228" s="729"/>
      <c r="RYW228" s="729"/>
      <c r="RYX228" s="729"/>
      <c r="RYY228" s="729"/>
      <c r="RYZ228" s="729"/>
      <c r="RZA228" s="729"/>
      <c r="RZB228" s="729"/>
      <c r="RZC228" s="729"/>
      <c r="RZD228" s="729"/>
      <c r="RZE228" s="729"/>
      <c r="RZF228" s="729"/>
      <c r="RZG228" s="729"/>
      <c r="RZH228" s="730"/>
      <c r="RZI228" s="730"/>
      <c r="RZJ228" s="730"/>
      <c r="RZK228" s="730"/>
      <c r="RZL228" s="730"/>
      <c r="RZM228" s="730"/>
      <c r="RZN228" s="730"/>
      <c r="RZO228" s="730"/>
      <c r="RZP228" s="730"/>
      <c r="RZQ228" s="730"/>
      <c r="RZR228" s="730"/>
      <c r="RZS228" s="730"/>
      <c r="RZT228" s="730"/>
      <c r="RZU228" s="730"/>
      <c r="RZV228" s="730"/>
      <c r="RZW228" s="730"/>
      <c r="RZX228" s="730"/>
      <c r="RZY228" s="730"/>
      <c r="RZZ228" s="730"/>
      <c r="SAA228" s="730"/>
      <c r="SAB228" s="730"/>
      <c r="SAC228" s="730"/>
      <c r="SAD228" s="730"/>
      <c r="SAE228" s="730"/>
      <c r="SAF228" s="730"/>
      <c r="SAG228" s="730"/>
      <c r="SAH228" s="730"/>
      <c r="SAI228" s="730"/>
      <c r="SAJ228" s="730"/>
      <c r="SAK228" s="730"/>
      <c r="SAL228" s="730"/>
      <c r="SAM228" s="730"/>
      <c r="SAN228" s="730"/>
      <c r="SAO228" s="730"/>
      <c r="SAP228" s="730"/>
      <c r="SAQ228" s="730"/>
      <c r="SAR228" s="730"/>
      <c r="SAS228" s="730"/>
      <c r="SAT228" s="730"/>
      <c r="SAU228" s="730"/>
      <c r="SAV228" s="730"/>
      <c r="SAW228" s="730"/>
      <c r="SAX228" s="730"/>
      <c r="SAY228" s="730"/>
      <c r="SAZ228" s="730"/>
      <c r="SBA228" s="730"/>
      <c r="SBB228" s="730"/>
      <c r="SBC228" s="730"/>
      <c r="SBD228" s="727"/>
      <c r="SBE228" s="727"/>
      <c r="SBF228" s="727"/>
      <c r="SBG228" s="727"/>
      <c r="SBH228" s="727"/>
      <c r="SBI228" s="727"/>
      <c r="SBJ228" s="727"/>
      <c r="SBK228" s="727"/>
      <c r="SBL228" s="727"/>
      <c r="SBM228" s="727"/>
      <c r="SBN228" s="727"/>
      <c r="SBO228" s="727"/>
      <c r="SBP228" s="727"/>
      <c r="SBQ228" s="727"/>
      <c r="SBR228" s="727"/>
      <c r="SBS228" s="727"/>
      <c r="SBT228" s="728"/>
      <c r="SBU228" s="728"/>
      <c r="SBV228" s="728"/>
      <c r="SBW228" s="728"/>
      <c r="SBX228" s="728"/>
      <c r="SBY228" s="728"/>
      <c r="SBZ228" s="728"/>
      <c r="SCA228" s="729"/>
      <c r="SCB228" s="729"/>
      <c r="SCC228" s="729"/>
      <c r="SCD228" s="729"/>
      <c r="SCE228" s="729"/>
      <c r="SCF228" s="729"/>
      <c r="SCG228" s="729"/>
      <c r="SCH228" s="729"/>
      <c r="SCI228" s="729"/>
      <c r="SCJ228" s="729"/>
      <c r="SCK228" s="729"/>
      <c r="SCL228" s="729"/>
      <c r="SCM228" s="729"/>
      <c r="SCN228" s="729"/>
      <c r="SCO228" s="729"/>
      <c r="SCP228" s="729"/>
      <c r="SCQ228" s="729"/>
      <c r="SCR228" s="729"/>
      <c r="SCS228" s="729"/>
      <c r="SCT228" s="729"/>
      <c r="SCU228" s="729"/>
      <c r="SCV228" s="729"/>
      <c r="SCW228" s="729"/>
      <c r="SCX228" s="729"/>
      <c r="SCY228" s="729"/>
      <c r="SCZ228" s="729"/>
      <c r="SDA228" s="729"/>
      <c r="SDB228" s="729"/>
      <c r="SDC228" s="729"/>
      <c r="SDD228" s="729"/>
      <c r="SDE228" s="729"/>
      <c r="SDF228" s="729"/>
      <c r="SDG228" s="729"/>
      <c r="SDH228" s="729"/>
      <c r="SDI228" s="730"/>
      <c r="SDJ228" s="730"/>
      <c r="SDK228" s="730"/>
      <c r="SDL228" s="730"/>
      <c r="SDM228" s="730"/>
      <c r="SDN228" s="730"/>
      <c r="SDO228" s="730"/>
      <c r="SDP228" s="730"/>
      <c r="SDQ228" s="730"/>
      <c r="SDR228" s="730"/>
      <c r="SDS228" s="730"/>
      <c r="SDT228" s="730"/>
      <c r="SDU228" s="730"/>
      <c r="SDV228" s="730"/>
      <c r="SDW228" s="730"/>
      <c r="SDX228" s="730"/>
      <c r="SDY228" s="730"/>
      <c r="SDZ228" s="730"/>
      <c r="SEA228" s="730"/>
      <c r="SEB228" s="730"/>
      <c r="SEC228" s="730"/>
      <c r="SED228" s="730"/>
      <c r="SEE228" s="730"/>
      <c r="SEF228" s="730"/>
      <c r="SEG228" s="730"/>
      <c r="SEH228" s="730"/>
      <c r="SEI228" s="730"/>
      <c r="SEJ228" s="730"/>
      <c r="SEK228" s="730"/>
      <c r="SEL228" s="730"/>
      <c r="SEM228" s="730"/>
      <c r="SEN228" s="730"/>
      <c r="SEO228" s="730"/>
      <c r="SEP228" s="730"/>
      <c r="SEQ228" s="730"/>
      <c r="SER228" s="730"/>
      <c r="SES228" s="730"/>
      <c r="SET228" s="730"/>
      <c r="SEU228" s="730"/>
      <c r="SEV228" s="730"/>
      <c r="SEW228" s="730"/>
      <c r="SEX228" s="730"/>
      <c r="SEY228" s="730"/>
      <c r="SEZ228" s="730"/>
      <c r="SFA228" s="730"/>
      <c r="SFB228" s="730"/>
      <c r="SFC228" s="730"/>
      <c r="SFD228" s="730"/>
      <c r="SFE228" s="727"/>
      <c r="SFF228" s="727"/>
      <c r="SFG228" s="727"/>
      <c r="SFH228" s="727"/>
      <c r="SFI228" s="727"/>
      <c r="SFJ228" s="727"/>
      <c r="SFK228" s="727"/>
      <c r="SFL228" s="727"/>
      <c r="SFM228" s="727"/>
      <c r="SFN228" s="727"/>
      <c r="SFO228" s="727"/>
      <c r="SFP228" s="727"/>
      <c r="SFQ228" s="727"/>
      <c r="SFR228" s="727"/>
      <c r="SFS228" s="727"/>
      <c r="SFT228" s="727"/>
      <c r="SFU228" s="728"/>
      <c r="SFV228" s="728"/>
      <c r="SFW228" s="728"/>
      <c r="SFX228" s="728"/>
      <c r="SFY228" s="728"/>
      <c r="SFZ228" s="728"/>
      <c r="SGA228" s="728"/>
      <c r="SGB228" s="729"/>
      <c r="SGC228" s="729"/>
      <c r="SGD228" s="729"/>
      <c r="SGE228" s="729"/>
      <c r="SGF228" s="729"/>
      <c r="SGG228" s="729"/>
      <c r="SGH228" s="729"/>
      <c r="SGI228" s="729"/>
      <c r="SGJ228" s="729"/>
      <c r="SGK228" s="729"/>
      <c r="SGL228" s="729"/>
      <c r="SGM228" s="729"/>
      <c r="SGN228" s="729"/>
      <c r="SGO228" s="729"/>
      <c r="SGP228" s="729"/>
      <c r="SGQ228" s="729"/>
      <c r="SGR228" s="729"/>
      <c r="SGS228" s="729"/>
      <c r="SGT228" s="729"/>
      <c r="SGU228" s="729"/>
      <c r="SGV228" s="729"/>
      <c r="SGW228" s="729"/>
      <c r="SGX228" s="729"/>
      <c r="SGY228" s="729"/>
      <c r="SGZ228" s="729"/>
      <c r="SHA228" s="729"/>
      <c r="SHB228" s="729"/>
      <c r="SHC228" s="729"/>
      <c r="SHD228" s="729"/>
      <c r="SHE228" s="729"/>
      <c r="SHF228" s="729"/>
      <c r="SHG228" s="729"/>
      <c r="SHH228" s="729"/>
      <c r="SHI228" s="729"/>
      <c r="SHJ228" s="730"/>
      <c r="SHK228" s="730"/>
      <c r="SHL228" s="730"/>
      <c r="SHM228" s="730"/>
      <c r="SHN228" s="730"/>
      <c r="SHO228" s="730"/>
      <c r="SHP228" s="730"/>
      <c r="SHQ228" s="730"/>
      <c r="SHR228" s="730"/>
      <c r="SHS228" s="730"/>
      <c r="SHT228" s="730"/>
      <c r="SHU228" s="730"/>
      <c r="SHV228" s="730"/>
      <c r="SHW228" s="730"/>
      <c r="SHX228" s="730"/>
      <c r="SHY228" s="730"/>
      <c r="SHZ228" s="730"/>
      <c r="SIA228" s="730"/>
      <c r="SIB228" s="730"/>
      <c r="SIC228" s="730"/>
      <c r="SID228" s="730"/>
      <c r="SIE228" s="730"/>
      <c r="SIF228" s="730"/>
      <c r="SIG228" s="730"/>
      <c r="SIH228" s="730"/>
      <c r="SII228" s="730"/>
      <c r="SIJ228" s="730"/>
      <c r="SIK228" s="730"/>
      <c r="SIL228" s="730"/>
      <c r="SIM228" s="730"/>
      <c r="SIN228" s="730"/>
      <c r="SIO228" s="730"/>
      <c r="SIP228" s="730"/>
      <c r="SIQ228" s="730"/>
      <c r="SIR228" s="730"/>
      <c r="SIS228" s="730"/>
      <c r="SIT228" s="730"/>
      <c r="SIU228" s="730"/>
      <c r="SIV228" s="730"/>
      <c r="SIW228" s="730"/>
      <c r="SIX228" s="730"/>
      <c r="SIY228" s="730"/>
      <c r="SIZ228" s="730"/>
      <c r="SJA228" s="730"/>
      <c r="SJB228" s="730"/>
      <c r="SJC228" s="730"/>
      <c r="SJD228" s="730"/>
      <c r="SJE228" s="730"/>
      <c r="SJF228" s="727"/>
      <c r="SJG228" s="727"/>
      <c r="SJH228" s="727"/>
      <c r="SJI228" s="727"/>
      <c r="SJJ228" s="727"/>
      <c r="SJK228" s="727"/>
      <c r="SJL228" s="727"/>
      <c r="SJM228" s="727"/>
      <c r="SJN228" s="727"/>
      <c r="SJO228" s="727"/>
      <c r="SJP228" s="727"/>
      <c r="SJQ228" s="727"/>
      <c r="SJR228" s="727"/>
      <c r="SJS228" s="727"/>
      <c r="SJT228" s="727"/>
      <c r="SJU228" s="727"/>
      <c r="SJV228" s="728"/>
      <c r="SJW228" s="728"/>
      <c r="SJX228" s="728"/>
      <c r="SJY228" s="728"/>
      <c r="SJZ228" s="728"/>
      <c r="SKA228" s="728"/>
      <c r="SKB228" s="728"/>
      <c r="SKC228" s="729"/>
      <c r="SKD228" s="729"/>
      <c r="SKE228" s="729"/>
      <c r="SKF228" s="729"/>
      <c r="SKG228" s="729"/>
      <c r="SKH228" s="729"/>
      <c r="SKI228" s="729"/>
      <c r="SKJ228" s="729"/>
      <c r="SKK228" s="729"/>
      <c r="SKL228" s="729"/>
      <c r="SKM228" s="729"/>
      <c r="SKN228" s="729"/>
      <c r="SKO228" s="729"/>
      <c r="SKP228" s="729"/>
      <c r="SKQ228" s="729"/>
      <c r="SKR228" s="729"/>
      <c r="SKS228" s="729"/>
      <c r="SKT228" s="729"/>
      <c r="SKU228" s="729"/>
      <c r="SKV228" s="729"/>
      <c r="SKW228" s="729"/>
      <c r="SKX228" s="729"/>
      <c r="SKY228" s="729"/>
      <c r="SKZ228" s="729"/>
      <c r="SLA228" s="729"/>
      <c r="SLB228" s="729"/>
      <c r="SLC228" s="729"/>
      <c r="SLD228" s="729"/>
      <c r="SLE228" s="729"/>
      <c r="SLF228" s="729"/>
      <c r="SLG228" s="729"/>
      <c r="SLH228" s="729"/>
      <c r="SLI228" s="729"/>
      <c r="SLJ228" s="729"/>
      <c r="SLK228" s="730"/>
      <c r="SLL228" s="730"/>
      <c r="SLM228" s="730"/>
      <c r="SLN228" s="730"/>
      <c r="SLO228" s="730"/>
      <c r="SLP228" s="730"/>
      <c r="SLQ228" s="730"/>
      <c r="SLR228" s="730"/>
      <c r="SLS228" s="730"/>
      <c r="SLT228" s="730"/>
      <c r="SLU228" s="730"/>
      <c r="SLV228" s="730"/>
      <c r="SLW228" s="730"/>
      <c r="SLX228" s="730"/>
      <c r="SLY228" s="730"/>
      <c r="SLZ228" s="730"/>
      <c r="SMA228" s="730"/>
      <c r="SMB228" s="730"/>
      <c r="SMC228" s="730"/>
      <c r="SMD228" s="730"/>
      <c r="SME228" s="730"/>
      <c r="SMF228" s="730"/>
      <c r="SMG228" s="730"/>
      <c r="SMH228" s="730"/>
      <c r="SMI228" s="730"/>
      <c r="SMJ228" s="730"/>
      <c r="SMK228" s="730"/>
      <c r="SML228" s="730"/>
      <c r="SMM228" s="730"/>
      <c r="SMN228" s="730"/>
      <c r="SMO228" s="730"/>
      <c r="SMP228" s="730"/>
      <c r="SMQ228" s="730"/>
      <c r="SMR228" s="730"/>
      <c r="SMS228" s="730"/>
      <c r="SMT228" s="730"/>
      <c r="SMU228" s="730"/>
      <c r="SMV228" s="730"/>
      <c r="SMW228" s="730"/>
      <c r="SMX228" s="730"/>
      <c r="SMY228" s="730"/>
      <c r="SMZ228" s="730"/>
      <c r="SNA228" s="730"/>
      <c r="SNB228" s="730"/>
      <c r="SNC228" s="730"/>
      <c r="SND228" s="730"/>
      <c r="SNE228" s="730"/>
      <c r="SNF228" s="730"/>
      <c r="SNG228" s="727"/>
      <c r="SNH228" s="727"/>
      <c r="SNI228" s="727"/>
      <c r="SNJ228" s="727"/>
      <c r="SNK228" s="727"/>
      <c r="SNL228" s="727"/>
      <c r="SNM228" s="727"/>
      <c r="SNN228" s="727"/>
      <c r="SNO228" s="727"/>
      <c r="SNP228" s="727"/>
      <c r="SNQ228" s="727"/>
      <c r="SNR228" s="727"/>
      <c r="SNS228" s="727"/>
      <c r="SNT228" s="727"/>
      <c r="SNU228" s="727"/>
      <c r="SNV228" s="727"/>
      <c r="SNW228" s="728"/>
      <c r="SNX228" s="728"/>
      <c r="SNY228" s="728"/>
      <c r="SNZ228" s="728"/>
      <c r="SOA228" s="728"/>
      <c r="SOB228" s="728"/>
      <c r="SOC228" s="728"/>
      <c r="SOD228" s="729"/>
      <c r="SOE228" s="729"/>
      <c r="SOF228" s="729"/>
      <c r="SOG228" s="729"/>
      <c r="SOH228" s="729"/>
      <c r="SOI228" s="729"/>
      <c r="SOJ228" s="729"/>
      <c r="SOK228" s="729"/>
      <c r="SOL228" s="729"/>
      <c r="SOM228" s="729"/>
      <c r="SON228" s="729"/>
      <c r="SOO228" s="729"/>
      <c r="SOP228" s="729"/>
      <c r="SOQ228" s="729"/>
      <c r="SOR228" s="729"/>
      <c r="SOS228" s="729"/>
      <c r="SOT228" s="729"/>
      <c r="SOU228" s="729"/>
      <c r="SOV228" s="729"/>
      <c r="SOW228" s="729"/>
      <c r="SOX228" s="729"/>
      <c r="SOY228" s="729"/>
      <c r="SOZ228" s="729"/>
      <c r="SPA228" s="729"/>
      <c r="SPB228" s="729"/>
      <c r="SPC228" s="729"/>
      <c r="SPD228" s="729"/>
      <c r="SPE228" s="729"/>
      <c r="SPF228" s="729"/>
      <c r="SPG228" s="729"/>
      <c r="SPH228" s="729"/>
      <c r="SPI228" s="729"/>
      <c r="SPJ228" s="729"/>
      <c r="SPK228" s="729"/>
      <c r="SPL228" s="730"/>
      <c r="SPM228" s="730"/>
      <c r="SPN228" s="730"/>
      <c r="SPO228" s="730"/>
      <c r="SPP228" s="730"/>
      <c r="SPQ228" s="730"/>
      <c r="SPR228" s="730"/>
      <c r="SPS228" s="730"/>
      <c r="SPT228" s="730"/>
      <c r="SPU228" s="730"/>
      <c r="SPV228" s="730"/>
      <c r="SPW228" s="730"/>
      <c r="SPX228" s="730"/>
      <c r="SPY228" s="730"/>
      <c r="SPZ228" s="730"/>
      <c r="SQA228" s="730"/>
      <c r="SQB228" s="730"/>
      <c r="SQC228" s="730"/>
      <c r="SQD228" s="730"/>
      <c r="SQE228" s="730"/>
      <c r="SQF228" s="730"/>
      <c r="SQG228" s="730"/>
      <c r="SQH228" s="730"/>
      <c r="SQI228" s="730"/>
      <c r="SQJ228" s="730"/>
      <c r="SQK228" s="730"/>
      <c r="SQL228" s="730"/>
      <c r="SQM228" s="730"/>
      <c r="SQN228" s="730"/>
      <c r="SQO228" s="730"/>
      <c r="SQP228" s="730"/>
      <c r="SQQ228" s="730"/>
      <c r="SQR228" s="730"/>
      <c r="SQS228" s="730"/>
      <c r="SQT228" s="730"/>
      <c r="SQU228" s="730"/>
      <c r="SQV228" s="730"/>
      <c r="SQW228" s="730"/>
      <c r="SQX228" s="730"/>
      <c r="SQY228" s="730"/>
      <c r="SQZ228" s="730"/>
      <c r="SRA228" s="730"/>
      <c r="SRB228" s="730"/>
      <c r="SRC228" s="730"/>
      <c r="SRD228" s="730"/>
      <c r="SRE228" s="730"/>
      <c r="SRF228" s="730"/>
      <c r="SRG228" s="730"/>
      <c r="SRH228" s="727"/>
      <c r="SRI228" s="727"/>
      <c r="SRJ228" s="727"/>
      <c r="SRK228" s="727"/>
      <c r="SRL228" s="727"/>
      <c r="SRM228" s="727"/>
      <c r="SRN228" s="727"/>
      <c r="SRO228" s="727"/>
      <c r="SRP228" s="727"/>
      <c r="SRQ228" s="727"/>
      <c r="SRR228" s="727"/>
      <c r="SRS228" s="727"/>
      <c r="SRT228" s="727"/>
      <c r="SRU228" s="727"/>
      <c r="SRV228" s="727"/>
      <c r="SRW228" s="727"/>
      <c r="SRX228" s="728"/>
      <c r="SRY228" s="728"/>
      <c r="SRZ228" s="728"/>
      <c r="SSA228" s="728"/>
      <c r="SSB228" s="728"/>
      <c r="SSC228" s="728"/>
      <c r="SSD228" s="728"/>
      <c r="SSE228" s="729"/>
      <c r="SSF228" s="729"/>
      <c r="SSG228" s="729"/>
      <c r="SSH228" s="729"/>
      <c r="SSI228" s="729"/>
      <c r="SSJ228" s="729"/>
      <c r="SSK228" s="729"/>
      <c r="SSL228" s="729"/>
      <c r="SSM228" s="729"/>
      <c r="SSN228" s="729"/>
      <c r="SSO228" s="729"/>
      <c r="SSP228" s="729"/>
      <c r="SSQ228" s="729"/>
      <c r="SSR228" s="729"/>
      <c r="SSS228" s="729"/>
      <c r="SST228" s="729"/>
      <c r="SSU228" s="729"/>
      <c r="SSV228" s="729"/>
      <c r="SSW228" s="729"/>
      <c r="SSX228" s="729"/>
      <c r="SSY228" s="729"/>
      <c r="SSZ228" s="729"/>
      <c r="STA228" s="729"/>
      <c r="STB228" s="729"/>
      <c r="STC228" s="729"/>
      <c r="STD228" s="729"/>
      <c r="STE228" s="729"/>
      <c r="STF228" s="729"/>
      <c r="STG228" s="729"/>
      <c r="STH228" s="729"/>
      <c r="STI228" s="729"/>
      <c r="STJ228" s="729"/>
      <c r="STK228" s="729"/>
      <c r="STL228" s="729"/>
      <c r="STM228" s="730"/>
      <c r="STN228" s="730"/>
      <c r="STO228" s="730"/>
      <c r="STP228" s="730"/>
      <c r="STQ228" s="730"/>
      <c r="STR228" s="730"/>
      <c r="STS228" s="730"/>
      <c r="STT228" s="730"/>
      <c r="STU228" s="730"/>
      <c r="STV228" s="730"/>
      <c r="STW228" s="730"/>
      <c r="STX228" s="730"/>
      <c r="STY228" s="730"/>
      <c r="STZ228" s="730"/>
      <c r="SUA228" s="730"/>
      <c r="SUB228" s="730"/>
      <c r="SUC228" s="730"/>
      <c r="SUD228" s="730"/>
      <c r="SUE228" s="730"/>
      <c r="SUF228" s="730"/>
      <c r="SUG228" s="730"/>
      <c r="SUH228" s="730"/>
      <c r="SUI228" s="730"/>
      <c r="SUJ228" s="730"/>
      <c r="SUK228" s="730"/>
      <c r="SUL228" s="730"/>
      <c r="SUM228" s="730"/>
      <c r="SUN228" s="730"/>
      <c r="SUO228" s="730"/>
      <c r="SUP228" s="730"/>
      <c r="SUQ228" s="730"/>
      <c r="SUR228" s="730"/>
      <c r="SUS228" s="730"/>
      <c r="SUT228" s="730"/>
      <c r="SUU228" s="730"/>
      <c r="SUV228" s="730"/>
      <c r="SUW228" s="730"/>
      <c r="SUX228" s="730"/>
      <c r="SUY228" s="730"/>
      <c r="SUZ228" s="730"/>
      <c r="SVA228" s="730"/>
      <c r="SVB228" s="730"/>
      <c r="SVC228" s="730"/>
      <c r="SVD228" s="730"/>
      <c r="SVE228" s="730"/>
      <c r="SVF228" s="730"/>
      <c r="SVG228" s="730"/>
      <c r="SVH228" s="730"/>
      <c r="SVI228" s="727"/>
      <c r="SVJ228" s="727"/>
      <c r="SVK228" s="727"/>
      <c r="SVL228" s="727"/>
      <c r="SVM228" s="727"/>
      <c r="SVN228" s="727"/>
      <c r="SVO228" s="727"/>
      <c r="SVP228" s="727"/>
      <c r="SVQ228" s="727"/>
      <c r="SVR228" s="727"/>
      <c r="SVS228" s="727"/>
      <c r="SVT228" s="727"/>
      <c r="SVU228" s="727"/>
      <c r="SVV228" s="727"/>
      <c r="SVW228" s="727"/>
      <c r="SVX228" s="727"/>
      <c r="SVY228" s="728"/>
      <c r="SVZ228" s="728"/>
      <c r="SWA228" s="728"/>
      <c r="SWB228" s="728"/>
      <c r="SWC228" s="728"/>
      <c r="SWD228" s="728"/>
      <c r="SWE228" s="728"/>
      <c r="SWF228" s="729"/>
      <c r="SWG228" s="729"/>
      <c r="SWH228" s="729"/>
      <c r="SWI228" s="729"/>
      <c r="SWJ228" s="729"/>
      <c r="SWK228" s="729"/>
      <c r="SWL228" s="729"/>
      <c r="SWM228" s="729"/>
      <c r="SWN228" s="729"/>
      <c r="SWO228" s="729"/>
      <c r="SWP228" s="729"/>
      <c r="SWQ228" s="729"/>
      <c r="SWR228" s="729"/>
      <c r="SWS228" s="729"/>
      <c r="SWT228" s="729"/>
      <c r="SWU228" s="729"/>
      <c r="SWV228" s="729"/>
      <c r="SWW228" s="729"/>
      <c r="SWX228" s="729"/>
      <c r="SWY228" s="729"/>
      <c r="SWZ228" s="729"/>
      <c r="SXA228" s="729"/>
      <c r="SXB228" s="729"/>
      <c r="SXC228" s="729"/>
      <c r="SXD228" s="729"/>
      <c r="SXE228" s="729"/>
      <c r="SXF228" s="729"/>
      <c r="SXG228" s="729"/>
      <c r="SXH228" s="729"/>
      <c r="SXI228" s="729"/>
      <c r="SXJ228" s="729"/>
      <c r="SXK228" s="729"/>
      <c r="SXL228" s="729"/>
      <c r="SXM228" s="729"/>
      <c r="SXN228" s="730"/>
      <c r="SXO228" s="730"/>
      <c r="SXP228" s="730"/>
      <c r="SXQ228" s="730"/>
      <c r="SXR228" s="730"/>
      <c r="SXS228" s="730"/>
      <c r="SXT228" s="730"/>
      <c r="SXU228" s="730"/>
      <c r="SXV228" s="730"/>
      <c r="SXW228" s="730"/>
      <c r="SXX228" s="730"/>
      <c r="SXY228" s="730"/>
      <c r="SXZ228" s="730"/>
      <c r="SYA228" s="730"/>
      <c r="SYB228" s="730"/>
      <c r="SYC228" s="730"/>
      <c r="SYD228" s="730"/>
      <c r="SYE228" s="730"/>
      <c r="SYF228" s="730"/>
      <c r="SYG228" s="730"/>
      <c r="SYH228" s="730"/>
      <c r="SYI228" s="730"/>
      <c r="SYJ228" s="730"/>
      <c r="SYK228" s="730"/>
      <c r="SYL228" s="730"/>
      <c r="SYM228" s="730"/>
      <c r="SYN228" s="730"/>
      <c r="SYO228" s="730"/>
      <c r="SYP228" s="730"/>
      <c r="SYQ228" s="730"/>
      <c r="SYR228" s="730"/>
      <c r="SYS228" s="730"/>
      <c r="SYT228" s="730"/>
      <c r="SYU228" s="730"/>
      <c r="SYV228" s="730"/>
      <c r="SYW228" s="730"/>
      <c r="SYX228" s="730"/>
      <c r="SYY228" s="730"/>
      <c r="SYZ228" s="730"/>
      <c r="SZA228" s="730"/>
      <c r="SZB228" s="730"/>
      <c r="SZC228" s="730"/>
      <c r="SZD228" s="730"/>
      <c r="SZE228" s="730"/>
      <c r="SZF228" s="730"/>
      <c r="SZG228" s="730"/>
      <c r="SZH228" s="730"/>
      <c r="SZI228" s="730"/>
      <c r="SZJ228" s="727"/>
      <c r="SZK228" s="727"/>
      <c r="SZL228" s="727"/>
      <c r="SZM228" s="727"/>
      <c r="SZN228" s="727"/>
      <c r="SZO228" s="727"/>
      <c r="SZP228" s="727"/>
      <c r="SZQ228" s="727"/>
      <c r="SZR228" s="727"/>
      <c r="SZS228" s="727"/>
      <c r="SZT228" s="727"/>
      <c r="SZU228" s="727"/>
      <c r="SZV228" s="727"/>
      <c r="SZW228" s="727"/>
      <c r="SZX228" s="727"/>
      <c r="SZY228" s="727"/>
      <c r="SZZ228" s="728"/>
      <c r="TAA228" s="728"/>
      <c r="TAB228" s="728"/>
      <c r="TAC228" s="728"/>
      <c r="TAD228" s="728"/>
      <c r="TAE228" s="728"/>
      <c r="TAF228" s="728"/>
      <c r="TAG228" s="729"/>
      <c r="TAH228" s="729"/>
      <c r="TAI228" s="729"/>
      <c r="TAJ228" s="729"/>
      <c r="TAK228" s="729"/>
      <c r="TAL228" s="729"/>
      <c r="TAM228" s="729"/>
      <c r="TAN228" s="729"/>
      <c r="TAO228" s="729"/>
      <c r="TAP228" s="729"/>
      <c r="TAQ228" s="729"/>
      <c r="TAR228" s="729"/>
      <c r="TAS228" s="729"/>
      <c r="TAT228" s="729"/>
      <c r="TAU228" s="729"/>
      <c r="TAV228" s="729"/>
      <c r="TAW228" s="729"/>
      <c r="TAX228" s="729"/>
      <c r="TAY228" s="729"/>
      <c r="TAZ228" s="729"/>
      <c r="TBA228" s="729"/>
      <c r="TBB228" s="729"/>
      <c r="TBC228" s="729"/>
      <c r="TBD228" s="729"/>
      <c r="TBE228" s="729"/>
      <c r="TBF228" s="729"/>
      <c r="TBG228" s="729"/>
      <c r="TBH228" s="729"/>
      <c r="TBI228" s="729"/>
      <c r="TBJ228" s="729"/>
      <c r="TBK228" s="729"/>
      <c r="TBL228" s="729"/>
      <c r="TBM228" s="729"/>
      <c r="TBN228" s="729"/>
      <c r="TBO228" s="730"/>
      <c r="TBP228" s="730"/>
      <c r="TBQ228" s="730"/>
      <c r="TBR228" s="730"/>
      <c r="TBS228" s="730"/>
      <c r="TBT228" s="730"/>
      <c r="TBU228" s="730"/>
      <c r="TBV228" s="730"/>
      <c r="TBW228" s="730"/>
      <c r="TBX228" s="730"/>
      <c r="TBY228" s="730"/>
      <c r="TBZ228" s="730"/>
      <c r="TCA228" s="730"/>
      <c r="TCB228" s="730"/>
      <c r="TCC228" s="730"/>
      <c r="TCD228" s="730"/>
      <c r="TCE228" s="730"/>
      <c r="TCF228" s="730"/>
      <c r="TCG228" s="730"/>
      <c r="TCH228" s="730"/>
      <c r="TCI228" s="730"/>
      <c r="TCJ228" s="730"/>
      <c r="TCK228" s="730"/>
      <c r="TCL228" s="730"/>
      <c r="TCM228" s="730"/>
      <c r="TCN228" s="730"/>
      <c r="TCO228" s="730"/>
      <c r="TCP228" s="730"/>
      <c r="TCQ228" s="730"/>
      <c r="TCR228" s="730"/>
      <c r="TCS228" s="730"/>
      <c r="TCT228" s="730"/>
      <c r="TCU228" s="730"/>
      <c r="TCV228" s="730"/>
      <c r="TCW228" s="730"/>
      <c r="TCX228" s="730"/>
      <c r="TCY228" s="730"/>
      <c r="TCZ228" s="730"/>
      <c r="TDA228" s="730"/>
      <c r="TDB228" s="730"/>
      <c r="TDC228" s="730"/>
      <c r="TDD228" s="730"/>
      <c r="TDE228" s="730"/>
      <c r="TDF228" s="730"/>
      <c r="TDG228" s="730"/>
      <c r="TDH228" s="730"/>
      <c r="TDI228" s="730"/>
      <c r="TDJ228" s="730"/>
      <c r="TDK228" s="727"/>
      <c r="TDL228" s="727"/>
      <c r="TDM228" s="727"/>
      <c r="TDN228" s="727"/>
      <c r="TDO228" s="727"/>
      <c r="TDP228" s="727"/>
      <c r="TDQ228" s="727"/>
      <c r="TDR228" s="727"/>
      <c r="TDS228" s="727"/>
      <c r="TDT228" s="727"/>
      <c r="TDU228" s="727"/>
      <c r="TDV228" s="727"/>
      <c r="TDW228" s="727"/>
      <c r="TDX228" s="727"/>
      <c r="TDY228" s="727"/>
      <c r="TDZ228" s="727"/>
      <c r="TEA228" s="728"/>
      <c r="TEB228" s="728"/>
      <c r="TEC228" s="728"/>
      <c r="TED228" s="728"/>
      <c r="TEE228" s="728"/>
      <c r="TEF228" s="728"/>
      <c r="TEG228" s="728"/>
      <c r="TEH228" s="729"/>
      <c r="TEI228" s="729"/>
      <c r="TEJ228" s="729"/>
      <c r="TEK228" s="729"/>
      <c r="TEL228" s="729"/>
      <c r="TEM228" s="729"/>
      <c r="TEN228" s="729"/>
      <c r="TEO228" s="729"/>
      <c r="TEP228" s="729"/>
      <c r="TEQ228" s="729"/>
      <c r="TER228" s="729"/>
      <c r="TES228" s="729"/>
      <c r="TET228" s="729"/>
      <c r="TEU228" s="729"/>
      <c r="TEV228" s="729"/>
      <c r="TEW228" s="729"/>
      <c r="TEX228" s="729"/>
      <c r="TEY228" s="729"/>
      <c r="TEZ228" s="729"/>
      <c r="TFA228" s="729"/>
      <c r="TFB228" s="729"/>
      <c r="TFC228" s="729"/>
      <c r="TFD228" s="729"/>
      <c r="TFE228" s="729"/>
      <c r="TFF228" s="729"/>
      <c r="TFG228" s="729"/>
      <c r="TFH228" s="729"/>
      <c r="TFI228" s="729"/>
      <c r="TFJ228" s="729"/>
      <c r="TFK228" s="729"/>
      <c r="TFL228" s="729"/>
      <c r="TFM228" s="729"/>
      <c r="TFN228" s="729"/>
      <c r="TFO228" s="729"/>
      <c r="TFP228" s="730"/>
      <c r="TFQ228" s="730"/>
      <c r="TFR228" s="730"/>
      <c r="TFS228" s="730"/>
      <c r="TFT228" s="730"/>
      <c r="TFU228" s="730"/>
      <c r="TFV228" s="730"/>
      <c r="TFW228" s="730"/>
      <c r="TFX228" s="730"/>
      <c r="TFY228" s="730"/>
      <c r="TFZ228" s="730"/>
      <c r="TGA228" s="730"/>
      <c r="TGB228" s="730"/>
      <c r="TGC228" s="730"/>
      <c r="TGD228" s="730"/>
      <c r="TGE228" s="730"/>
      <c r="TGF228" s="730"/>
      <c r="TGG228" s="730"/>
      <c r="TGH228" s="730"/>
      <c r="TGI228" s="730"/>
      <c r="TGJ228" s="730"/>
      <c r="TGK228" s="730"/>
      <c r="TGL228" s="730"/>
      <c r="TGM228" s="730"/>
      <c r="TGN228" s="730"/>
      <c r="TGO228" s="730"/>
      <c r="TGP228" s="730"/>
      <c r="TGQ228" s="730"/>
      <c r="TGR228" s="730"/>
      <c r="TGS228" s="730"/>
      <c r="TGT228" s="730"/>
      <c r="TGU228" s="730"/>
      <c r="TGV228" s="730"/>
      <c r="TGW228" s="730"/>
      <c r="TGX228" s="730"/>
      <c r="TGY228" s="730"/>
      <c r="TGZ228" s="730"/>
      <c r="THA228" s="730"/>
      <c r="THB228" s="730"/>
      <c r="THC228" s="730"/>
      <c r="THD228" s="730"/>
      <c r="THE228" s="730"/>
      <c r="THF228" s="730"/>
      <c r="THG228" s="730"/>
      <c r="THH228" s="730"/>
      <c r="THI228" s="730"/>
      <c r="THJ228" s="730"/>
      <c r="THK228" s="730"/>
      <c r="THL228" s="727"/>
      <c r="THM228" s="727"/>
      <c r="THN228" s="727"/>
      <c r="THO228" s="727"/>
      <c r="THP228" s="727"/>
      <c r="THQ228" s="727"/>
      <c r="THR228" s="727"/>
      <c r="THS228" s="727"/>
      <c r="THT228" s="727"/>
      <c r="THU228" s="727"/>
      <c r="THV228" s="727"/>
      <c r="THW228" s="727"/>
      <c r="THX228" s="727"/>
      <c r="THY228" s="727"/>
      <c r="THZ228" s="727"/>
      <c r="TIA228" s="727"/>
      <c r="TIB228" s="728"/>
      <c r="TIC228" s="728"/>
      <c r="TID228" s="728"/>
      <c r="TIE228" s="728"/>
      <c r="TIF228" s="728"/>
      <c r="TIG228" s="728"/>
      <c r="TIH228" s="728"/>
      <c r="TII228" s="729"/>
      <c r="TIJ228" s="729"/>
      <c r="TIK228" s="729"/>
      <c r="TIL228" s="729"/>
      <c r="TIM228" s="729"/>
      <c r="TIN228" s="729"/>
      <c r="TIO228" s="729"/>
      <c r="TIP228" s="729"/>
      <c r="TIQ228" s="729"/>
      <c r="TIR228" s="729"/>
      <c r="TIS228" s="729"/>
      <c r="TIT228" s="729"/>
      <c r="TIU228" s="729"/>
      <c r="TIV228" s="729"/>
      <c r="TIW228" s="729"/>
      <c r="TIX228" s="729"/>
      <c r="TIY228" s="729"/>
      <c r="TIZ228" s="729"/>
      <c r="TJA228" s="729"/>
      <c r="TJB228" s="729"/>
      <c r="TJC228" s="729"/>
      <c r="TJD228" s="729"/>
      <c r="TJE228" s="729"/>
      <c r="TJF228" s="729"/>
      <c r="TJG228" s="729"/>
      <c r="TJH228" s="729"/>
      <c r="TJI228" s="729"/>
      <c r="TJJ228" s="729"/>
      <c r="TJK228" s="729"/>
      <c r="TJL228" s="729"/>
      <c r="TJM228" s="729"/>
      <c r="TJN228" s="729"/>
      <c r="TJO228" s="729"/>
      <c r="TJP228" s="729"/>
      <c r="TJQ228" s="730"/>
      <c r="TJR228" s="730"/>
      <c r="TJS228" s="730"/>
      <c r="TJT228" s="730"/>
      <c r="TJU228" s="730"/>
      <c r="TJV228" s="730"/>
      <c r="TJW228" s="730"/>
      <c r="TJX228" s="730"/>
      <c r="TJY228" s="730"/>
      <c r="TJZ228" s="730"/>
      <c r="TKA228" s="730"/>
      <c r="TKB228" s="730"/>
      <c r="TKC228" s="730"/>
      <c r="TKD228" s="730"/>
      <c r="TKE228" s="730"/>
      <c r="TKF228" s="730"/>
      <c r="TKG228" s="730"/>
      <c r="TKH228" s="730"/>
      <c r="TKI228" s="730"/>
      <c r="TKJ228" s="730"/>
      <c r="TKK228" s="730"/>
      <c r="TKL228" s="730"/>
      <c r="TKM228" s="730"/>
      <c r="TKN228" s="730"/>
      <c r="TKO228" s="730"/>
      <c r="TKP228" s="730"/>
      <c r="TKQ228" s="730"/>
      <c r="TKR228" s="730"/>
      <c r="TKS228" s="730"/>
      <c r="TKT228" s="730"/>
      <c r="TKU228" s="730"/>
      <c r="TKV228" s="730"/>
      <c r="TKW228" s="730"/>
      <c r="TKX228" s="730"/>
      <c r="TKY228" s="730"/>
      <c r="TKZ228" s="730"/>
      <c r="TLA228" s="730"/>
      <c r="TLB228" s="730"/>
      <c r="TLC228" s="730"/>
      <c r="TLD228" s="730"/>
      <c r="TLE228" s="730"/>
      <c r="TLF228" s="730"/>
      <c r="TLG228" s="730"/>
      <c r="TLH228" s="730"/>
      <c r="TLI228" s="730"/>
      <c r="TLJ228" s="730"/>
      <c r="TLK228" s="730"/>
      <c r="TLL228" s="730"/>
      <c r="TLM228" s="727"/>
      <c r="TLN228" s="727"/>
      <c r="TLO228" s="727"/>
      <c r="TLP228" s="727"/>
      <c r="TLQ228" s="727"/>
      <c r="TLR228" s="727"/>
      <c r="TLS228" s="727"/>
      <c r="TLT228" s="727"/>
      <c r="TLU228" s="727"/>
      <c r="TLV228" s="727"/>
      <c r="TLW228" s="727"/>
      <c r="TLX228" s="727"/>
      <c r="TLY228" s="727"/>
      <c r="TLZ228" s="727"/>
      <c r="TMA228" s="727"/>
      <c r="TMB228" s="727"/>
      <c r="TMC228" s="728"/>
      <c r="TMD228" s="728"/>
      <c r="TME228" s="728"/>
      <c r="TMF228" s="728"/>
      <c r="TMG228" s="728"/>
      <c r="TMH228" s="728"/>
      <c r="TMI228" s="728"/>
      <c r="TMJ228" s="729"/>
      <c r="TMK228" s="729"/>
      <c r="TML228" s="729"/>
      <c r="TMM228" s="729"/>
      <c r="TMN228" s="729"/>
      <c r="TMO228" s="729"/>
      <c r="TMP228" s="729"/>
      <c r="TMQ228" s="729"/>
      <c r="TMR228" s="729"/>
      <c r="TMS228" s="729"/>
      <c r="TMT228" s="729"/>
      <c r="TMU228" s="729"/>
      <c r="TMV228" s="729"/>
      <c r="TMW228" s="729"/>
      <c r="TMX228" s="729"/>
      <c r="TMY228" s="729"/>
      <c r="TMZ228" s="729"/>
      <c r="TNA228" s="729"/>
      <c r="TNB228" s="729"/>
      <c r="TNC228" s="729"/>
      <c r="TND228" s="729"/>
      <c r="TNE228" s="729"/>
      <c r="TNF228" s="729"/>
      <c r="TNG228" s="729"/>
      <c r="TNH228" s="729"/>
      <c r="TNI228" s="729"/>
      <c r="TNJ228" s="729"/>
      <c r="TNK228" s="729"/>
      <c r="TNL228" s="729"/>
      <c r="TNM228" s="729"/>
      <c r="TNN228" s="729"/>
      <c r="TNO228" s="729"/>
      <c r="TNP228" s="729"/>
      <c r="TNQ228" s="729"/>
      <c r="TNR228" s="730"/>
      <c r="TNS228" s="730"/>
      <c r="TNT228" s="730"/>
      <c r="TNU228" s="730"/>
      <c r="TNV228" s="730"/>
      <c r="TNW228" s="730"/>
      <c r="TNX228" s="730"/>
      <c r="TNY228" s="730"/>
      <c r="TNZ228" s="730"/>
      <c r="TOA228" s="730"/>
      <c r="TOB228" s="730"/>
      <c r="TOC228" s="730"/>
      <c r="TOD228" s="730"/>
      <c r="TOE228" s="730"/>
      <c r="TOF228" s="730"/>
      <c r="TOG228" s="730"/>
      <c r="TOH228" s="730"/>
      <c r="TOI228" s="730"/>
      <c r="TOJ228" s="730"/>
      <c r="TOK228" s="730"/>
      <c r="TOL228" s="730"/>
      <c r="TOM228" s="730"/>
      <c r="TON228" s="730"/>
      <c r="TOO228" s="730"/>
      <c r="TOP228" s="730"/>
      <c r="TOQ228" s="730"/>
      <c r="TOR228" s="730"/>
      <c r="TOS228" s="730"/>
      <c r="TOT228" s="730"/>
      <c r="TOU228" s="730"/>
      <c r="TOV228" s="730"/>
      <c r="TOW228" s="730"/>
      <c r="TOX228" s="730"/>
      <c r="TOY228" s="730"/>
      <c r="TOZ228" s="730"/>
      <c r="TPA228" s="730"/>
      <c r="TPB228" s="730"/>
      <c r="TPC228" s="730"/>
      <c r="TPD228" s="730"/>
      <c r="TPE228" s="730"/>
      <c r="TPF228" s="730"/>
      <c r="TPG228" s="730"/>
      <c r="TPH228" s="730"/>
      <c r="TPI228" s="730"/>
      <c r="TPJ228" s="730"/>
      <c r="TPK228" s="730"/>
      <c r="TPL228" s="730"/>
      <c r="TPM228" s="730"/>
      <c r="TPN228" s="727"/>
      <c r="TPO228" s="727"/>
      <c r="TPP228" s="727"/>
      <c r="TPQ228" s="727"/>
      <c r="TPR228" s="727"/>
      <c r="TPS228" s="727"/>
      <c r="TPT228" s="727"/>
      <c r="TPU228" s="727"/>
      <c r="TPV228" s="727"/>
      <c r="TPW228" s="727"/>
      <c r="TPX228" s="727"/>
      <c r="TPY228" s="727"/>
      <c r="TPZ228" s="727"/>
      <c r="TQA228" s="727"/>
      <c r="TQB228" s="727"/>
      <c r="TQC228" s="727"/>
      <c r="TQD228" s="728"/>
      <c r="TQE228" s="728"/>
      <c r="TQF228" s="728"/>
      <c r="TQG228" s="728"/>
      <c r="TQH228" s="728"/>
      <c r="TQI228" s="728"/>
      <c r="TQJ228" s="728"/>
      <c r="TQK228" s="729"/>
      <c r="TQL228" s="729"/>
      <c r="TQM228" s="729"/>
      <c r="TQN228" s="729"/>
      <c r="TQO228" s="729"/>
      <c r="TQP228" s="729"/>
      <c r="TQQ228" s="729"/>
      <c r="TQR228" s="729"/>
      <c r="TQS228" s="729"/>
      <c r="TQT228" s="729"/>
      <c r="TQU228" s="729"/>
      <c r="TQV228" s="729"/>
      <c r="TQW228" s="729"/>
      <c r="TQX228" s="729"/>
      <c r="TQY228" s="729"/>
      <c r="TQZ228" s="729"/>
      <c r="TRA228" s="729"/>
      <c r="TRB228" s="729"/>
      <c r="TRC228" s="729"/>
      <c r="TRD228" s="729"/>
      <c r="TRE228" s="729"/>
      <c r="TRF228" s="729"/>
      <c r="TRG228" s="729"/>
      <c r="TRH228" s="729"/>
      <c r="TRI228" s="729"/>
      <c r="TRJ228" s="729"/>
      <c r="TRK228" s="729"/>
      <c r="TRL228" s="729"/>
      <c r="TRM228" s="729"/>
      <c r="TRN228" s="729"/>
      <c r="TRO228" s="729"/>
      <c r="TRP228" s="729"/>
      <c r="TRQ228" s="729"/>
      <c r="TRR228" s="729"/>
      <c r="TRS228" s="730"/>
      <c r="TRT228" s="730"/>
      <c r="TRU228" s="730"/>
      <c r="TRV228" s="730"/>
      <c r="TRW228" s="730"/>
      <c r="TRX228" s="730"/>
      <c r="TRY228" s="730"/>
      <c r="TRZ228" s="730"/>
      <c r="TSA228" s="730"/>
      <c r="TSB228" s="730"/>
      <c r="TSC228" s="730"/>
      <c r="TSD228" s="730"/>
      <c r="TSE228" s="730"/>
      <c r="TSF228" s="730"/>
      <c r="TSG228" s="730"/>
      <c r="TSH228" s="730"/>
      <c r="TSI228" s="730"/>
      <c r="TSJ228" s="730"/>
      <c r="TSK228" s="730"/>
      <c r="TSL228" s="730"/>
      <c r="TSM228" s="730"/>
      <c r="TSN228" s="730"/>
      <c r="TSO228" s="730"/>
      <c r="TSP228" s="730"/>
      <c r="TSQ228" s="730"/>
      <c r="TSR228" s="730"/>
      <c r="TSS228" s="730"/>
      <c r="TST228" s="730"/>
      <c r="TSU228" s="730"/>
      <c r="TSV228" s="730"/>
      <c r="TSW228" s="730"/>
      <c r="TSX228" s="730"/>
      <c r="TSY228" s="730"/>
      <c r="TSZ228" s="730"/>
      <c r="TTA228" s="730"/>
      <c r="TTB228" s="730"/>
      <c r="TTC228" s="730"/>
      <c r="TTD228" s="730"/>
      <c r="TTE228" s="730"/>
      <c r="TTF228" s="730"/>
      <c r="TTG228" s="730"/>
      <c r="TTH228" s="730"/>
      <c r="TTI228" s="730"/>
      <c r="TTJ228" s="730"/>
      <c r="TTK228" s="730"/>
      <c r="TTL228" s="730"/>
      <c r="TTM228" s="730"/>
      <c r="TTN228" s="730"/>
      <c r="TTO228" s="727"/>
      <c r="TTP228" s="727"/>
      <c r="TTQ228" s="727"/>
      <c r="TTR228" s="727"/>
      <c r="TTS228" s="727"/>
      <c r="TTT228" s="727"/>
      <c r="TTU228" s="727"/>
      <c r="TTV228" s="727"/>
      <c r="TTW228" s="727"/>
      <c r="TTX228" s="727"/>
      <c r="TTY228" s="727"/>
      <c r="TTZ228" s="727"/>
      <c r="TUA228" s="727"/>
      <c r="TUB228" s="727"/>
      <c r="TUC228" s="727"/>
      <c r="TUD228" s="727"/>
      <c r="TUE228" s="728"/>
      <c r="TUF228" s="728"/>
      <c r="TUG228" s="728"/>
      <c r="TUH228" s="728"/>
      <c r="TUI228" s="728"/>
      <c r="TUJ228" s="728"/>
      <c r="TUK228" s="728"/>
      <c r="TUL228" s="729"/>
      <c r="TUM228" s="729"/>
      <c r="TUN228" s="729"/>
      <c r="TUO228" s="729"/>
      <c r="TUP228" s="729"/>
      <c r="TUQ228" s="729"/>
      <c r="TUR228" s="729"/>
      <c r="TUS228" s="729"/>
      <c r="TUT228" s="729"/>
      <c r="TUU228" s="729"/>
      <c r="TUV228" s="729"/>
      <c r="TUW228" s="729"/>
      <c r="TUX228" s="729"/>
      <c r="TUY228" s="729"/>
      <c r="TUZ228" s="729"/>
      <c r="TVA228" s="729"/>
      <c r="TVB228" s="729"/>
      <c r="TVC228" s="729"/>
      <c r="TVD228" s="729"/>
      <c r="TVE228" s="729"/>
      <c r="TVF228" s="729"/>
      <c r="TVG228" s="729"/>
      <c r="TVH228" s="729"/>
      <c r="TVI228" s="729"/>
      <c r="TVJ228" s="729"/>
      <c r="TVK228" s="729"/>
      <c r="TVL228" s="729"/>
      <c r="TVM228" s="729"/>
      <c r="TVN228" s="729"/>
      <c r="TVO228" s="729"/>
      <c r="TVP228" s="729"/>
      <c r="TVQ228" s="729"/>
      <c r="TVR228" s="729"/>
      <c r="TVS228" s="729"/>
      <c r="TVT228" s="730"/>
      <c r="TVU228" s="730"/>
      <c r="TVV228" s="730"/>
      <c r="TVW228" s="730"/>
      <c r="TVX228" s="730"/>
      <c r="TVY228" s="730"/>
      <c r="TVZ228" s="730"/>
      <c r="TWA228" s="730"/>
      <c r="TWB228" s="730"/>
      <c r="TWC228" s="730"/>
      <c r="TWD228" s="730"/>
      <c r="TWE228" s="730"/>
      <c r="TWF228" s="730"/>
      <c r="TWG228" s="730"/>
      <c r="TWH228" s="730"/>
      <c r="TWI228" s="730"/>
      <c r="TWJ228" s="730"/>
      <c r="TWK228" s="730"/>
      <c r="TWL228" s="730"/>
      <c r="TWM228" s="730"/>
      <c r="TWN228" s="730"/>
      <c r="TWO228" s="730"/>
      <c r="TWP228" s="730"/>
      <c r="TWQ228" s="730"/>
      <c r="TWR228" s="730"/>
      <c r="TWS228" s="730"/>
      <c r="TWT228" s="730"/>
      <c r="TWU228" s="730"/>
      <c r="TWV228" s="730"/>
      <c r="TWW228" s="730"/>
      <c r="TWX228" s="730"/>
      <c r="TWY228" s="730"/>
      <c r="TWZ228" s="730"/>
      <c r="TXA228" s="730"/>
      <c r="TXB228" s="730"/>
      <c r="TXC228" s="730"/>
      <c r="TXD228" s="730"/>
      <c r="TXE228" s="730"/>
      <c r="TXF228" s="730"/>
      <c r="TXG228" s="730"/>
      <c r="TXH228" s="730"/>
      <c r="TXI228" s="730"/>
      <c r="TXJ228" s="730"/>
      <c r="TXK228" s="730"/>
      <c r="TXL228" s="730"/>
      <c r="TXM228" s="730"/>
      <c r="TXN228" s="730"/>
      <c r="TXO228" s="730"/>
      <c r="TXP228" s="727"/>
      <c r="TXQ228" s="727"/>
      <c r="TXR228" s="727"/>
      <c r="TXS228" s="727"/>
      <c r="TXT228" s="727"/>
      <c r="TXU228" s="727"/>
      <c r="TXV228" s="727"/>
      <c r="TXW228" s="727"/>
      <c r="TXX228" s="727"/>
      <c r="TXY228" s="727"/>
      <c r="TXZ228" s="727"/>
      <c r="TYA228" s="727"/>
      <c r="TYB228" s="727"/>
      <c r="TYC228" s="727"/>
      <c r="TYD228" s="727"/>
      <c r="TYE228" s="727"/>
      <c r="TYF228" s="728"/>
      <c r="TYG228" s="728"/>
      <c r="TYH228" s="728"/>
      <c r="TYI228" s="728"/>
      <c r="TYJ228" s="728"/>
      <c r="TYK228" s="728"/>
      <c r="TYL228" s="728"/>
      <c r="TYM228" s="729"/>
      <c r="TYN228" s="729"/>
      <c r="TYO228" s="729"/>
      <c r="TYP228" s="729"/>
      <c r="TYQ228" s="729"/>
      <c r="TYR228" s="729"/>
      <c r="TYS228" s="729"/>
      <c r="TYT228" s="729"/>
      <c r="TYU228" s="729"/>
      <c r="TYV228" s="729"/>
      <c r="TYW228" s="729"/>
      <c r="TYX228" s="729"/>
      <c r="TYY228" s="729"/>
      <c r="TYZ228" s="729"/>
      <c r="TZA228" s="729"/>
      <c r="TZB228" s="729"/>
      <c r="TZC228" s="729"/>
      <c r="TZD228" s="729"/>
      <c r="TZE228" s="729"/>
      <c r="TZF228" s="729"/>
      <c r="TZG228" s="729"/>
      <c r="TZH228" s="729"/>
      <c r="TZI228" s="729"/>
      <c r="TZJ228" s="729"/>
      <c r="TZK228" s="729"/>
      <c r="TZL228" s="729"/>
      <c r="TZM228" s="729"/>
      <c r="TZN228" s="729"/>
      <c r="TZO228" s="729"/>
      <c r="TZP228" s="729"/>
      <c r="TZQ228" s="729"/>
      <c r="TZR228" s="729"/>
      <c r="TZS228" s="729"/>
      <c r="TZT228" s="729"/>
      <c r="TZU228" s="730"/>
      <c r="TZV228" s="730"/>
      <c r="TZW228" s="730"/>
      <c r="TZX228" s="730"/>
      <c r="TZY228" s="730"/>
      <c r="TZZ228" s="730"/>
      <c r="UAA228" s="730"/>
      <c r="UAB228" s="730"/>
      <c r="UAC228" s="730"/>
      <c r="UAD228" s="730"/>
      <c r="UAE228" s="730"/>
      <c r="UAF228" s="730"/>
      <c r="UAG228" s="730"/>
      <c r="UAH228" s="730"/>
      <c r="UAI228" s="730"/>
      <c r="UAJ228" s="730"/>
      <c r="UAK228" s="730"/>
      <c r="UAL228" s="730"/>
      <c r="UAM228" s="730"/>
      <c r="UAN228" s="730"/>
      <c r="UAO228" s="730"/>
      <c r="UAP228" s="730"/>
      <c r="UAQ228" s="730"/>
      <c r="UAR228" s="730"/>
      <c r="UAS228" s="730"/>
      <c r="UAT228" s="730"/>
      <c r="UAU228" s="730"/>
      <c r="UAV228" s="730"/>
      <c r="UAW228" s="730"/>
      <c r="UAX228" s="730"/>
      <c r="UAY228" s="730"/>
      <c r="UAZ228" s="730"/>
      <c r="UBA228" s="730"/>
      <c r="UBB228" s="730"/>
      <c r="UBC228" s="730"/>
      <c r="UBD228" s="730"/>
      <c r="UBE228" s="730"/>
      <c r="UBF228" s="730"/>
      <c r="UBG228" s="730"/>
      <c r="UBH228" s="730"/>
      <c r="UBI228" s="730"/>
      <c r="UBJ228" s="730"/>
      <c r="UBK228" s="730"/>
      <c r="UBL228" s="730"/>
      <c r="UBM228" s="730"/>
      <c r="UBN228" s="730"/>
      <c r="UBO228" s="730"/>
      <c r="UBP228" s="730"/>
      <c r="UBQ228" s="727"/>
      <c r="UBR228" s="727"/>
      <c r="UBS228" s="727"/>
      <c r="UBT228" s="727"/>
      <c r="UBU228" s="727"/>
      <c r="UBV228" s="727"/>
      <c r="UBW228" s="727"/>
      <c r="UBX228" s="727"/>
      <c r="UBY228" s="727"/>
      <c r="UBZ228" s="727"/>
      <c r="UCA228" s="727"/>
      <c r="UCB228" s="727"/>
      <c r="UCC228" s="727"/>
      <c r="UCD228" s="727"/>
      <c r="UCE228" s="727"/>
      <c r="UCF228" s="727"/>
      <c r="UCG228" s="728"/>
      <c r="UCH228" s="728"/>
      <c r="UCI228" s="728"/>
      <c r="UCJ228" s="728"/>
      <c r="UCK228" s="728"/>
      <c r="UCL228" s="728"/>
      <c r="UCM228" s="728"/>
      <c r="UCN228" s="729"/>
      <c r="UCO228" s="729"/>
      <c r="UCP228" s="729"/>
      <c r="UCQ228" s="729"/>
      <c r="UCR228" s="729"/>
      <c r="UCS228" s="729"/>
      <c r="UCT228" s="729"/>
      <c r="UCU228" s="729"/>
      <c r="UCV228" s="729"/>
      <c r="UCW228" s="729"/>
      <c r="UCX228" s="729"/>
      <c r="UCY228" s="729"/>
      <c r="UCZ228" s="729"/>
      <c r="UDA228" s="729"/>
      <c r="UDB228" s="729"/>
      <c r="UDC228" s="729"/>
      <c r="UDD228" s="729"/>
      <c r="UDE228" s="729"/>
      <c r="UDF228" s="729"/>
      <c r="UDG228" s="729"/>
      <c r="UDH228" s="729"/>
      <c r="UDI228" s="729"/>
      <c r="UDJ228" s="729"/>
      <c r="UDK228" s="729"/>
      <c r="UDL228" s="729"/>
      <c r="UDM228" s="729"/>
      <c r="UDN228" s="729"/>
      <c r="UDO228" s="729"/>
      <c r="UDP228" s="729"/>
      <c r="UDQ228" s="729"/>
      <c r="UDR228" s="729"/>
      <c r="UDS228" s="729"/>
      <c r="UDT228" s="729"/>
      <c r="UDU228" s="729"/>
      <c r="UDV228" s="730"/>
      <c r="UDW228" s="730"/>
      <c r="UDX228" s="730"/>
      <c r="UDY228" s="730"/>
      <c r="UDZ228" s="730"/>
      <c r="UEA228" s="730"/>
      <c r="UEB228" s="730"/>
      <c r="UEC228" s="730"/>
      <c r="UED228" s="730"/>
      <c r="UEE228" s="730"/>
      <c r="UEF228" s="730"/>
      <c r="UEG228" s="730"/>
      <c r="UEH228" s="730"/>
      <c r="UEI228" s="730"/>
      <c r="UEJ228" s="730"/>
      <c r="UEK228" s="730"/>
      <c r="UEL228" s="730"/>
      <c r="UEM228" s="730"/>
      <c r="UEN228" s="730"/>
      <c r="UEO228" s="730"/>
      <c r="UEP228" s="730"/>
      <c r="UEQ228" s="730"/>
      <c r="UER228" s="730"/>
      <c r="UES228" s="730"/>
      <c r="UET228" s="730"/>
      <c r="UEU228" s="730"/>
      <c r="UEV228" s="730"/>
      <c r="UEW228" s="730"/>
      <c r="UEX228" s="730"/>
      <c r="UEY228" s="730"/>
      <c r="UEZ228" s="730"/>
      <c r="UFA228" s="730"/>
      <c r="UFB228" s="730"/>
      <c r="UFC228" s="730"/>
      <c r="UFD228" s="730"/>
      <c r="UFE228" s="730"/>
      <c r="UFF228" s="730"/>
      <c r="UFG228" s="730"/>
      <c r="UFH228" s="730"/>
      <c r="UFI228" s="730"/>
      <c r="UFJ228" s="730"/>
      <c r="UFK228" s="730"/>
      <c r="UFL228" s="730"/>
      <c r="UFM228" s="730"/>
      <c r="UFN228" s="730"/>
      <c r="UFO228" s="730"/>
      <c r="UFP228" s="730"/>
      <c r="UFQ228" s="730"/>
      <c r="UFR228" s="727"/>
      <c r="UFS228" s="727"/>
      <c r="UFT228" s="727"/>
      <c r="UFU228" s="727"/>
      <c r="UFV228" s="727"/>
      <c r="UFW228" s="727"/>
      <c r="UFX228" s="727"/>
      <c r="UFY228" s="727"/>
      <c r="UFZ228" s="727"/>
      <c r="UGA228" s="727"/>
      <c r="UGB228" s="727"/>
      <c r="UGC228" s="727"/>
      <c r="UGD228" s="727"/>
      <c r="UGE228" s="727"/>
      <c r="UGF228" s="727"/>
      <c r="UGG228" s="727"/>
      <c r="UGH228" s="728"/>
      <c r="UGI228" s="728"/>
      <c r="UGJ228" s="728"/>
      <c r="UGK228" s="728"/>
      <c r="UGL228" s="728"/>
      <c r="UGM228" s="728"/>
      <c r="UGN228" s="728"/>
      <c r="UGO228" s="729"/>
      <c r="UGP228" s="729"/>
      <c r="UGQ228" s="729"/>
      <c r="UGR228" s="729"/>
      <c r="UGS228" s="729"/>
      <c r="UGT228" s="729"/>
      <c r="UGU228" s="729"/>
      <c r="UGV228" s="729"/>
      <c r="UGW228" s="729"/>
      <c r="UGX228" s="729"/>
      <c r="UGY228" s="729"/>
      <c r="UGZ228" s="729"/>
      <c r="UHA228" s="729"/>
      <c r="UHB228" s="729"/>
      <c r="UHC228" s="729"/>
      <c r="UHD228" s="729"/>
      <c r="UHE228" s="729"/>
      <c r="UHF228" s="729"/>
      <c r="UHG228" s="729"/>
      <c r="UHH228" s="729"/>
      <c r="UHI228" s="729"/>
      <c r="UHJ228" s="729"/>
      <c r="UHK228" s="729"/>
      <c r="UHL228" s="729"/>
      <c r="UHM228" s="729"/>
      <c r="UHN228" s="729"/>
      <c r="UHO228" s="729"/>
      <c r="UHP228" s="729"/>
      <c r="UHQ228" s="729"/>
      <c r="UHR228" s="729"/>
      <c r="UHS228" s="729"/>
      <c r="UHT228" s="729"/>
      <c r="UHU228" s="729"/>
      <c r="UHV228" s="729"/>
      <c r="UHW228" s="730"/>
      <c r="UHX228" s="730"/>
      <c r="UHY228" s="730"/>
      <c r="UHZ228" s="730"/>
      <c r="UIA228" s="730"/>
      <c r="UIB228" s="730"/>
      <c r="UIC228" s="730"/>
      <c r="UID228" s="730"/>
      <c r="UIE228" s="730"/>
      <c r="UIF228" s="730"/>
      <c r="UIG228" s="730"/>
      <c r="UIH228" s="730"/>
      <c r="UII228" s="730"/>
      <c r="UIJ228" s="730"/>
      <c r="UIK228" s="730"/>
      <c r="UIL228" s="730"/>
      <c r="UIM228" s="730"/>
      <c r="UIN228" s="730"/>
      <c r="UIO228" s="730"/>
      <c r="UIP228" s="730"/>
      <c r="UIQ228" s="730"/>
      <c r="UIR228" s="730"/>
      <c r="UIS228" s="730"/>
      <c r="UIT228" s="730"/>
      <c r="UIU228" s="730"/>
      <c r="UIV228" s="730"/>
      <c r="UIW228" s="730"/>
      <c r="UIX228" s="730"/>
      <c r="UIY228" s="730"/>
      <c r="UIZ228" s="730"/>
      <c r="UJA228" s="730"/>
      <c r="UJB228" s="730"/>
      <c r="UJC228" s="730"/>
      <c r="UJD228" s="730"/>
      <c r="UJE228" s="730"/>
      <c r="UJF228" s="730"/>
      <c r="UJG228" s="730"/>
      <c r="UJH228" s="730"/>
      <c r="UJI228" s="730"/>
      <c r="UJJ228" s="730"/>
      <c r="UJK228" s="730"/>
      <c r="UJL228" s="730"/>
      <c r="UJM228" s="730"/>
      <c r="UJN228" s="730"/>
      <c r="UJO228" s="730"/>
      <c r="UJP228" s="730"/>
      <c r="UJQ228" s="730"/>
      <c r="UJR228" s="730"/>
      <c r="UJS228" s="727"/>
      <c r="UJT228" s="727"/>
      <c r="UJU228" s="727"/>
      <c r="UJV228" s="727"/>
      <c r="UJW228" s="727"/>
      <c r="UJX228" s="727"/>
      <c r="UJY228" s="727"/>
      <c r="UJZ228" s="727"/>
      <c r="UKA228" s="727"/>
      <c r="UKB228" s="727"/>
      <c r="UKC228" s="727"/>
      <c r="UKD228" s="727"/>
      <c r="UKE228" s="727"/>
      <c r="UKF228" s="727"/>
      <c r="UKG228" s="727"/>
      <c r="UKH228" s="727"/>
      <c r="UKI228" s="728"/>
      <c r="UKJ228" s="728"/>
      <c r="UKK228" s="728"/>
      <c r="UKL228" s="728"/>
      <c r="UKM228" s="728"/>
      <c r="UKN228" s="728"/>
      <c r="UKO228" s="728"/>
      <c r="UKP228" s="729"/>
      <c r="UKQ228" s="729"/>
      <c r="UKR228" s="729"/>
      <c r="UKS228" s="729"/>
      <c r="UKT228" s="729"/>
      <c r="UKU228" s="729"/>
      <c r="UKV228" s="729"/>
      <c r="UKW228" s="729"/>
      <c r="UKX228" s="729"/>
      <c r="UKY228" s="729"/>
      <c r="UKZ228" s="729"/>
      <c r="ULA228" s="729"/>
      <c r="ULB228" s="729"/>
      <c r="ULC228" s="729"/>
      <c r="ULD228" s="729"/>
      <c r="ULE228" s="729"/>
      <c r="ULF228" s="729"/>
      <c r="ULG228" s="729"/>
      <c r="ULH228" s="729"/>
      <c r="ULI228" s="729"/>
      <c r="ULJ228" s="729"/>
      <c r="ULK228" s="729"/>
      <c r="ULL228" s="729"/>
      <c r="ULM228" s="729"/>
      <c r="ULN228" s="729"/>
      <c r="ULO228" s="729"/>
      <c r="ULP228" s="729"/>
      <c r="ULQ228" s="729"/>
      <c r="ULR228" s="729"/>
      <c r="ULS228" s="729"/>
      <c r="ULT228" s="729"/>
      <c r="ULU228" s="729"/>
      <c r="ULV228" s="729"/>
      <c r="ULW228" s="729"/>
      <c r="ULX228" s="730"/>
      <c r="ULY228" s="730"/>
      <c r="ULZ228" s="730"/>
      <c r="UMA228" s="730"/>
      <c r="UMB228" s="730"/>
      <c r="UMC228" s="730"/>
      <c r="UMD228" s="730"/>
      <c r="UME228" s="730"/>
      <c r="UMF228" s="730"/>
      <c r="UMG228" s="730"/>
      <c r="UMH228" s="730"/>
      <c r="UMI228" s="730"/>
      <c r="UMJ228" s="730"/>
      <c r="UMK228" s="730"/>
      <c r="UML228" s="730"/>
      <c r="UMM228" s="730"/>
      <c r="UMN228" s="730"/>
      <c r="UMO228" s="730"/>
      <c r="UMP228" s="730"/>
      <c r="UMQ228" s="730"/>
      <c r="UMR228" s="730"/>
      <c r="UMS228" s="730"/>
      <c r="UMT228" s="730"/>
      <c r="UMU228" s="730"/>
      <c r="UMV228" s="730"/>
      <c r="UMW228" s="730"/>
      <c r="UMX228" s="730"/>
      <c r="UMY228" s="730"/>
      <c r="UMZ228" s="730"/>
      <c r="UNA228" s="730"/>
      <c r="UNB228" s="730"/>
      <c r="UNC228" s="730"/>
      <c r="UND228" s="730"/>
      <c r="UNE228" s="730"/>
      <c r="UNF228" s="730"/>
      <c r="UNG228" s="730"/>
      <c r="UNH228" s="730"/>
      <c r="UNI228" s="730"/>
      <c r="UNJ228" s="730"/>
      <c r="UNK228" s="730"/>
      <c r="UNL228" s="730"/>
      <c r="UNM228" s="730"/>
      <c r="UNN228" s="730"/>
      <c r="UNO228" s="730"/>
      <c r="UNP228" s="730"/>
      <c r="UNQ228" s="730"/>
      <c r="UNR228" s="730"/>
      <c r="UNS228" s="730"/>
      <c r="UNT228" s="727"/>
      <c r="UNU228" s="727"/>
      <c r="UNV228" s="727"/>
      <c r="UNW228" s="727"/>
      <c r="UNX228" s="727"/>
      <c r="UNY228" s="727"/>
      <c r="UNZ228" s="727"/>
      <c r="UOA228" s="727"/>
      <c r="UOB228" s="727"/>
      <c r="UOC228" s="727"/>
      <c r="UOD228" s="727"/>
      <c r="UOE228" s="727"/>
      <c r="UOF228" s="727"/>
      <c r="UOG228" s="727"/>
      <c r="UOH228" s="727"/>
      <c r="UOI228" s="727"/>
      <c r="UOJ228" s="728"/>
      <c r="UOK228" s="728"/>
      <c r="UOL228" s="728"/>
      <c r="UOM228" s="728"/>
      <c r="UON228" s="728"/>
      <c r="UOO228" s="728"/>
      <c r="UOP228" s="728"/>
      <c r="UOQ228" s="729"/>
      <c r="UOR228" s="729"/>
      <c r="UOS228" s="729"/>
      <c r="UOT228" s="729"/>
      <c r="UOU228" s="729"/>
      <c r="UOV228" s="729"/>
      <c r="UOW228" s="729"/>
      <c r="UOX228" s="729"/>
      <c r="UOY228" s="729"/>
      <c r="UOZ228" s="729"/>
      <c r="UPA228" s="729"/>
      <c r="UPB228" s="729"/>
      <c r="UPC228" s="729"/>
      <c r="UPD228" s="729"/>
      <c r="UPE228" s="729"/>
      <c r="UPF228" s="729"/>
      <c r="UPG228" s="729"/>
      <c r="UPH228" s="729"/>
      <c r="UPI228" s="729"/>
      <c r="UPJ228" s="729"/>
      <c r="UPK228" s="729"/>
      <c r="UPL228" s="729"/>
      <c r="UPM228" s="729"/>
      <c r="UPN228" s="729"/>
      <c r="UPO228" s="729"/>
      <c r="UPP228" s="729"/>
      <c r="UPQ228" s="729"/>
      <c r="UPR228" s="729"/>
      <c r="UPS228" s="729"/>
      <c r="UPT228" s="729"/>
      <c r="UPU228" s="729"/>
      <c r="UPV228" s="729"/>
      <c r="UPW228" s="729"/>
      <c r="UPX228" s="729"/>
      <c r="UPY228" s="730"/>
      <c r="UPZ228" s="730"/>
      <c r="UQA228" s="730"/>
      <c r="UQB228" s="730"/>
      <c r="UQC228" s="730"/>
      <c r="UQD228" s="730"/>
      <c r="UQE228" s="730"/>
      <c r="UQF228" s="730"/>
      <c r="UQG228" s="730"/>
      <c r="UQH228" s="730"/>
      <c r="UQI228" s="730"/>
      <c r="UQJ228" s="730"/>
      <c r="UQK228" s="730"/>
      <c r="UQL228" s="730"/>
      <c r="UQM228" s="730"/>
      <c r="UQN228" s="730"/>
      <c r="UQO228" s="730"/>
      <c r="UQP228" s="730"/>
      <c r="UQQ228" s="730"/>
      <c r="UQR228" s="730"/>
      <c r="UQS228" s="730"/>
      <c r="UQT228" s="730"/>
      <c r="UQU228" s="730"/>
      <c r="UQV228" s="730"/>
      <c r="UQW228" s="730"/>
      <c r="UQX228" s="730"/>
      <c r="UQY228" s="730"/>
      <c r="UQZ228" s="730"/>
      <c r="URA228" s="730"/>
      <c r="URB228" s="730"/>
      <c r="URC228" s="730"/>
      <c r="URD228" s="730"/>
      <c r="URE228" s="730"/>
      <c r="URF228" s="730"/>
      <c r="URG228" s="730"/>
      <c r="URH228" s="730"/>
      <c r="URI228" s="730"/>
      <c r="URJ228" s="730"/>
      <c r="URK228" s="730"/>
      <c r="URL228" s="730"/>
      <c r="URM228" s="730"/>
      <c r="URN228" s="730"/>
      <c r="URO228" s="730"/>
      <c r="URP228" s="730"/>
      <c r="URQ228" s="730"/>
      <c r="URR228" s="730"/>
      <c r="URS228" s="730"/>
      <c r="URT228" s="730"/>
      <c r="URU228" s="727"/>
      <c r="URV228" s="727"/>
      <c r="URW228" s="727"/>
      <c r="URX228" s="727"/>
      <c r="URY228" s="727"/>
      <c r="URZ228" s="727"/>
      <c r="USA228" s="727"/>
      <c r="USB228" s="727"/>
      <c r="USC228" s="727"/>
      <c r="USD228" s="727"/>
      <c r="USE228" s="727"/>
      <c r="USF228" s="727"/>
      <c r="USG228" s="727"/>
      <c r="USH228" s="727"/>
      <c r="USI228" s="727"/>
      <c r="USJ228" s="727"/>
      <c r="USK228" s="728"/>
      <c r="USL228" s="728"/>
      <c r="USM228" s="728"/>
      <c r="USN228" s="728"/>
      <c r="USO228" s="728"/>
      <c r="USP228" s="728"/>
      <c r="USQ228" s="728"/>
      <c r="USR228" s="729"/>
      <c r="USS228" s="729"/>
      <c r="UST228" s="729"/>
      <c r="USU228" s="729"/>
      <c r="USV228" s="729"/>
      <c r="USW228" s="729"/>
      <c r="USX228" s="729"/>
      <c r="USY228" s="729"/>
      <c r="USZ228" s="729"/>
      <c r="UTA228" s="729"/>
      <c r="UTB228" s="729"/>
      <c r="UTC228" s="729"/>
      <c r="UTD228" s="729"/>
      <c r="UTE228" s="729"/>
      <c r="UTF228" s="729"/>
      <c r="UTG228" s="729"/>
      <c r="UTH228" s="729"/>
      <c r="UTI228" s="729"/>
      <c r="UTJ228" s="729"/>
      <c r="UTK228" s="729"/>
      <c r="UTL228" s="729"/>
      <c r="UTM228" s="729"/>
      <c r="UTN228" s="729"/>
      <c r="UTO228" s="729"/>
      <c r="UTP228" s="729"/>
      <c r="UTQ228" s="729"/>
      <c r="UTR228" s="729"/>
      <c r="UTS228" s="729"/>
      <c r="UTT228" s="729"/>
      <c r="UTU228" s="729"/>
      <c r="UTV228" s="729"/>
      <c r="UTW228" s="729"/>
      <c r="UTX228" s="729"/>
      <c r="UTY228" s="729"/>
      <c r="UTZ228" s="730"/>
      <c r="UUA228" s="730"/>
      <c r="UUB228" s="730"/>
      <c r="UUC228" s="730"/>
      <c r="UUD228" s="730"/>
      <c r="UUE228" s="730"/>
      <c r="UUF228" s="730"/>
      <c r="UUG228" s="730"/>
      <c r="UUH228" s="730"/>
      <c r="UUI228" s="730"/>
      <c r="UUJ228" s="730"/>
      <c r="UUK228" s="730"/>
      <c r="UUL228" s="730"/>
      <c r="UUM228" s="730"/>
      <c r="UUN228" s="730"/>
      <c r="UUO228" s="730"/>
      <c r="UUP228" s="730"/>
      <c r="UUQ228" s="730"/>
      <c r="UUR228" s="730"/>
      <c r="UUS228" s="730"/>
      <c r="UUT228" s="730"/>
      <c r="UUU228" s="730"/>
      <c r="UUV228" s="730"/>
      <c r="UUW228" s="730"/>
      <c r="UUX228" s="730"/>
      <c r="UUY228" s="730"/>
      <c r="UUZ228" s="730"/>
      <c r="UVA228" s="730"/>
      <c r="UVB228" s="730"/>
      <c r="UVC228" s="730"/>
      <c r="UVD228" s="730"/>
      <c r="UVE228" s="730"/>
      <c r="UVF228" s="730"/>
      <c r="UVG228" s="730"/>
      <c r="UVH228" s="730"/>
      <c r="UVI228" s="730"/>
      <c r="UVJ228" s="730"/>
      <c r="UVK228" s="730"/>
      <c r="UVL228" s="730"/>
      <c r="UVM228" s="730"/>
      <c r="UVN228" s="730"/>
      <c r="UVO228" s="730"/>
      <c r="UVP228" s="730"/>
      <c r="UVQ228" s="730"/>
      <c r="UVR228" s="730"/>
      <c r="UVS228" s="730"/>
      <c r="UVT228" s="730"/>
      <c r="UVU228" s="730"/>
      <c r="UVV228" s="727"/>
      <c r="UVW228" s="727"/>
      <c r="UVX228" s="727"/>
      <c r="UVY228" s="727"/>
      <c r="UVZ228" s="727"/>
      <c r="UWA228" s="727"/>
      <c r="UWB228" s="727"/>
      <c r="UWC228" s="727"/>
      <c r="UWD228" s="727"/>
      <c r="UWE228" s="727"/>
      <c r="UWF228" s="727"/>
      <c r="UWG228" s="727"/>
      <c r="UWH228" s="727"/>
      <c r="UWI228" s="727"/>
      <c r="UWJ228" s="727"/>
      <c r="UWK228" s="727"/>
      <c r="UWL228" s="728"/>
      <c r="UWM228" s="728"/>
      <c r="UWN228" s="728"/>
      <c r="UWO228" s="728"/>
      <c r="UWP228" s="728"/>
      <c r="UWQ228" s="728"/>
      <c r="UWR228" s="728"/>
      <c r="UWS228" s="729"/>
      <c r="UWT228" s="729"/>
      <c r="UWU228" s="729"/>
      <c r="UWV228" s="729"/>
      <c r="UWW228" s="729"/>
      <c r="UWX228" s="729"/>
      <c r="UWY228" s="729"/>
      <c r="UWZ228" s="729"/>
      <c r="UXA228" s="729"/>
      <c r="UXB228" s="729"/>
      <c r="UXC228" s="729"/>
      <c r="UXD228" s="729"/>
      <c r="UXE228" s="729"/>
      <c r="UXF228" s="729"/>
      <c r="UXG228" s="729"/>
      <c r="UXH228" s="729"/>
      <c r="UXI228" s="729"/>
      <c r="UXJ228" s="729"/>
      <c r="UXK228" s="729"/>
      <c r="UXL228" s="729"/>
      <c r="UXM228" s="729"/>
      <c r="UXN228" s="729"/>
      <c r="UXO228" s="729"/>
      <c r="UXP228" s="729"/>
      <c r="UXQ228" s="729"/>
      <c r="UXR228" s="729"/>
      <c r="UXS228" s="729"/>
      <c r="UXT228" s="729"/>
      <c r="UXU228" s="729"/>
      <c r="UXV228" s="729"/>
      <c r="UXW228" s="729"/>
      <c r="UXX228" s="729"/>
      <c r="UXY228" s="729"/>
      <c r="UXZ228" s="729"/>
      <c r="UYA228" s="730"/>
      <c r="UYB228" s="730"/>
      <c r="UYC228" s="730"/>
      <c r="UYD228" s="730"/>
      <c r="UYE228" s="730"/>
      <c r="UYF228" s="730"/>
      <c r="UYG228" s="730"/>
      <c r="UYH228" s="730"/>
      <c r="UYI228" s="730"/>
      <c r="UYJ228" s="730"/>
      <c r="UYK228" s="730"/>
      <c r="UYL228" s="730"/>
      <c r="UYM228" s="730"/>
      <c r="UYN228" s="730"/>
      <c r="UYO228" s="730"/>
      <c r="UYP228" s="730"/>
      <c r="UYQ228" s="730"/>
      <c r="UYR228" s="730"/>
      <c r="UYS228" s="730"/>
      <c r="UYT228" s="730"/>
      <c r="UYU228" s="730"/>
      <c r="UYV228" s="730"/>
      <c r="UYW228" s="730"/>
      <c r="UYX228" s="730"/>
      <c r="UYY228" s="730"/>
      <c r="UYZ228" s="730"/>
      <c r="UZA228" s="730"/>
      <c r="UZB228" s="730"/>
      <c r="UZC228" s="730"/>
      <c r="UZD228" s="730"/>
      <c r="UZE228" s="730"/>
      <c r="UZF228" s="730"/>
      <c r="UZG228" s="730"/>
      <c r="UZH228" s="730"/>
      <c r="UZI228" s="730"/>
      <c r="UZJ228" s="730"/>
      <c r="UZK228" s="730"/>
      <c r="UZL228" s="730"/>
      <c r="UZM228" s="730"/>
      <c r="UZN228" s="730"/>
      <c r="UZO228" s="730"/>
      <c r="UZP228" s="730"/>
      <c r="UZQ228" s="730"/>
      <c r="UZR228" s="730"/>
      <c r="UZS228" s="730"/>
      <c r="UZT228" s="730"/>
      <c r="UZU228" s="730"/>
      <c r="UZV228" s="730"/>
      <c r="UZW228" s="727"/>
      <c r="UZX228" s="727"/>
      <c r="UZY228" s="727"/>
      <c r="UZZ228" s="727"/>
      <c r="VAA228" s="727"/>
      <c r="VAB228" s="727"/>
      <c r="VAC228" s="727"/>
      <c r="VAD228" s="727"/>
      <c r="VAE228" s="727"/>
      <c r="VAF228" s="727"/>
      <c r="VAG228" s="727"/>
      <c r="VAH228" s="727"/>
      <c r="VAI228" s="727"/>
      <c r="VAJ228" s="727"/>
      <c r="VAK228" s="727"/>
      <c r="VAL228" s="727"/>
      <c r="VAM228" s="728"/>
      <c r="VAN228" s="728"/>
      <c r="VAO228" s="728"/>
      <c r="VAP228" s="728"/>
      <c r="VAQ228" s="728"/>
      <c r="VAR228" s="728"/>
      <c r="VAS228" s="728"/>
      <c r="VAT228" s="729"/>
      <c r="VAU228" s="729"/>
      <c r="VAV228" s="729"/>
      <c r="VAW228" s="729"/>
      <c r="VAX228" s="729"/>
      <c r="VAY228" s="729"/>
      <c r="VAZ228" s="729"/>
      <c r="VBA228" s="729"/>
      <c r="VBB228" s="729"/>
      <c r="VBC228" s="729"/>
      <c r="VBD228" s="729"/>
      <c r="VBE228" s="729"/>
      <c r="VBF228" s="729"/>
      <c r="VBG228" s="729"/>
      <c r="VBH228" s="729"/>
      <c r="VBI228" s="729"/>
      <c r="VBJ228" s="729"/>
      <c r="VBK228" s="729"/>
      <c r="VBL228" s="729"/>
      <c r="VBM228" s="729"/>
      <c r="VBN228" s="729"/>
      <c r="VBO228" s="729"/>
      <c r="VBP228" s="729"/>
      <c r="VBQ228" s="729"/>
      <c r="VBR228" s="729"/>
      <c r="VBS228" s="729"/>
      <c r="VBT228" s="729"/>
      <c r="VBU228" s="729"/>
      <c r="VBV228" s="729"/>
      <c r="VBW228" s="729"/>
      <c r="VBX228" s="729"/>
      <c r="VBY228" s="729"/>
      <c r="VBZ228" s="729"/>
      <c r="VCA228" s="729"/>
      <c r="VCB228" s="730"/>
      <c r="VCC228" s="730"/>
      <c r="VCD228" s="730"/>
      <c r="VCE228" s="730"/>
      <c r="VCF228" s="730"/>
      <c r="VCG228" s="730"/>
      <c r="VCH228" s="730"/>
      <c r="VCI228" s="730"/>
      <c r="VCJ228" s="730"/>
      <c r="VCK228" s="730"/>
      <c r="VCL228" s="730"/>
      <c r="VCM228" s="730"/>
      <c r="VCN228" s="730"/>
      <c r="VCO228" s="730"/>
      <c r="VCP228" s="730"/>
      <c r="VCQ228" s="730"/>
      <c r="VCR228" s="730"/>
      <c r="VCS228" s="730"/>
      <c r="VCT228" s="730"/>
      <c r="VCU228" s="730"/>
      <c r="VCV228" s="730"/>
      <c r="VCW228" s="730"/>
      <c r="VCX228" s="730"/>
      <c r="VCY228" s="730"/>
      <c r="VCZ228" s="730"/>
      <c r="VDA228" s="730"/>
      <c r="VDB228" s="730"/>
      <c r="VDC228" s="730"/>
      <c r="VDD228" s="730"/>
      <c r="VDE228" s="730"/>
      <c r="VDF228" s="730"/>
      <c r="VDG228" s="730"/>
      <c r="VDH228" s="730"/>
      <c r="VDI228" s="730"/>
      <c r="VDJ228" s="730"/>
      <c r="VDK228" s="730"/>
      <c r="VDL228" s="730"/>
      <c r="VDM228" s="730"/>
      <c r="VDN228" s="730"/>
      <c r="VDO228" s="730"/>
      <c r="VDP228" s="730"/>
      <c r="VDQ228" s="730"/>
      <c r="VDR228" s="730"/>
      <c r="VDS228" s="730"/>
      <c r="VDT228" s="730"/>
      <c r="VDU228" s="730"/>
      <c r="VDV228" s="730"/>
      <c r="VDW228" s="730"/>
      <c r="VDX228" s="727"/>
      <c r="VDY228" s="727"/>
      <c r="VDZ228" s="727"/>
      <c r="VEA228" s="727"/>
      <c r="VEB228" s="727"/>
      <c r="VEC228" s="727"/>
      <c r="VED228" s="727"/>
      <c r="VEE228" s="727"/>
      <c r="VEF228" s="727"/>
      <c r="VEG228" s="727"/>
      <c r="VEH228" s="727"/>
      <c r="VEI228" s="727"/>
      <c r="VEJ228" s="727"/>
      <c r="VEK228" s="727"/>
      <c r="VEL228" s="727"/>
      <c r="VEM228" s="727"/>
      <c r="VEN228" s="728"/>
      <c r="VEO228" s="728"/>
      <c r="VEP228" s="728"/>
      <c r="VEQ228" s="728"/>
      <c r="VER228" s="728"/>
      <c r="VES228" s="728"/>
      <c r="VET228" s="728"/>
      <c r="VEU228" s="729"/>
      <c r="VEV228" s="729"/>
      <c r="VEW228" s="729"/>
      <c r="VEX228" s="729"/>
      <c r="VEY228" s="729"/>
      <c r="VEZ228" s="729"/>
      <c r="VFA228" s="729"/>
      <c r="VFB228" s="729"/>
      <c r="VFC228" s="729"/>
      <c r="VFD228" s="729"/>
      <c r="VFE228" s="729"/>
      <c r="VFF228" s="729"/>
      <c r="VFG228" s="729"/>
      <c r="VFH228" s="729"/>
      <c r="VFI228" s="729"/>
      <c r="VFJ228" s="729"/>
      <c r="VFK228" s="729"/>
      <c r="VFL228" s="729"/>
      <c r="VFM228" s="729"/>
      <c r="VFN228" s="729"/>
      <c r="VFO228" s="729"/>
      <c r="VFP228" s="729"/>
      <c r="VFQ228" s="729"/>
      <c r="VFR228" s="729"/>
      <c r="VFS228" s="729"/>
      <c r="VFT228" s="729"/>
      <c r="VFU228" s="729"/>
      <c r="VFV228" s="729"/>
      <c r="VFW228" s="729"/>
      <c r="VFX228" s="729"/>
      <c r="VFY228" s="729"/>
      <c r="VFZ228" s="729"/>
      <c r="VGA228" s="729"/>
      <c r="VGB228" s="729"/>
      <c r="VGC228" s="730"/>
      <c r="VGD228" s="730"/>
      <c r="VGE228" s="730"/>
      <c r="VGF228" s="730"/>
      <c r="VGG228" s="730"/>
      <c r="VGH228" s="730"/>
      <c r="VGI228" s="730"/>
      <c r="VGJ228" s="730"/>
      <c r="VGK228" s="730"/>
      <c r="VGL228" s="730"/>
      <c r="VGM228" s="730"/>
      <c r="VGN228" s="730"/>
      <c r="VGO228" s="730"/>
      <c r="VGP228" s="730"/>
      <c r="VGQ228" s="730"/>
      <c r="VGR228" s="730"/>
      <c r="VGS228" s="730"/>
      <c r="VGT228" s="730"/>
      <c r="VGU228" s="730"/>
      <c r="VGV228" s="730"/>
      <c r="VGW228" s="730"/>
      <c r="VGX228" s="730"/>
      <c r="VGY228" s="730"/>
      <c r="VGZ228" s="730"/>
      <c r="VHA228" s="730"/>
      <c r="VHB228" s="730"/>
      <c r="VHC228" s="730"/>
      <c r="VHD228" s="730"/>
      <c r="VHE228" s="730"/>
      <c r="VHF228" s="730"/>
      <c r="VHG228" s="730"/>
      <c r="VHH228" s="730"/>
      <c r="VHI228" s="730"/>
      <c r="VHJ228" s="730"/>
      <c r="VHK228" s="730"/>
      <c r="VHL228" s="730"/>
      <c r="VHM228" s="730"/>
      <c r="VHN228" s="730"/>
      <c r="VHO228" s="730"/>
      <c r="VHP228" s="730"/>
      <c r="VHQ228" s="730"/>
      <c r="VHR228" s="730"/>
      <c r="VHS228" s="730"/>
      <c r="VHT228" s="730"/>
      <c r="VHU228" s="730"/>
      <c r="VHV228" s="730"/>
      <c r="VHW228" s="730"/>
      <c r="VHX228" s="730"/>
      <c r="VHY228" s="727"/>
      <c r="VHZ228" s="727"/>
      <c r="VIA228" s="727"/>
      <c r="VIB228" s="727"/>
      <c r="VIC228" s="727"/>
      <c r="VID228" s="727"/>
      <c r="VIE228" s="727"/>
      <c r="VIF228" s="727"/>
      <c r="VIG228" s="727"/>
      <c r="VIH228" s="727"/>
      <c r="VII228" s="727"/>
      <c r="VIJ228" s="727"/>
      <c r="VIK228" s="727"/>
      <c r="VIL228" s="727"/>
      <c r="VIM228" s="727"/>
      <c r="VIN228" s="727"/>
      <c r="VIO228" s="728"/>
      <c r="VIP228" s="728"/>
      <c r="VIQ228" s="728"/>
      <c r="VIR228" s="728"/>
      <c r="VIS228" s="728"/>
      <c r="VIT228" s="728"/>
      <c r="VIU228" s="728"/>
      <c r="VIV228" s="729"/>
      <c r="VIW228" s="729"/>
      <c r="VIX228" s="729"/>
      <c r="VIY228" s="729"/>
      <c r="VIZ228" s="729"/>
      <c r="VJA228" s="729"/>
      <c r="VJB228" s="729"/>
      <c r="VJC228" s="729"/>
      <c r="VJD228" s="729"/>
      <c r="VJE228" s="729"/>
      <c r="VJF228" s="729"/>
      <c r="VJG228" s="729"/>
      <c r="VJH228" s="729"/>
      <c r="VJI228" s="729"/>
      <c r="VJJ228" s="729"/>
      <c r="VJK228" s="729"/>
      <c r="VJL228" s="729"/>
      <c r="VJM228" s="729"/>
      <c r="VJN228" s="729"/>
      <c r="VJO228" s="729"/>
      <c r="VJP228" s="729"/>
      <c r="VJQ228" s="729"/>
      <c r="VJR228" s="729"/>
      <c r="VJS228" s="729"/>
      <c r="VJT228" s="729"/>
      <c r="VJU228" s="729"/>
      <c r="VJV228" s="729"/>
      <c r="VJW228" s="729"/>
      <c r="VJX228" s="729"/>
      <c r="VJY228" s="729"/>
      <c r="VJZ228" s="729"/>
      <c r="VKA228" s="729"/>
      <c r="VKB228" s="729"/>
      <c r="VKC228" s="729"/>
      <c r="VKD228" s="730"/>
      <c r="VKE228" s="730"/>
      <c r="VKF228" s="730"/>
      <c r="VKG228" s="730"/>
      <c r="VKH228" s="730"/>
      <c r="VKI228" s="730"/>
      <c r="VKJ228" s="730"/>
      <c r="VKK228" s="730"/>
      <c r="VKL228" s="730"/>
      <c r="VKM228" s="730"/>
      <c r="VKN228" s="730"/>
      <c r="VKO228" s="730"/>
      <c r="VKP228" s="730"/>
      <c r="VKQ228" s="730"/>
      <c r="VKR228" s="730"/>
      <c r="VKS228" s="730"/>
      <c r="VKT228" s="730"/>
      <c r="VKU228" s="730"/>
      <c r="VKV228" s="730"/>
      <c r="VKW228" s="730"/>
      <c r="VKX228" s="730"/>
      <c r="VKY228" s="730"/>
      <c r="VKZ228" s="730"/>
      <c r="VLA228" s="730"/>
      <c r="VLB228" s="730"/>
      <c r="VLC228" s="730"/>
      <c r="VLD228" s="730"/>
      <c r="VLE228" s="730"/>
      <c r="VLF228" s="730"/>
      <c r="VLG228" s="730"/>
      <c r="VLH228" s="730"/>
      <c r="VLI228" s="730"/>
      <c r="VLJ228" s="730"/>
      <c r="VLK228" s="730"/>
      <c r="VLL228" s="730"/>
      <c r="VLM228" s="730"/>
      <c r="VLN228" s="730"/>
      <c r="VLO228" s="730"/>
      <c r="VLP228" s="730"/>
      <c r="VLQ228" s="730"/>
      <c r="VLR228" s="730"/>
      <c r="VLS228" s="730"/>
      <c r="VLT228" s="730"/>
      <c r="VLU228" s="730"/>
      <c r="VLV228" s="730"/>
      <c r="VLW228" s="730"/>
      <c r="VLX228" s="730"/>
      <c r="VLY228" s="730"/>
      <c r="VLZ228" s="727"/>
      <c r="VMA228" s="727"/>
      <c r="VMB228" s="727"/>
      <c r="VMC228" s="727"/>
      <c r="VMD228" s="727"/>
      <c r="VME228" s="727"/>
      <c r="VMF228" s="727"/>
      <c r="VMG228" s="727"/>
      <c r="VMH228" s="727"/>
      <c r="VMI228" s="727"/>
      <c r="VMJ228" s="727"/>
      <c r="VMK228" s="727"/>
      <c r="VML228" s="727"/>
      <c r="VMM228" s="727"/>
      <c r="VMN228" s="727"/>
      <c r="VMO228" s="727"/>
      <c r="VMP228" s="728"/>
      <c r="VMQ228" s="728"/>
      <c r="VMR228" s="728"/>
      <c r="VMS228" s="728"/>
      <c r="VMT228" s="728"/>
      <c r="VMU228" s="728"/>
      <c r="VMV228" s="728"/>
      <c r="VMW228" s="729"/>
      <c r="VMX228" s="729"/>
      <c r="VMY228" s="729"/>
      <c r="VMZ228" s="729"/>
      <c r="VNA228" s="729"/>
      <c r="VNB228" s="729"/>
      <c r="VNC228" s="729"/>
      <c r="VND228" s="729"/>
      <c r="VNE228" s="729"/>
      <c r="VNF228" s="729"/>
      <c r="VNG228" s="729"/>
      <c r="VNH228" s="729"/>
      <c r="VNI228" s="729"/>
      <c r="VNJ228" s="729"/>
      <c r="VNK228" s="729"/>
      <c r="VNL228" s="729"/>
      <c r="VNM228" s="729"/>
      <c r="VNN228" s="729"/>
      <c r="VNO228" s="729"/>
      <c r="VNP228" s="729"/>
      <c r="VNQ228" s="729"/>
      <c r="VNR228" s="729"/>
      <c r="VNS228" s="729"/>
      <c r="VNT228" s="729"/>
      <c r="VNU228" s="729"/>
      <c r="VNV228" s="729"/>
      <c r="VNW228" s="729"/>
      <c r="VNX228" s="729"/>
      <c r="VNY228" s="729"/>
      <c r="VNZ228" s="729"/>
      <c r="VOA228" s="729"/>
      <c r="VOB228" s="729"/>
      <c r="VOC228" s="729"/>
      <c r="VOD228" s="729"/>
      <c r="VOE228" s="730"/>
      <c r="VOF228" s="730"/>
      <c r="VOG228" s="730"/>
      <c r="VOH228" s="730"/>
      <c r="VOI228" s="730"/>
      <c r="VOJ228" s="730"/>
      <c r="VOK228" s="730"/>
      <c r="VOL228" s="730"/>
      <c r="VOM228" s="730"/>
      <c r="VON228" s="730"/>
      <c r="VOO228" s="730"/>
      <c r="VOP228" s="730"/>
      <c r="VOQ228" s="730"/>
      <c r="VOR228" s="730"/>
      <c r="VOS228" s="730"/>
      <c r="VOT228" s="730"/>
      <c r="VOU228" s="730"/>
      <c r="VOV228" s="730"/>
      <c r="VOW228" s="730"/>
      <c r="VOX228" s="730"/>
      <c r="VOY228" s="730"/>
      <c r="VOZ228" s="730"/>
      <c r="VPA228" s="730"/>
      <c r="VPB228" s="730"/>
      <c r="VPC228" s="730"/>
      <c r="VPD228" s="730"/>
      <c r="VPE228" s="730"/>
      <c r="VPF228" s="730"/>
      <c r="VPG228" s="730"/>
      <c r="VPH228" s="730"/>
      <c r="VPI228" s="730"/>
      <c r="VPJ228" s="730"/>
      <c r="VPK228" s="730"/>
      <c r="VPL228" s="730"/>
      <c r="VPM228" s="730"/>
      <c r="VPN228" s="730"/>
      <c r="VPO228" s="730"/>
      <c r="VPP228" s="730"/>
      <c r="VPQ228" s="730"/>
      <c r="VPR228" s="730"/>
      <c r="VPS228" s="730"/>
      <c r="VPT228" s="730"/>
      <c r="VPU228" s="730"/>
      <c r="VPV228" s="730"/>
      <c r="VPW228" s="730"/>
      <c r="VPX228" s="730"/>
      <c r="VPY228" s="730"/>
      <c r="VPZ228" s="730"/>
      <c r="VQA228" s="727"/>
      <c r="VQB228" s="727"/>
      <c r="VQC228" s="727"/>
      <c r="VQD228" s="727"/>
      <c r="VQE228" s="727"/>
      <c r="VQF228" s="727"/>
      <c r="VQG228" s="727"/>
      <c r="VQH228" s="727"/>
      <c r="VQI228" s="727"/>
      <c r="VQJ228" s="727"/>
      <c r="VQK228" s="727"/>
      <c r="VQL228" s="727"/>
      <c r="VQM228" s="727"/>
      <c r="VQN228" s="727"/>
      <c r="VQO228" s="727"/>
      <c r="VQP228" s="727"/>
      <c r="VQQ228" s="728"/>
      <c r="VQR228" s="728"/>
      <c r="VQS228" s="728"/>
      <c r="VQT228" s="728"/>
      <c r="VQU228" s="728"/>
      <c r="VQV228" s="728"/>
      <c r="VQW228" s="728"/>
      <c r="VQX228" s="729"/>
      <c r="VQY228" s="729"/>
      <c r="VQZ228" s="729"/>
      <c r="VRA228" s="729"/>
      <c r="VRB228" s="729"/>
      <c r="VRC228" s="729"/>
      <c r="VRD228" s="729"/>
      <c r="VRE228" s="729"/>
      <c r="VRF228" s="729"/>
      <c r="VRG228" s="729"/>
      <c r="VRH228" s="729"/>
      <c r="VRI228" s="729"/>
      <c r="VRJ228" s="729"/>
      <c r="VRK228" s="729"/>
      <c r="VRL228" s="729"/>
      <c r="VRM228" s="729"/>
      <c r="VRN228" s="729"/>
      <c r="VRO228" s="729"/>
      <c r="VRP228" s="729"/>
      <c r="VRQ228" s="729"/>
      <c r="VRR228" s="729"/>
      <c r="VRS228" s="729"/>
      <c r="VRT228" s="729"/>
      <c r="VRU228" s="729"/>
      <c r="VRV228" s="729"/>
      <c r="VRW228" s="729"/>
      <c r="VRX228" s="729"/>
      <c r="VRY228" s="729"/>
      <c r="VRZ228" s="729"/>
      <c r="VSA228" s="729"/>
      <c r="VSB228" s="729"/>
      <c r="VSC228" s="729"/>
      <c r="VSD228" s="729"/>
      <c r="VSE228" s="729"/>
      <c r="VSF228" s="730"/>
      <c r="VSG228" s="730"/>
      <c r="VSH228" s="730"/>
      <c r="VSI228" s="730"/>
      <c r="VSJ228" s="730"/>
      <c r="VSK228" s="730"/>
      <c r="VSL228" s="730"/>
      <c r="VSM228" s="730"/>
      <c r="VSN228" s="730"/>
      <c r="VSO228" s="730"/>
      <c r="VSP228" s="730"/>
      <c r="VSQ228" s="730"/>
      <c r="VSR228" s="730"/>
      <c r="VSS228" s="730"/>
      <c r="VST228" s="730"/>
      <c r="VSU228" s="730"/>
      <c r="VSV228" s="730"/>
      <c r="VSW228" s="730"/>
      <c r="VSX228" s="730"/>
      <c r="VSY228" s="730"/>
      <c r="VSZ228" s="730"/>
      <c r="VTA228" s="730"/>
      <c r="VTB228" s="730"/>
      <c r="VTC228" s="730"/>
      <c r="VTD228" s="730"/>
      <c r="VTE228" s="730"/>
      <c r="VTF228" s="730"/>
      <c r="VTG228" s="730"/>
      <c r="VTH228" s="730"/>
      <c r="VTI228" s="730"/>
      <c r="VTJ228" s="730"/>
      <c r="VTK228" s="730"/>
      <c r="VTL228" s="730"/>
      <c r="VTM228" s="730"/>
      <c r="VTN228" s="730"/>
      <c r="VTO228" s="730"/>
      <c r="VTP228" s="730"/>
      <c r="VTQ228" s="730"/>
      <c r="VTR228" s="730"/>
      <c r="VTS228" s="730"/>
      <c r="VTT228" s="730"/>
      <c r="VTU228" s="730"/>
      <c r="VTV228" s="730"/>
      <c r="VTW228" s="730"/>
      <c r="VTX228" s="730"/>
      <c r="VTY228" s="730"/>
      <c r="VTZ228" s="730"/>
      <c r="VUA228" s="730"/>
      <c r="VUB228" s="727"/>
      <c r="VUC228" s="727"/>
      <c r="VUD228" s="727"/>
      <c r="VUE228" s="727"/>
      <c r="VUF228" s="727"/>
      <c r="VUG228" s="727"/>
      <c r="VUH228" s="727"/>
      <c r="VUI228" s="727"/>
      <c r="VUJ228" s="727"/>
      <c r="VUK228" s="727"/>
      <c r="VUL228" s="727"/>
      <c r="VUM228" s="727"/>
      <c r="VUN228" s="727"/>
      <c r="VUO228" s="727"/>
      <c r="VUP228" s="727"/>
      <c r="VUQ228" s="727"/>
      <c r="VUR228" s="728"/>
      <c r="VUS228" s="728"/>
      <c r="VUT228" s="728"/>
      <c r="VUU228" s="728"/>
      <c r="VUV228" s="728"/>
      <c r="VUW228" s="728"/>
      <c r="VUX228" s="728"/>
      <c r="VUY228" s="729"/>
      <c r="VUZ228" s="729"/>
      <c r="VVA228" s="729"/>
      <c r="VVB228" s="729"/>
      <c r="VVC228" s="729"/>
      <c r="VVD228" s="729"/>
      <c r="VVE228" s="729"/>
      <c r="VVF228" s="729"/>
      <c r="VVG228" s="729"/>
      <c r="VVH228" s="729"/>
      <c r="VVI228" s="729"/>
      <c r="VVJ228" s="729"/>
      <c r="VVK228" s="729"/>
      <c r="VVL228" s="729"/>
      <c r="VVM228" s="729"/>
      <c r="VVN228" s="729"/>
      <c r="VVO228" s="729"/>
      <c r="VVP228" s="729"/>
      <c r="VVQ228" s="729"/>
      <c r="VVR228" s="729"/>
      <c r="VVS228" s="729"/>
      <c r="VVT228" s="729"/>
      <c r="VVU228" s="729"/>
      <c r="VVV228" s="729"/>
      <c r="VVW228" s="729"/>
      <c r="VVX228" s="729"/>
      <c r="VVY228" s="729"/>
      <c r="VVZ228" s="729"/>
      <c r="VWA228" s="729"/>
      <c r="VWB228" s="729"/>
      <c r="VWC228" s="729"/>
      <c r="VWD228" s="729"/>
      <c r="VWE228" s="729"/>
      <c r="VWF228" s="729"/>
      <c r="VWG228" s="730"/>
      <c r="VWH228" s="730"/>
      <c r="VWI228" s="730"/>
      <c r="VWJ228" s="730"/>
      <c r="VWK228" s="730"/>
      <c r="VWL228" s="730"/>
      <c r="VWM228" s="730"/>
      <c r="VWN228" s="730"/>
      <c r="VWO228" s="730"/>
      <c r="VWP228" s="730"/>
      <c r="VWQ228" s="730"/>
      <c r="VWR228" s="730"/>
      <c r="VWS228" s="730"/>
      <c r="VWT228" s="730"/>
      <c r="VWU228" s="730"/>
      <c r="VWV228" s="730"/>
      <c r="VWW228" s="730"/>
      <c r="VWX228" s="730"/>
      <c r="VWY228" s="730"/>
      <c r="VWZ228" s="730"/>
      <c r="VXA228" s="730"/>
      <c r="VXB228" s="730"/>
      <c r="VXC228" s="730"/>
      <c r="VXD228" s="730"/>
      <c r="VXE228" s="730"/>
      <c r="VXF228" s="730"/>
      <c r="VXG228" s="730"/>
      <c r="VXH228" s="730"/>
      <c r="VXI228" s="730"/>
      <c r="VXJ228" s="730"/>
      <c r="VXK228" s="730"/>
      <c r="VXL228" s="730"/>
      <c r="VXM228" s="730"/>
      <c r="VXN228" s="730"/>
      <c r="VXO228" s="730"/>
      <c r="VXP228" s="730"/>
      <c r="VXQ228" s="730"/>
      <c r="VXR228" s="730"/>
      <c r="VXS228" s="730"/>
      <c r="VXT228" s="730"/>
      <c r="VXU228" s="730"/>
      <c r="VXV228" s="730"/>
      <c r="VXW228" s="730"/>
      <c r="VXX228" s="730"/>
      <c r="VXY228" s="730"/>
      <c r="VXZ228" s="730"/>
      <c r="VYA228" s="730"/>
      <c r="VYB228" s="730"/>
      <c r="VYC228" s="727"/>
      <c r="VYD228" s="727"/>
      <c r="VYE228" s="727"/>
      <c r="VYF228" s="727"/>
      <c r="VYG228" s="727"/>
      <c r="VYH228" s="727"/>
      <c r="VYI228" s="727"/>
      <c r="VYJ228" s="727"/>
      <c r="VYK228" s="727"/>
      <c r="VYL228" s="727"/>
      <c r="VYM228" s="727"/>
      <c r="VYN228" s="727"/>
      <c r="VYO228" s="727"/>
      <c r="VYP228" s="727"/>
      <c r="VYQ228" s="727"/>
      <c r="VYR228" s="727"/>
      <c r="VYS228" s="728"/>
      <c r="VYT228" s="728"/>
      <c r="VYU228" s="728"/>
      <c r="VYV228" s="728"/>
      <c r="VYW228" s="728"/>
      <c r="VYX228" s="728"/>
      <c r="VYY228" s="728"/>
      <c r="VYZ228" s="729"/>
      <c r="VZA228" s="729"/>
      <c r="VZB228" s="729"/>
      <c r="VZC228" s="729"/>
      <c r="VZD228" s="729"/>
      <c r="VZE228" s="729"/>
      <c r="VZF228" s="729"/>
      <c r="VZG228" s="729"/>
      <c r="VZH228" s="729"/>
      <c r="VZI228" s="729"/>
      <c r="VZJ228" s="729"/>
      <c r="VZK228" s="729"/>
      <c r="VZL228" s="729"/>
      <c r="VZM228" s="729"/>
      <c r="VZN228" s="729"/>
      <c r="VZO228" s="729"/>
      <c r="VZP228" s="729"/>
      <c r="VZQ228" s="729"/>
      <c r="VZR228" s="729"/>
      <c r="VZS228" s="729"/>
      <c r="VZT228" s="729"/>
      <c r="VZU228" s="729"/>
      <c r="VZV228" s="729"/>
      <c r="VZW228" s="729"/>
      <c r="VZX228" s="729"/>
      <c r="VZY228" s="729"/>
      <c r="VZZ228" s="729"/>
      <c r="WAA228" s="729"/>
      <c r="WAB228" s="729"/>
      <c r="WAC228" s="729"/>
      <c r="WAD228" s="729"/>
      <c r="WAE228" s="729"/>
      <c r="WAF228" s="729"/>
      <c r="WAG228" s="729"/>
      <c r="WAH228" s="730"/>
      <c r="WAI228" s="730"/>
      <c r="WAJ228" s="730"/>
      <c r="WAK228" s="730"/>
      <c r="WAL228" s="730"/>
      <c r="WAM228" s="730"/>
      <c r="WAN228" s="730"/>
      <c r="WAO228" s="730"/>
      <c r="WAP228" s="730"/>
      <c r="WAQ228" s="730"/>
      <c r="WAR228" s="730"/>
      <c r="WAS228" s="730"/>
      <c r="WAT228" s="730"/>
      <c r="WAU228" s="730"/>
      <c r="WAV228" s="730"/>
      <c r="WAW228" s="730"/>
      <c r="WAX228" s="730"/>
      <c r="WAY228" s="730"/>
      <c r="WAZ228" s="730"/>
      <c r="WBA228" s="730"/>
      <c r="WBB228" s="730"/>
      <c r="WBC228" s="730"/>
      <c r="WBD228" s="730"/>
      <c r="WBE228" s="730"/>
      <c r="WBF228" s="730"/>
      <c r="WBG228" s="730"/>
      <c r="WBH228" s="730"/>
      <c r="WBI228" s="730"/>
      <c r="WBJ228" s="730"/>
      <c r="WBK228" s="730"/>
      <c r="WBL228" s="730"/>
      <c r="WBM228" s="730"/>
      <c r="WBN228" s="730"/>
      <c r="WBO228" s="730"/>
      <c r="WBP228" s="730"/>
      <c r="WBQ228" s="730"/>
      <c r="WBR228" s="730"/>
      <c r="WBS228" s="730"/>
      <c r="WBT228" s="730"/>
      <c r="WBU228" s="730"/>
      <c r="WBV228" s="730"/>
      <c r="WBW228" s="730"/>
      <c r="WBX228" s="730"/>
      <c r="WBY228" s="730"/>
      <c r="WBZ228" s="730"/>
      <c r="WCA228" s="730"/>
      <c r="WCB228" s="730"/>
      <c r="WCC228" s="730"/>
      <c r="WCD228" s="727"/>
      <c r="WCE228" s="727"/>
      <c r="WCF228" s="727"/>
      <c r="WCG228" s="727"/>
      <c r="WCH228" s="727"/>
      <c r="WCI228" s="727"/>
      <c r="WCJ228" s="727"/>
      <c r="WCK228" s="727"/>
      <c r="WCL228" s="727"/>
      <c r="WCM228" s="727"/>
      <c r="WCN228" s="727"/>
      <c r="WCO228" s="727"/>
      <c r="WCP228" s="727"/>
      <c r="WCQ228" s="727"/>
      <c r="WCR228" s="727"/>
      <c r="WCS228" s="727"/>
      <c r="WCT228" s="728"/>
      <c r="WCU228" s="728"/>
      <c r="WCV228" s="728"/>
      <c r="WCW228" s="728"/>
      <c r="WCX228" s="728"/>
      <c r="WCY228" s="728"/>
      <c r="WCZ228" s="728"/>
      <c r="WDA228" s="729"/>
      <c r="WDB228" s="729"/>
      <c r="WDC228" s="729"/>
      <c r="WDD228" s="729"/>
      <c r="WDE228" s="729"/>
      <c r="WDF228" s="729"/>
      <c r="WDG228" s="729"/>
      <c r="WDH228" s="729"/>
      <c r="WDI228" s="729"/>
      <c r="WDJ228" s="729"/>
      <c r="WDK228" s="729"/>
      <c r="WDL228" s="729"/>
      <c r="WDM228" s="729"/>
      <c r="WDN228" s="729"/>
      <c r="WDO228" s="729"/>
      <c r="WDP228" s="729"/>
      <c r="WDQ228" s="729"/>
      <c r="WDR228" s="729"/>
      <c r="WDS228" s="729"/>
      <c r="WDT228" s="729"/>
      <c r="WDU228" s="729"/>
      <c r="WDV228" s="729"/>
      <c r="WDW228" s="729"/>
      <c r="WDX228" s="729"/>
      <c r="WDY228" s="729"/>
      <c r="WDZ228" s="729"/>
      <c r="WEA228" s="729"/>
      <c r="WEB228" s="729"/>
      <c r="WEC228" s="729"/>
      <c r="WED228" s="729"/>
      <c r="WEE228" s="729"/>
      <c r="WEF228" s="729"/>
      <c r="WEG228" s="729"/>
      <c r="WEH228" s="729"/>
      <c r="WEI228" s="730"/>
      <c r="WEJ228" s="730"/>
      <c r="WEK228" s="730"/>
      <c r="WEL228" s="730"/>
      <c r="WEM228" s="730"/>
      <c r="WEN228" s="730"/>
      <c r="WEO228" s="730"/>
      <c r="WEP228" s="730"/>
      <c r="WEQ228" s="730"/>
      <c r="WER228" s="730"/>
      <c r="WES228" s="730"/>
      <c r="WET228" s="730"/>
      <c r="WEU228" s="730"/>
      <c r="WEV228" s="730"/>
      <c r="WEW228" s="730"/>
      <c r="WEX228" s="730"/>
      <c r="WEY228" s="730"/>
      <c r="WEZ228" s="730"/>
      <c r="WFA228" s="730"/>
      <c r="WFB228" s="730"/>
      <c r="WFC228" s="730"/>
      <c r="WFD228" s="730"/>
      <c r="WFE228" s="730"/>
      <c r="WFF228" s="730"/>
      <c r="WFG228" s="730"/>
      <c r="WFH228" s="730"/>
      <c r="WFI228" s="730"/>
      <c r="WFJ228" s="730"/>
      <c r="WFK228" s="730"/>
      <c r="WFL228" s="730"/>
      <c r="WFM228" s="730"/>
      <c r="WFN228" s="730"/>
      <c r="WFO228" s="730"/>
      <c r="WFP228" s="730"/>
      <c r="WFQ228" s="730"/>
      <c r="WFR228" s="730"/>
      <c r="WFS228" s="730"/>
      <c r="WFT228" s="730"/>
      <c r="WFU228" s="730"/>
      <c r="WFV228" s="730"/>
      <c r="WFW228" s="730"/>
      <c r="WFX228" s="730"/>
      <c r="WFY228" s="730"/>
      <c r="WFZ228" s="730"/>
      <c r="WGA228" s="730"/>
      <c r="WGB228" s="730"/>
      <c r="WGC228" s="730"/>
      <c r="WGD228" s="730"/>
      <c r="WGE228" s="727"/>
      <c r="WGF228" s="727"/>
      <c r="WGG228" s="727"/>
      <c r="WGH228" s="727"/>
      <c r="WGI228" s="727"/>
      <c r="WGJ228" s="727"/>
      <c r="WGK228" s="727"/>
      <c r="WGL228" s="727"/>
      <c r="WGM228" s="727"/>
      <c r="WGN228" s="727"/>
      <c r="WGO228" s="727"/>
      <c r="WGP228" s="727"/>
      <c r="WGQ228" s="727"/>
      <c r="WGR228" s="727"/>
      <c r="WGS228" s="727"/>
      <c r="WGT228" s="727"/>
      <c r="WGU228" s="728"/>
      <c r="WGV228" s="728"/>
      <c r="WGW228" s="728"/>
      <c r="WGX228" s="728"/>
      <c r="WGY228" s="728"/>
      <c r="WGZ228" s="728"/>
      <c r="WHA228" s="728"/>
      <c r="WHB228" s="729"/>
      <c r="WHC228" s="729"/>
      <c r="WHD228" s="729"/>
      <c r="WHE228" s="729"/>
      <c r="WHF228" s="729"/>
      <c r="WHG228" s="729"/>
      <c r="WHH228" s="729"/>
      <c r="WHI228" s="729"/>
      <c r="WHJ228" s="729"/>
      <c r="WHK228" s="729"/>
      <c r="WHL228" s="729"/>
      <c r="WHM228" s="729"/>
      <c r="WHN228" s="729"/>
      <c r="WHO228" s="729"/>
      <c r="WHP228" s="729"/>
      <c r="WHQ228" s="729"/>
      <c r="WHR228" s="729"/>
      <c r="WHS228" s="729"/>
      <c r="WHT228" s="729"/>
      <c r="WHU228" s="729"/>
      <c r="WHV228" s="729"/>
      <c r="WHW228" s="729"/>
      <c r="WHX228" s="729"/>
      <c r="WHY228" s="729"/>
      <c r="WHZ228" s="729"/>
      <c r="WIA228" s="729"/>
      <c r="WIB228" s="729"/>
      <c r="WIC228" s="729"/>
      <c r="WID228" s="729"/>
      <c r="WIE228" s="729"/>
      <c r="WIF228" s="729"/>
      <c r="WIG228" s="729"/>
      <c r="WIH228" s="729"/>
      <c r="WII228" s="729"/>
      <c r="WIJ228" s="730"/>
      <c r="WIK228" s="730"/>
      <c r="WIL228" s="730"/>
      <c r="WIM228" s="730"/>
      <c r="WIN228" s="730"/>
      <c r="WIO228" s="730"/>
      <c r="WIP228" s="730"/>
      <c r="WIQ228" s="730"/>
      <c r="WIR228" s="730"/>
      <c r="WIS228" s="730"/>
      <c r="WIT228" s="730"/>
      <c r="WIU228" s="730"/>
      <c r="WIV228" s="730"/>
      <c r="WIW228" s="730"/>
      <c r="WIX228" s="730"/>
      <c r="WIY228" s="730"/>
      <c r="WIZ228" s="730"/>
      <c r="WJA228" s="730"/>
      <c r="WJB228" s="730"/>
      <c r="WJC228" s="730"/>
      <c r="WJD228" s="730"/>
      <c r="WJE228" s="730"/>
      <c r="WJF228" s="730"/>
      <c r="WJG228" s="730"/>
      <c r="WJH228" s="730"/>
      <c r="WJI228" s="730"/>
      <c r="WJJ228" s="730"/>
      <c r="WJK228" s="730"/>
      <c r="WJL228" s="730"/>
      <c r="WJM228" s="730"/>
      <c r="WJN228" s="730"/>
      <c r="WJO228" s="730"/>
      <c r="WJP228" s="730"/>
      <c r="WJQ228" s="730"/>
      <c r="WJR228" s="730"/>
      <c r="WJS228" s="730"/>
      <c r="WJT228" s="730"/>
      <c r="WJU228" s="730"/>
      <c r="WJV228" s="730"/>
      <c r="WJW228" s="730"/>
      <c r="WJX228" s="730"/>
      <c r="WJY228" s="730"/>
      <c r="WJZ228" s="730"/>
      <c r="WKA228" s="730"/>
      <c r="WKB228" s="730"/>
      <c r="WKC228" s="730"/>
      <c r="WKD228" s="730"/>
      <c r="WKE228" s="730"/>
      <c r="WKF228" s="727"/>
      <c r="WKG228" s="727"/>
      <c r="WKH228" s="727"/>
      <c r="WKI228" s="727"/>
      <c r="WKJ228" s="727"/>
      <c r="WKK228" s="727"/>
      <c r="WKL228" s="727"/>
      <c r="WKM228" s="727"/>
      <c r="WKN228" s="727"/>
      <c r="WKO228" s="727"/>
      <c r="WKP228" s="727"/>
      <c r="WKQ228" s="727"/>
      <c r="WKR228" s="727"/>
      <c r="WKS228" s="727"/>
      <c r="WKT228" s="727"/>
      <c r="WKU228" s="727"/>
      <c r="WKV228" s="728"/>
      <c r="WKW228" s="728"/>
      <c r="WKX228" s="728"/>
      <c r="WKY228" s="728"/>
      <c r="WKZ228" s="728"/>
      <c r="WLA228" s="728"/>
      <c r="WLB228" s="728"/>
      <c r="WLC228" s="729"/>
      <c r="WLD228" s="729"/>
      <c r="WLE228" s="729"/>
      <c r="WLF228" s="729"/>
      <c r="WLG228" s="729"/>
      <c r="WLH228" s="729"/>
      <c r="WLI228" s="729"/>
      <c r="WLJ228" s="729"/>
      <c r="WLK228" s="729"/>
      <c r="WLL228" s="729"/>
      <c r="WLM228" s="729"/>
      <c r="WLN228" s="729"/>
      <c r="WLO228" s="729"/>
      <c r="WLP228" s="729"/>
      <c r="WLQ228" s="729"/>
      <c r="WLR228" s="729"/>
      <c r="WLS228" s="729"/>
      <c r="WLT228" s="729"/>
      <c r="WLU228" s="729"/>
      <c r="WLV228" s="729"/>
      <c r="WLW228" s="729"/>
      <c r="WLX228" s="729"/>
      <c r="WLY228" s="729"/>
      <c r="WLZ228" s="729"/>
      <c r="WMA228" s="729"/>
      <c r="WMB228" s="729"/>
      <c r="WMC228" s="729"/>
      <c r="WMD228" s="729"/>
      <c r="WME228" s="729"/>
      <c r="WMF228" s="729"/>
      <c r="WMG228" s="729"/>
      <c r="WMH228" s="729"/>
      <c r="WMI228" s="729"/>
      <c r="WMJ228" s="729"/>
      <c r="WMK228" s="730"/>
      <c r="WML228" s="730"/>
      <c r="WMM228" s="730"/>
      <c r="WMN228" s="730"/>
      <c r="WMO228" s="730"/>
      <c r="WMP228" s="730"/>
      <c r="WMQ228" s="730"/>
      <c r="WMR228" s="730"/>
      <c r="WMS228" s="730"/>
      <c r="WMT228" s="730"/>
      <c r="WMU228" s="730"/>
      <c r="WMV228" s="730"/>
      <c r="WMW228" s="730"/>
      <c r="WMX228" s="730"/>
      <c r="WMY228" s="730"/>
      <c r="WMZ228" s="730"/>
      <c r="WNA228" s="730"/>
      <c r="WNB228" s="730"/>
      <c r="WNC228" s="730"/>
      <c r="WND228" s="730"/>
      <c r="WNE228" s="730"/>
      <c r="WNF228" s="730"/>
      <c r="WNG228" s="730"/>
      <c r="WNH228" s="730"/>
      <c r="WNI228" s="730"/>
      <c r="WNJ228" s="730"/>
      <c r="WNK228" s="730"/>
      <c r="WNL228" s="730"/>
      <c r="WNM228" s="730"/>
      <c r="WNN228" s="730"/>
      <c r="WNO228" s="730"/>
      <c r="WNP228" s="730"/>
      <c r="WNQ228" s="730"/>
      <c r="WNR228" s="730"/>
      <c r="WNS228" s="730"/>
      <c r="WNT228" s="730"/>
      <c r="WNU228" s="730"/>
      <c r="WNV228" s="730"/>
      <c r="WNW228" s="730"/>
      <c r="WNX228" s="730"/>
      <c r="WNY228" s="730"/>
      <c r="WNZ228" s="730"/>
      <c r="WOA228" s="730"/>
      <c r="WOB228" s="730"/>
      <c r="WOC228" s="730"/>
      <c r="WOD228" s="730"/>
      <c r="WOE228" s="730"/>
      <c r="WOF228" s="730"/>
      <c r="WOG228" s="727"/>
      <c r="WOH228" s="727"/>
      <c r="WOI228" s="727"/>
      <c r="WOJ228" s="727"/>
      <c r="WOK228" s="727"/>
      <c r="WOL228" s="727"/>
      <c r="WOM228" s="727"/>
      <c r="WON228" s="727"/>
      <c r="WOO228" s="727"/>
      <c r="WOP228" s="727"/>
      <c r="WOQ228" s="727"/>
      <c r="WOR228" s="727"/>
      <c r="WOS228" s="727"/>
      <c r="WOT228" s="727"/>
      <c r="WOU228" s="727"/>
      <c r="WOV228" s="727"/>
      <c r="WOW228" s="728"/>
      <c r="WOX228" s="728"/>
      <c r="WOY228" s="728"/>
      <c r="WOZ228" s="728"/>
      <c r="WPA228" s="728"/>
      <c r="WPB228" s="728"/>
      <c r="WPC228" s="728"/>
      <c r="WPD228" s="729"/>
      <c r="WPE228" s="729"/>
      <c r="WPF228" s="729"/>
      <c r="WPG228" s="729"/>
      <c r="WPH228" s="729"/>
      <c r="WPI228" s="729"/>
      <c r="WPJ228" s="729"/>
      <c r="WPK228" s="729"/>
      <c r="WPL228" s="729"/>
      <c r="WPM228" s="729"/>
      <c r="WPN228" s="729"/>
      <c r="WPO228" s="729"/>
      <c r="WPP228" s="729"/>
      <c r="WPQ228" s="729"/>
      <c r="WPR228" s="729"/>
      <c r="WPS228" s="729"/>
      <c r="WPT228" s="729"/>
      <c r="WPU228" s="729"/>
      <c r="WPV228" s="729"/>
      <c r="WPW228" s="729"/>
      <c r="WPX228" s="729"/>
      <c r="WPY228" s="729"/>
      <c r="WPZ228" s="729"/>
      <c r="WQA228" s="729"/>
      <c r="WQB228" s="729"/>
      <c r="WQC228" s="729"/>
      <c r="WQD228" s="729"/>
      <c r="WQE228" s="729"/>
      <c r="WQF228" s="729"/>
      <c r="WQG228" s="729"/>
      <c r="WQH228" s="729"/>
      <c r="WQI228" s="729"/>
      <c r="WQJ228" s="729"/>
      <c r="WQK228" s="729"/>
      <c r="WQL228" s="730"/>
      <c r="WQM228" s="730"/>
      <c r="WQN228" s="730"/>
      <c r="WQO228" s="730"/>
      <c r="WQP228" s="730"/>
      <c r="WQQ228" s="730"/>
      <c r="WQR228" s="730"/>
      <c r="WQS228" s="730"/>
      <c r="WQT228" s="730"/>
      <c r="WQU228" s="730"/>
      <c r="WQV228" s="730"/>
      <c r="WQW228" s="730"/>
      <c r="WQX228" s="730"/>
      <c r="WQY228" s="730"/>
      <c r="WQZ228" s="730"/>
      <c r="WRA228" s="730"/>
      <c r="WRB228" s="730"/>
      <c r="WRC228" s="730"/>
      <c r="WRD228" s="730"/>
      <c r="WRE228" s="730"/>
      <c r="WRF228" s="730"/>
      <c r="WRG228" s="730"/>
      <c r="WRH228" s="730"/>
      <c r="WRI228" s="730"/>
      <c r="WRJ228" s="730"/>
      <c r="WRK228" s="730"/>
      <c r="WRL228" s="730"/>
      <c r="WRM228" s="730"/>
      <c r="WRN228" s="730"/>
      <c r="WRO228" s="730"/>
      <c r="WRP228" s="730"/>
      <c r="WRQ228" s="730"/>
      <c r="WRR228" s="730"/>
      <c r="WRS228" s="730"/>
      <c r="WRT228" s="730"/>
      <c r="WRU228" s="730"/>
      <c r="WRV228" s="730"/>
      <c r="WRW228" s="730"/>
      <c r="WRX228" s="730"/>
      <c r="WRY228" s="730"/>
      <c r="WRZ228" s="730"/>
      <c r="WSA228" s="730"/>
      <c r="WSB228" s="730"/>
      <c r="WSC228" s="730"/>
      <c r="WSD228" s="730"/>
      <c r="WSE228" s="730"/>
      <c r="WSF228" s="730"/>
      <c r="WSG228" s="730"/>
      <c r="WSH228" s="727"/>
      <c r="WSI228" s="727"/>
      <c r="WSJ228" s="727"/>
      <c r="WSK228" s="727"/>
      <c r="WSL228" s="727"/>
      <c r="WSM228" s="727"/>
      <c r="WSN228" s="727"/>
      <c r="WSO228" s="727"/>
      <c r="WSP228" s="727"/>
      <c r="WSQ228" s="727"/>
      <c r="WSR228" s="727"/>
      <c r="WSS228" s="727"/>
      <c r="WST228" s="727"/>
      <c r="WSU228" s="727"/>
      <c r="WSV228" s="727"/>
      <c r="WSW228" s="727"/>
      <c r="WSX228" s="728"/>
      <c r="WSY228" s="728"/>
      <c r="WSZ228" s="728"/>
      <c r="WTA228" s="728"/>
      <c r="WTB228" s="728"/>
      <c r="WTC228" s="728"/>
      <c r="WTD228" s="728"/>
      <c r="WTE228" s="729"/>
      <c r="WTF228" s="729"/>
      <c r="WTG228" s="729"/>
      <c r="WTH228" s="729"/>
      <c r="WTI228" s="729"/>
      <c r="WTJ228" s="729"/>
      <c r="WTK228" s="729"/>
      <c r="WTL228" s="729"/>
      <c r="WTM228" s="729"/>
      <c r="WTN228" s="729"/>
      <c r="WTO228" s="729"/>
      <c r="WTP228" s="729"/>
      <c r="WTQ228" s="729"/>
      <c r="WTR228" s="729"/>
      <c r="WTS228" s="729"/>
      <c r="WTT228" s="729"/>
      <c r="WTU228" s="729"/>
      <c r="WTV228" s="729"/>
      <c r="WTW228" s="729"/>
      <c r="WTX228" s="729"/>
      <c r="WTY228" s="729"/>
      <c r="WTZ228" s="729"/>
      <c r="WUA228" s="729"/>
      <c r="WUB228" s="729"/>
      <c r="WUC228" s="729"/>
      <c r="WUD228" s="729"/>
      <c r="WUE228" s="729"/>
      <c r="WUF228" s="729"/>
      <c r="WUG228" s="729"/>
      <c r="WUH228" s="729"/>
      <c r="WUI228" s="729"/>
      <c r="WUJ228" s="729"/>
      <c r="WUK228" s="729"/>
      <c r="WUL228" s="729"/>
      <c r="WUM228" s="730"/>
      <c r="WUN228" s="730"/>
      <c r="WUO228" s="730"/>
      <c r="WUP228" s="730"/>
      <c r="WUQ228" s="730"/>
      <c r="WUR228" s="730"/>
      <c r="WUS228" s="730"/>
      <c r="WUT228" s="730"/>
      <c r="WUU228" s="730"/>
      <c r="WUV228" s="730"/>
      <c r="WUW228" s="730"/>
      <c r="WUX228" s="730"/>
      <c r="WUY228" s="730"/>
      <c r="WUZ228" s="730"/>
      <c r="WVA228" s="730"/>
      <c r="WVB228" s="730"/>
      <c r="WVC228" s="730"/>
      <c r="WVD228" s="730"/>
      <c r="WVE228" s="730"/>
      <c r="WVF228" s="730"/>
      <c r="WVG228" s="730"/>
      <c r="WVH228" s="730"/>
      <c r="WVI228" s="730"/>
      <c r="WVJ228" s="730"/>
      <c r="WVK228" s="730"/>
      <c r="WVL228" s="730"/>
      <c r="WVM228" s="730"/>
      <c r="WVN228" s="730"/>
      <c r="WVO228" s="730"/>
      <c r="WVP228" s="730"/>
      <c r="WVQ228" s="730"/>
      <c r="WVR228" s="730"/>
      <c r="WVS228" s="730"/>
      <c r="WVT228" s="730"/>
      <c r="WVU228" s="730"/>
      <c r="WVV228" s="730"/>
      <c r="WVW228" s="730"/>
      <c r="WVX228" s="730"/>
      <c r="WVY228" s="730"/>
      <c r="WVZ228" s="730"/>
      <c r="WWA228" s="730"/>
      <c r="WWB228" s="730"/>
      <c r="WWC228" s="730"/>
      <c r="WWD228" s="730"/>
      <c r="WWE228" s="730"/>
      <c r="WWF228" s="730"/>
      <c r="WWG228" s="730"/>
      <c r="WWH228" s="730"/>
      <c r="WWI228" s="727"/>
      <c r="WWJ228" s="727"/>
      <c r="WWK228" s="727"/>
      <c r="WWL228" s="727"/>
      <c r="WWM228" s="727"/>
      <c r="WWN228" s="727"/>
      <c r="WWO228" s="727"/>
      <c r="WWP228" s="727"/>
      <c r="WWQ228" s="727"/>
      <c r="WWR228" s="727"/>
      <c r="WWS228" s="727"/>
      <c r="WWT228" s="727"/>
      <c r="WWU228" s="727"/>
      <c r="WWV228" s="727"/>
      <c r="WWW228" s="727"/>
      <c r="WWX228" s="727"/>
      <c r="WWY228" s="728"/>
      <c r="WWZ228" s="728"/>
      <c r="WXA228" s="728"/>
      <c r="WXB228" s="728"/>
      <c r="WXC228" s="728"/>
      <c r="WXD228" s="728"/>
      <c r="WXE228" s="728"/>
      <c r="WXF228" s="729"/>
      <c r="WXG228" s="729"/>
      <c r="WXH228" s="729"/>
      <c r="WXI228" s="729"/>
      <c r="WXJ228" s="729"/>
      <c r="WXK228" s="729"/>
      <c r="WXL228" s="729"/>
      <c r="WXM228" s="729"/>
      <c r="WXN228" s="729"/>
      <c r="WXO228" s="729"/>
      <c r="WXP228" s="729"/>
      <c r="WXQ228" s="729"/>
      <c r="WXR228" s="729"/>
      <c r="WXS228" s="729"/>
      <c r="WXT228" s="729"/>
      <c r="WXU228" s="729"/>
      <c r="WXV228" s="729"/>
      <c r="WXW228" s="729"/>
      <c r="WXX228" s="729"/>
      <c r="WXY228" s="729"/>
      <c r="WXZ228" s="729"/>
      <c r="WYA228" s="729"/>
      <c r="WYB228" s="729"/>
      <c r="WYC228" s="729"/>
      <c r="WYD228" s="729"/>
      <c r="WYE228" s="729"/>
      <c r="WYF228" s="729"/>
      <c r="WYG228" s="729"/>
      <c r="WYH228" s="729"/>
      <c r="WYI228" s="729"/>
      <c r="WYJ228" s="729"/>
      <c r="WYK228" s="729"/>
      <c r="WYL228" s="729"/>
      <c r="WYM228" s="729"/>
      <c r="WYN228" s="730"/>
      <c r="WYO228" s="730"/>
      <c r="WYP228" s="730"/>
      <c r="WYQ228" s="730"/>
      <c r="WYR228" s="730"/>
      <c r="WYS228" s="730"/>
      <c r="WYT228" s="730"/>
      <c r="WYU228" s="730"/>
      <c r="WYV228" s="730"/>
      <c r="WYW228" s="730"/>
      <c r="WYX228" s="730"/>
      <c r="WYY228" s="730"/>
      <c r="WYZ228" s="730"/>
      <c r="WZA228" s="730"/>
      <c r="WZB228" s="730"/>
      <c r="WZC228" s="730"/>
      <c r="WZD228" s="730"/>
      <c r="WZE228" s="730"/>
      <c r="WZF228" s="730"/>
      <c r="WZG228" s="730"/>
      <c r="WZH228" s="730"/>
      <c r="WZI228" s="730"/>
      <c r="WZJ228" s="730"/>
      <c r="WZK228" s="730"/>
      <c r="WZL228" s="730"/>
      <c r="WZM228" s="730"/>
      <c r="WZN228" s="730"/>
      <c r="WZO228" s="730"/>
      <c r="WZP228" s="730"/>
      <c r="WZQ228" s="730"/>
      <c r="WZR228" s="730"/>
      <c r="WZS228" s="730"/>
      <c r="WZT228" s="730"/>
      <c r="WZU228" s="730"/>
      <c r="WZV228" s="730"/>
      <c r="WZW228" s="730"/>
      <c r="WZX228" s="730"/>
      <c r="WZY228" s="730"/>
      <c r="WZZ228" s="730"/>
      <c r="XAA228" s="730"/>
      <c r="XAB228" s="730"/>
      <c r="XAC228" s="730"/>
      <c r="XAD228" s="730"/>
      <c r="XAE228" s="730"/>
      <c r="XAF228" s="730"/>
      <c r="XAG228" s="730"/>
      <c r="XAH228" s="730"/>
      <c r="XAI228" s="730"/>
      <c r="XAJ228" s="727"/>
      <c r="XAK228" s="727"/>
      <c r="XAL228" s="727"/>
      <c r="XAM228" s="727"/>
      <c r="XAN228" s="727"/>
      <c r="XAO228" s="727"/>
      <c r="XAP228" s="727"/>
      <c r="XAQ228" s="727"/>
      <c r="XAR228" s="727"/>
      <c r="XAS228" s="727"/>
      <c r="XAT228" s="727"/>
      <c r="XAU228" s="727"/>
      <c r="XAV228" s="727"/>
      <c r="XAW228" s="727"/>
      <c r="XAX228" s="727"/>
      <c r="XAY228" s="727"/>
      <c r="XAZ228" s="728"/>
      <c r="XBA228" s="728"/>
      <c r="XBB228" s="728"/>
      <c r="XBC228" s="728"/>
      <c r="XBD228" s="728"/>
      <c r="XBE228" s="728"/>
      <c r="XBF228" s="728"/>
      <c r="XBG228" s="729"/>
      <c r="XBH228" s="729"/>
      <c r="XBI228" s="729"/>
      <c r="XBJ228" s="729"/>
      <c r="XBK228" s="729"/>
      <c r="XBL228" s="729"/>
      <c r="XBM228" s="729"/>
      <c r="XBN228" s="729"/>
      <c r="XBO228" s="729"/>
      <c r="XBP228" s="729"/>
      <c r="XBQ228" s="729"/>
      <c r="XBR228" s="729"/>
      <c r="XBS228" s="729"/>
      <c r="XBT228" s="729"/>
      <c r="XBU228" s="729"/>
      <c r="XBV228" s="729"/>
      <c r="XBW228" s="729"/>
      <c r="XBX228" s="729"/>
      <c r="XBY228" s="729"/>
      <c r="XBZ228" s="729"/>
      <c r="XCA228" s="729"/>
      <c r="XCB228" s="729"/>
      <c r="XCC228" s="729"/>
      <c r="XCD228" s="729"/>
      <c r="XCE228" s="729"/>
      <c r="XCF228" s="729"/>
      <c r="XCG228" s="729"/>
      <c r="XCH228" s="729"/>
      <c r="XCI228" s="729"/>
      <c r="XCJ228" s="729"/>
      <c r="XCK228" s="729"/>
      <c r="XCL228" s="729"/>
      <c r="XCM228" s="729"/>
      <c r="XCN228" s="729"/>
      <c r="XCO228" s="730"/>
      <c r="XCP228" s="730"/>
      <c r="XCQ228" s="730"/>
      <c r="XCR228" s="730"/>
      <c r="XCS228" s="730"/>
      <c r="XCT228" s="730"/>
      <c r="XCU228" s="730"/>
      <c r="XCV228" s="730"/>
      <c r="XCW228" s="730"/>
      <c r="XCX228" s="730"/>
      <c r="XCY228" s="730"/>
      <c r="XCZ228" s="730"/>
      <c r="XDA228" s="730"/>
      <c r="XDB228" s="730"/>
      <c r="XDC228" s="730"/>
      <c r="XDD228" s="730"/>
      <c r="XDE228" s="730"/>
      <c r="XDF228" s="730"/>
      <c r="XDG228" s="730"/>
      <c r="XDH228" s="730"/>
      <c r="XDI228" s="730"/>
      <c r="XDJ228" s="730"/>
      <c r="XDK228" s="730"/>
      <c r="XDL228" s="730"/>
      <c r="XDM228" s="730"/>
      <c r="XDN228" s="730"/>
      <c r="XDO228" s="730"/>
      <c r="XDP228" s="730"/>
      <c r="XDQ228" s="730"/>
      <c r="XDR228" s="730"/>
      <c r="XDS228" s="730"/>
      <c r="XDT228" s="730"/>
      <c r="XDU228" s="730"/>
      <c r="XDV228" s="730"/>
      <c r="XDW228" s="730"/>
      <c r="XDX228" s="730"/>
      <c r="XDY228" s="730"/>
      <c r="XDZ228" s="730"/>
      <c r="XEA228" s="730"/>
      <c r="XEB228" s="730"/>
      <c r="XEC228" s="730"/>
      <c r="XED228" s="730"/>
      <c r="XEE228" s="730"/>
      <c r="XEF228" s="730"/>
      <c r="XEG228" s="730"/>
      <c r="XEH228" s="730"/>
      <c r="XEI228" s="730"/>
      <c r="XEJ228" s="730"/>
      <c r="XEK228" s="727"/>
      <c r="XEL228" s="727"/>
      <c r="XEM228" s="727"/>
      <c r="XEN228" s="727"/>
      <c r="XEO228" s="727"/>
      <c r="XEP228" s="727"/>
      <c r="XEQ228" s="727"/>
      <c r="XER228" s="727"/>
      <c r="XES228" s="727"/>
      <c r="XET228" s="727"/>
      <c r="XEU228" s="727"/>
      <c r="XEV228" s="727"/>
      <c r="XEW228" s="727"/>
      <c r="XEX228" s="727"/>
      <c r="XEY228" s="727"/>
      <c r="XEZ228" s="727"/>
      <c r="XFA228" s="728"/>
      <c r="XFB228" s="728"/>
      <c r="XFC228" s="728"/>
      <c r="XFD228" s="728"/>
    </row>
    <row r="229" spans="1:16384" s="269" customFormat="1" ht="25.2" customHeight="1" x14ac:dyDescent="0.25">
      <c r="A229" s="715" t="s">
        <v>329</v>
      </c>
      <c r="B229" s="715"/>
      <c r="C229" s="715"/>
      <c r="D229" s="715"/>
      <c r="E229" s="715"/>
      <c r="F229" s="715"/>
      <c r="G229" s="715"/>
      <c r="H229" s="710" t="s">
        <v>520</v>
      </c>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10"/>
      <c r="AE229" s="710"/>
      <c r="AF229" s="710"/>
      <c r="AG229" s="710"/>
      <c r="AH229" s="710"/>
      <c r="AI229" s="710"/>
      <c r="AJ229" s="710"/>
      <c r="AK229" s="710"/>
      <c r="AL229" s="710"/>
      <c r="AM229" s="710"/>
      <c r="AN229" s="710"/>
      <c r="AO229" s="710"/>
      <c r="AP229" s="731">
        <f>AP228</f>
        <v>5611</v>
      </c>
      <c r="AQ229" s="731"/>
      <c r="AR229" s="731"/>
      <c r="AS229" s="731"/>
      <c r="AT229" s="731"/>
      <c r="AU229" s="731"/>
      <c r="AV229" s="731"/>
      <c r="AW229" s="731"/>
      <c r="AX229" s="731"/>
      <c r="AY229" s="731"/>
      <c r="AZ229" s="731"/>
      <c r="BA229" s="731"/>
      <c r="BB229" s="731"/>
      <c r="BC229" s="731"/>
      <c r="BD229" s="731"/>
      <c r="BE229" s="731"/>
      <c r="BF229" s="731">
        <f>BF228/2</f>
        <v>15.46</v>
      </c>
      <c r="BG229" s="731"/>
      <c r="BH229" s="731"/>
      <c r="BI229" s="731"/>
      <c r="BJ229" s="731"/>
      <c r="BK229" s="731"/>
      <c r="BL229" s="731"/>
      <c r="BM229" s="731"/>
      <c r="BN229" s="731"/>
      <c r="BO229" s="731"/>
      <c r="BP229" s="731"/>
      <c r="BQ229" s="731"/>
      <c r="BR229" s="731"/>
      <c r="BS229" s="731"/>
      <c r="BT229" s="731"/>
      <c r="BU229" s="731"/>
      <c r="BV229" s="732"/>
      <c r="BW229" s="732"/>
      <c r="BX229" s="732"/>
      <c r="BY229" s="732"/>
      <c r="BZ229" s="732"/>
      <c r="CA229" s="732"/>
      <c r="CB229" s="732"/>
      <c r="CC229" s="732"/>
      <c r="CD229" s="732"/>
      <c r="CE229" s="732"/>
      <c r="CF229" s="732"/>
      <c r="CG229" s="732"/>
      <c r="CH229" s="732"/>
      <c r="CI229" s="732"/>
      <c r="CJ229" s="732"/>
      <c r="CK229" s="732"/>
      <c r="CL229" s="733">
        <f>ROUND(AP229*BF229,2)</f>
        <v>86746.06</v>
      </c>
      <c r="CM229" s="733"/>
      <c r="CN229" s="733"/>
      <c r="CO229" s="733"/>
      <c r="CP229" s="733"/>
      <c r="CQ229" s="733"/>
      <c r="CR229" s="733"/>
      <c r="CS229" s="733"/>
      <c r="CT229" s="733"/>
      <c r="CU229" s="733"/>
      <c r="CV229" s="733"/>
      <c r="CW229" s="733"/>
      <c r="CX229" s="733"/>
      <c r="CY229" s="733"/>
      <c r="CZ229" s="733"/>
      <c r="DA229" s="733"/>
      <c r="DB229" s="300"/>
      <c r="DC229" s="301"/>
      <c r="DD229" s="277"/>
      <c r="DE229" s="277"/>
      <c r="DF229" s="277"/>
      <c r="DG229" s="277"/>
      <c r="DH229" s="277"/>
      <c r="DI229" s="729"/>
      <c r="DJ229" s="729"/>
      <c r="DK229" s="729"/>
      <c r="DL229" s="729"/>
      <c r="DM229" s="729"/>
      <c r="DN229" s="729"/>
      <c r="DO229" s="729"/>
      <c r="DP229" s="729"/>
      <c r="DQ229" s="729"/>
      <c r="DR229" s="729"/>
      <c r="DS229" s="729"/>
      <c r="DT229" s="729"/>
      <c r="DU229" s="729"/>
      <c r="DV229" s="729"/>
      <c r="DW229" s="729"/>
      <c r="DX229" s="729"/>
      <c r="DY229" s="729"/>
      <c r="DZ229" s="729"/>
      <c r="EA229" s="729"/>
      <c r="EB229" s="729"/>
      <c r="EC229" s="729"/>
      <c r="ED229" s="729"/>
      <c r="EE229" s="729"/>
      <c r="EF229" s="729"/>
      <c r="EG229" s="729"/>
      <c r="EH229" s="729"/>
      <c r="EI229" s="729"/>
      <c r="EJ229" s="729"/>
      <c r="EK229" s="729"/>
      <c r="EL229" s="729"/>
      <c r="EM229" s="729"/>
      <c r="EN229" s="729"/>
      <c r="EO229" s="729"/>
      <c r="EP229" s="729"/>
      <c r="EQ229" s="730"/>
      <c r="ER229" s="730"/>
      <c r="ES229" s="730"/>
      <c r="ET229" s="730"/>
      <c r="EU229" s="730"/>
      <c r="EV229" s="730"/>
      <c r="EW229" s="730"/>
      <c r="EX229" s="730"/>
      <c r="EY229" s="730"/>
      <c r="EZ229" s="730"/>
      <c r="FA229" s="730"/>
      <c r="FB229" s="730"/>
      <c r="FC229" s="730"/>
      <c r="FD229" s="730"/>
      <c r="FE229" s="730"/>
      <c r="FF229" s="730"/>
      <c r="FG229" s="730"/>
      <c r="FH229" s="730"/>
      <c r="FI229" s="730"/>
      <c r="FJ229" s="730"/>
      <c r="FK229" s="730"/>
      <c r="FL229" s="730"/>
      <c r="FM229" s="730"/>
      <c r="FN229" s="730"/>
      <c r="FO229" s="730"/>
      <c r="FP229" s="730"/>
      <c r="FQ229" s="730"/>
      <c r="FR229" s="730"/>
      <c r="FS229" s="730"/>
      <c r="FT229" s="730"/>
      <c r="FU229" s="730"/>
      <c r="FV229" s="730"/>
      <c r="FW229" s="730"/>
      <c r="FX229" s="730"/>
      <c r="FY229" s="730"/>
      <c r="FZ229" s="730"/>
      <c r="GA229" s="730"/>
      <c r="GB229" s="730"/>
      <c r="GC229" s="730"/>
      <c r="GD229" s="730"/>
      <c r="GE229" s="730"/>
      <c r="GF229" s="730"/>
      <c r="GG229" s="730"/>
      <c r="GH229" s="730"/>
      <c r="GI229" s="730"/>
      <c r="GJ229" s="730"/>
      <c r="GK229" s="730"/>
      <c r="GL229" s="730"/>
      <c r="GM229" s="727"/>
      <c r="GN229" s="727"/>
      <c r="GO229" s="727"/>
      <c r="GP229" s="727"/>
      <c r="GQ229" s="727"/>
      <c r="GR229" s="727"/>
      <c r="GS229" s="727"/>
      <c r="GT229" s="727"/>
      <c r="GU229" s="727"/>
      <c r="GV229" s="727"/>
      <c r="GW229" s="727"/>
      <c r="GX229" s="727"/>
      <c r="GY229" s="727"/>
      <c r="GZ229" s="727"/>
      <c r="HA229" s="727"/>
      <c r="HB229" s="727"/>
      <c r="HC229" s="728"/>
      <c r="HD229" s="728"/>
      <c r="HE229" s="728"/>
      <c r="HF229" s="728"/>
      <c r="HG229" s="728"/>
      <c r="HH229" s="728"/>
      <c r="HI229" s="728"/>
      <c r="HJ229" s="729"/>
      <c r="HK229" s="729"/>
      <c r="HL229" s="729"/>
      <c r="HM229" s="729"/>
      <c r="HN229" s="729"/>
      <c r="HO229" s="729"/>
      <c r="HP229" s="729"/>
      <c r="HQ229" s="729"/>
      <c r="HR229" s="729"/>
      <c r="HS229" s="729"/>
      <c r="HT229" s="729"/>
      <c r="HU229" s="729"/>
      <c r="HV229" s="729"/>
      <c r="HW229" s="729"/>
      <c r="HX229" s="729"/>
      <c r="HY229" s="729"/>
      <c r="HZ229" s="729"/>
      <c r="IA229" s="729"/>
      <c r="IB229" s="729"/>
      <c r="IC229" s="729"/>
      <c r="ID229" s="729"/>
      <c r="IE229" s="729"/>
      <c r="IF229" s="729"/>
      <c r="IG229" s="729"/>
      <c r="IH229" s="729"/>
      <c r="II229" s="729"/>
      <c r="IJ229" s="729"/>
      <c r="IK229" s="729"/>
      <c r="IL229" s="729"/>
      <c r="IM229" s="729"/>
      <c r="IN229" s="729"/>
      <c r="IO229" s="729"/>
      <c r="IP229" s="729"/>
      <c r="IQ229" s="729"/>
      <c r="IR229" s="730"/>
      <c r="IS229" s="730"/>
      <c r="IT229" s="730"/>
      <c r="IU229" s="730"/>
      <c r="IV229" s="730"/>
      <c r="IW229" s="730"/>
      <c r="IX229" s="730"/>
      <c r="IY229" s="730"/>
      <c r="IZ229" s="730"/>
      <c r="JA229" s="730"/>
      <c r="JB229" s="730"/>
      <c r="JC229" s="730"/>
      <c r="JD229" s="730"/>
      <c r="JE229" s="730"/>
      <c r="JF229" s="730"/>
      <c r="JG229" s="730"/>
      <c r="JH229" s="730"/>
      <c r="JI229" s="730"/>
      <c r="JJ229" s="730"/>
      <c r="JK229" s="730"/>
      <c r="JL229" s="730"/>
      <c r="JM229" s="730"/>
      <c r="JN229" s="730"/>
      <c r="JO229" s="730"/>
      <c r="JP229" s="730"/>
      <c r="JQ229" s="730"/>
      <c r="JR229" s="730"/>
      <c r="JS229" s="730"/>
      <c r="JT229" s="730"/>
      <c r="JU229" s="730"/>
      <c r="JV229" s="730"/>
      <c r="JW229" s="730"/>
      <c r="JX229" s="730"/>
      <c r="JY229" s="730"/>
      <c r="JZ229" s="730"/>
      <c r="KA229" s="730"/>
      <c r="KB229" s="730"/>
      <c r="KC229" s="730"/>
      <c r="KD229" s="730"/>
      <c r="KE229" s="730"/>
      <c r="KF229" s="730"/>
      <c r="KG229" s="730"/>
      <c r="KH229" s="730"/>
      <c r="KI229" s="730"/>
      <c r="KJ229" s="730"/>
      <c r="KK229" s="730"/>
      <c r="KL229" s="730"/>
      <c r="KM229" s="730"/>
      <c r="KN229" s="727"/>
      <c r="KO229" s="727"/>
      <c r="KP229" s="727"/>
      <c r="KQ229" s="727"/>
      <c r="KR229" s="727"/>
      <c r="KS229" s="727"/>
      <c r="KT229" s="727"/>
      <c r="KU229" s="727"/>
      <c r="KV229" s="727"/>
      <c r="KW229" s="727"/>
      <c r="KX229" s="727"/>
      <c r="KY229" s="727"/>
      <c r="KZ229" s="727"/>
      <c r="LA229" s="727"/>
      <c r="LB229" s="727"/>
      <c r="LC229" s="727"/>
      <c r="LD229" s="728"/>
      <c r="LE229" s="728"/>
      <c r="LF229" s="728"/>
      <c r="LG229" s="728"/>
      <c r="LH229" s="728"/>
      <c r="LI229" s="728"/>
      <c r="LJ229" s="728"/>
      <c r="LK229" s="729"/>
      <c r="LL229" s="729"/>
      <c r="LM229" s="729"/>
      <c r="LN229" s="729"/>
      <c r="LO229" s="729"/>
      <c r="LP229" s="729"/>
      <c r="LQ229" s="729"/>
      <c r="LR229" s="729"/>
      <c r="LS229" s="729"/>
      <c r="LT229" s="729"/>
      <c r="LU229" s="729"/>
      <c r="LV229" s="729"/>
      <c r="LW229" s="729"/>
      <c r="LX229" s="729"/>
      <c r="LY229" s="729"/>
      <c r="LZ229" s="729"/>
      <c r="MA229" s="729"/>
      <c r="MB229" s="729"/>
      <c r="MC229" s="729"/>
      <c r="MD229" s="729"/>
      <c r="ME229" s="729"/>
      <c r="MF229" s="729"/>
      <c r="MG229" s="729"/>
      <c r="MH229" s="729"/>
      <c r="MI229" s="729"/>
      <c r="MJ229" s="729"/>
      <c r="MK229" s="729"/>
      <c r="ML229" s="729"/>
      <c r="MM229" s="729"/>
      <c r="MN229" s="729"/>
      <c r="MO229" s="729"/>
      <c r="MP229" s="729"/>
      <c r="MQ229" s="729"/>
      <c r="MR229" s="729"/>
      <c r="MS229" s="730"/>
      <c r="MT229" s="730"/>
      <c r="MU229" s="730"/>
      <c r="MV229" s="730"/>
      <c r="MW229" s="730"/>
      <c r="MX229" s="730"/>
      <c r="MY229" s="730"/>
      <c r="MZ229" s="730"/>
      <c r="NA229" s="730"/>
      <c r="NB229" s="730"/>
      <c r="NC229" s="730"/>
      <c r="ND229" s="730"/>
      <c r="NE229" s="730"/>
      <c r="NF229" s="730"/>
      <c r="NG229" s="730"/>
      <c r="NH229" s="730"/>
      <c r="NI229" s="730"/>
      <c r="NJ229" s="730"/>
      <c r="NK229" s="730"/>
      <c r="NL229" s="730"/>
      <c r="NM229" s="730"/>
      <c r="NN229" s="730"/>
      <c r="NO229" s="730"/>
      <c r="NP229" s="730"/>
      <c r="NQ229" s="730"/>
      <c r="NR229" s="730"/>
      <c r="NS229" s="730"/>
      <c r="NT229" s="730"/>
      <c r="NU229" s="730"/>
      <c r="NV229" s="730"/>
      <c r="NW229" s="730"/>
      <c r="NX229" s="730"/>
      <c r="NY229" s="730"/>
      <c r="NZ229" s="730"/>
      <c r="OA229" s="730"/>
      <c r="OB229" s="730"/>
      <c r="OC229" s="730"/>
      <c r="OD229" s="730"/>
      <c r="OE229" s="730"/>
      <c r="OF229" s="730"/>
      <c r="OG229" s="730"/>
      <c r="OH229" s="730"/>
      <c r="OI229" s="730"/>
      <c r="OJ229" s="730"/>
      <c r="OK229" s="730"/>
      <c r="OL229" s="730"/>
      <c r="OM229" s="730"/>
      <c r="ON229" s="730"/>
      <c r="OO229" s="727"/>
      <c r="OP229" s="727"/>
      <c r="OQ229" s="727"/>
      <c r="OR229" s="727"/>
      <c r="OS229" s="727"/>
      <c r="OT229" s="727"/>
      <c r="OU229" s="727"/>
      <c r="OV229" s="727"/>
      <c r="OW229" s="727"/>
      <c r="OX229" s="727"/>
      <c r="OY229" s="727"/>
      <c r="OZ229" s="727"/>
      <c r="PA229" s="727"/>
      <c r="PB229" s="727"/>
      <c r="PC229" s="727"/>
      <c r="PD229" s="727"/>
      <c r="PE229" s="728"/>
      <c r="PF229" s="728"/>
      <c r="PG229" s="728"/>
      <c r="PH229" s="728"/>
      <c r="PI229" s="728"/>
      <c r="PJ229" s="728"/>
      <c r="PK229" s="728"/>
      <c r="PL229" s="729"/>
      <c r="PM229" s="729"/>
      <c r="PN229" s="729"/>
      <c r="PO229" s="729"/>
      <c r="PP229" s="729"/>
      <c r="PQ229" s="729"/>
      <c r="PR229" s="729"/>
      <c r="PS229" s="729"/>
      <c r="PT229" s="729"/>
      <c r="PU229" s="729"/>
      <c r="PV229" s="729"/>
      <c r="PW229" s="729"/>
      <c r="PX229" s="729"/>
      <c r="PY229" s="729"/>
      <c r="PZ229" s="729"/>
      <c r="QA229" s="729"/>
      <c r="QB229" s="729"/>
      <c r="QC229" s="729"/>
      <c r="QD229" s="729"/>
      <c r="QE229" s="729"/>
      <c r="QF229" s="729"/>
      <c r="QG229" s="729"/>
      <c r="QH229" s="729"/>
      <c r="QI229" s="729"/>
      <c r="QJ229" s="729"/>
      <c r="QK229" s="729"/>
      <c r="QL229" s="729"/>
      <c r="QM229" s="729"/>
      <c r="QN229" s="729"/>
      <c r="QO229" s="729"/>
      <c r="QP229" s="729"/>
      <c r="QQ229" s="729"/>
      <c r="QR229" s="729"/>
      <c r="QS229" s="729"/>
      <c r="QT229" s="730"/>
      <c r="QU229" s="730"/>
      <c r="QV229" s="730"/>
      <c r="QW229" s="730"/>
      <c r="QX229" s="730"/>
      <c r="QY229" s="730"/>
      <c r="QZ229" s="730"/>
      <c r="RA229" s="730"/>
      <c r="RB229" s="730"/>
      <c r="RC229" s="730"/>
      <c r="RD229" s="730"/>
      <c r="RE229" s="730"/>
      <c r="RF229" s="730"/>
      <c r="RG229" s="730"/>
      <c r="RH229" s="730"/>
      <c r="RI229" s="730"/>
      <c r="RJ229" s="730"/>
      <c r="RK229" s="730"/>
      <c r="RL229" s="730"/>
      <c r="RM229" s="730"/>
      <c r="RN229" s="730"/>
      <c r="RO229" s="730"/>
      <c r="RP229" s="730"/>
      <c r="RQ229" s="730"/>
      <c r="RR229" s="730"/>
      <c r="RS229" s="730"/>
      <c r="RT229" s="730"/>
      <c r="RU229" s="730"/>
      <c r="RV229" s="730"/>
      <c r="RW229" s="730"/>
      <c r="RX229" s="730"/>
      <c r="RY229" s="730"/>
      <c r="RZ229" s="730"/>
      <c r="SA229" s="730"/>
      <c r="SB229" s="730"/>
      <c r="SC229" s="730"/>
      <c r="SD229" s="730"/>
      <c r="SE229" s="730"/>
      <c r="SF229" s="730"/>
      <c r="SG229" s="730"/>
      <c r="SH229" s="730"/>
      <c r="SI229" s="730"/>
      <c r="SJ229" s="730"/>
      <c r="SK229" s="730"/>
      <c r="SL229" s="730"/>
      <c r="SM229" s="730"/>
      <c r="SN229" s="730"/>
      <c r="SO229" s="730"/>
      <c r="SP229" s="727"/>
      <c r="SQ229" s="727"/>
      <c r="SR229" s="727"/>
      <c r="SS229" s="727"/>
      <c r="ST229" s="727"/>
      <c r="SU229" s="727"/>
      <c r="SV229" s="727"/>
      <c r="SW229" s="727"/>
      <c r="SX229" s="727"/>
      <c r="SY229" s="727"/>
      <c r="SZ229" s="727"/>
      <c r="TA229" s="727"/>
      <c r="TB229" s="727"/>
      <c r="TC229" s="727"/>
      <c r="TD229" s="727"/>
      <c r="TE229" s="727"/>
      <c r="TF229" s="728"/>
      <c r="TG229" s="728"/>
      <c r="TH229" s="728"/>
      <c r="TI229" s="728"/>
      <c r="TJ229" s="728"/>
      <c r="TK229" s="728"/>
      <c r="TL229" s="728"/>
      <c r="TM229" s="729"/>
      <c r="TN229" s="729"/>
      <c r="TO229" s="729"/>
      <c r="TP229" s="729"/>
      <c r="TQ229" s="729"/>
      <c r="TR229" s="729"/>
      <c r="TS229" s="729"/>
      <c r="TT229" s="729"/>
      <c r="TU229" s="729"/>
      <c r="TV229" s="729"/>
      <c r="TW229" s="729"/>
      <c r="TX229" s="729"/>
      <c r="TY229" s="729"/>
      <c r="TZ229" s="729"/>
      <c r="UA229" s="729"/>
      <c r="UB229" s="729"/>
      <c r="UC229" s="729"/>
      <c r="UD229" s="729"/>
      <c r="UE229" s="729"/>
      <c r="UF229" s="729"/>
      <c r="UG229" s="729"/>
      <c r="UH229" s="729"/>
      <c r="UI229" s="729"/>
      <c r="UJ229" s="729"/>
      <c r="UK229" s="729"/>
      <c r="UL229" s="729"/>
      <c r="UM229" s="729"/>
      <c r="UN229" s="729"/>
      <c r="UO229" s="729"/>
      <c r="UP229" s="729"/>
      <c r="UQ229" s="729"/>
      <c r="UR229" s="729"/>
      <c r="US229" s="729"/>
      <c r="UT229" s="729"/>
      <c r="UU229" s="730"/>
      <c r="UV229" s="730"/>
      <c r="UW229" s="730"/>
      <c r="UX229" s="730"/>
      <c r="UY229" s="730"/>
      <c r="UZ229" s="730"/>
      <c r="VA229" s="730"/>
      <c r="VB229" s="730"/>
      <c r="VC229" s="730"/>
      <c r="VD229" s="730"/>
      <c r="VE229" s="730"/>
      <c r="VF229" s="730"/>
      <c r="VG229" s="730"/>
      <c r="VH229" s="730"/>
      <c r="VI229" s="730"/>
      <c r="VJ229" s="730"/>
      <c r="VK229" s="730"/>
      <c r="VL229" s="730"/>
      <c r="VM229" s="730"/>
      <c r="VN229" s="730"/>
      <c r="VO229" s="730"/>
      <c r="VP229" s="730"/>
      <c r="VQ229" s="730"/>
      <c r="VR229" s="730"/>
      <c r="VS229" s="730"/>
      <c r="VT229" s="730"/>
      <c r="VU229" s="730"/>
      <c r="VV229" s="730"/>
      <c r="VW229" s="730"/>
      <c r="VX229" s="730"/>
      <c r="VY229" s="730"/>
      <c r="VZ229" s="730"/>
      <c r="WA229" s="730"/>
      <c r="WB229" s="730"/>
      <c r="WC229" s="730"/>
      <c r="WD229" s="730"/>
      <c r="WE229" s="730"/>
      <c r="WF229" s="730"/>
      <c r="WG229" s="730"/>
      <c r="WH229" s="730"/>
      <c r="WI229" s="730"/>
      <c r="WJ229" s="730"/>
      <c r="WK229" s="730"/>
      <c r="WL229" s="730"/>
      <c r="WM229" s="730"/>
      <c r="WN229" s="730"/>
      <c r="WO229" s="730"/>
      <c r="WP229" s="730"/>
      <c r="WQ229" s="727"/>
      <c r="WR229" s="727"/>
      <c r="WS229" s="727"/>
      <c r="WT229" s="727"/>
      <c r="WU229" s="727"/>
      <c r="WV229" s="727"/>
      <c r="WW229" s="727"/>
      <c r="WX229" s="727"/>
      <c r="WY229" s="727"/>
      <c r="WZ229" s="727"/>
      <c r="XA229" s="727"/>
      <c r="XB229" s="727"/>
      <c r="XC229" s="727"/>
      <c r="XD229" s="727"/>
      <c r="XE229" s="727"/>
      <c r="XF229" s="727"/>
      <c r="XG229" s="728"/>
      <c r="XH229" s="728"/>
      <c r="XI229" s="728"/>
      <c r="XJ229" s="728"/>
      <c r="XK229" s="728"/>
      <c r="XL229" s="728"/>
      <c r="XM229" s="728"/>
      <c r="XN229" s="729"/>
      <c r="XO229" s="729"/>
      <c r="XP229" s="729"/>
      <c r="XQ229" s="729"/>
      <c r="XR229" s="729"/>
      <c r="XS229" s="729"/>
      <c r="XT229" s="729"/>
      <c r="XU229" s="729"/>
      <c r="XV229" s="729"/>
      <c r="XW229" s="729"/>
      <c r="XX229" s="729"/>
      <c r="XY229" s="729"/>
      <c r="XZ229" s="729"/>
      <c r="YA229" s="729"/>
      <c r="YB229" s="729"/>
      <c r="YC229" s="729"/>
      <c r="YD229" s="729"/>
      <c r="YE229" s="729"/>
      <c r="YF229" s="729"/>
      <c r="YG229" s="729"/>
      <c r="YH229" s="729"/>
      <c r="YI229" s="729"/>
      <c r="YJ229" s="729"/>
      <c r="YK229" s="729"/>
      <c r="YL229" s="729"/>
      <c r="YM229" s="729"/>
      <c r="YN229" s="729"/>
      <c r="YO229" s="729"/>
      <c r="YP229" s="729"/>
      <c r="YQ229" s="729"/>
      <c r="YR229" s="729"/>
      <c r="YS229" s="729"/>
      <c r="YT229" s="729"/>
      <c r="YU229" s="729"/>
      <c r="YV229" s="730"/>
      <c r="YW229" s="730"/>
      <c r="YX229" s="730"/>
      <c r="YY229" s="730"/>
      <c r="YZ229" s="730"/>
      <c r="ZA229" s="730"/>
      <c r="ZB229" s="730"/>
      <c r="ZC229" s="730"/>
      <c r="ZD229" s="730"/>
      <c r="ZE229" s="730"/>
      <c r="ZF229" s="730"/>
      <c r="ZG229" s="730"/>
      <c r="ZH229" s="730"/>
      <c r="ZI229" s="730"/>
      <c r="ZJ229" s="730"/>
      <c r="ZK229" s="730"/>
      <c r="ZL229" s="730"/>
      <c r="ZM229" s="730"/>
      <c r="ZN229" s="730"/>
      <c r="ZO229" s="730"/>
      <c r="ZP229" s="730"/>
      <c r="ZQ229" s="730"/>
      <c r="ZR229" s="730"/>
      <c r="ZS229" s="730"/>
      <c r="ZT229" s="730"/>
      <c r="ZU229" s="730"/>
      <c r="ZV229" s="730"/>
      <c r="ZW229" s="730"/>
      <c r="ZX229" s="730"/>
      <c r="ZY229" s="730"/>
      <c r="ZZ229" s="730"/>
      <c r="AAA229" s="730"/>
      <c r="AAB229" s="730"/>
      <c r="AAC229" s="730"/>
      <c r="AAD229" s="730"/>
      <c r="AAE229" s="730"/>
      <c r="AAF229" s="730"/>
      <c r="AAG229" s="730"/>
      <c r="AAH229" s="730"/>
      <c r="AAI229" s="730"/>
      <c r="AAJ229" s="730"/>
      <c r="AAK229" s="730"/>
      <c r="AAL229" s="730"/>
      <c r="AAM229" s="730"/>
      <c r="AAN229" s="730"/>
      <c r="AAO229" s="730"/>
      <c r="AAP229" s="730"/>
      <c r="AAQ229" s="730"/>
      <c r="AAR229" s="727"/>
      <c r="AAS229" s="727"/>
      <c r="AAT229" s="727"/>
      <c r="AAU229" s="727"/>
      <c r="AAV229" s="727"/>
      <c r="AAW229" s="727"/>
      <c r="AAX229" s="727"/>
      <c r="AAY229" s="727"/>
      <c r="AAZ229" s="727"/>
      <c r="ABA229" s="727"/>
      <c r="ABB229" s="727"/>
      <c r="ABC229" s="727"/>
      <c r="ABD229" s="727"/>
      <c r="ABE229" s="727"/>
      <c r="ABF229" s="727"/>
      <c r="ABG229" s="727"/>
      <c r="ABH229" s="728"/>
      <c r="ABI229" s="728"/>
      <c r="ABJ229" s="728"/>
      <c r="ABK229" s="728"/>
      <c r="ABL229" s="728"/>
      <c r="ABM229" s="728"/>
      <c r="ABN229" s="728"/>
      <c r="ABO229" s="729"/>
      <c r="ABP229" s="729"/>
      <c r="ABQ229" s="729"/>
      <c r="ABR229" s="729"/>
      <c r="ABS229" s="729"/>
      <c r="ABT229" s="729"/>
      <c r="ABU229" s="729"/>
      <c r="ABV229" s="729"/>
      <c r="ABW229" s="729"/>
      <c r="ABX229" s="729"/>
      <c r="ABY229" s="729"/>
      <c r="ABZ229" s="729"/>
      <c r="ACA229" s="729"/>
      <c r="ACB229" s="729"/>
      <c r="ACC229" s="729"/>
      <c r="ACD229" s="729"/>
      <c r="ACE229" s="729"/>
      <c r="ACF229" s="729"/>
      <c r="ACG229" s="729"/>
      <c r="ACH229" s="729"/>
      <c r="ACI229" s="729"/>
      <c r="ACJ229" s="729"/>
      <c r="ACK229" s="729"/>
      <c r="ACL229" s="729"/>
      <c r="ACM229" s="729"/>
      <c r="ACN229" s="729"/>
      <c r="ACO229" s="729"/>
      <c r="ACP229" s="729"/>
      <c r="ACQ229" s="729"/>
      <c r="ACR229" s="729"/>
      <c r="ACS229" s="729"/>
      <c r="ACT229" s="729"/>
      <c r="ACU229" s="729"/>
      <c r="ACV229" s="729"/>
      <c r="ACW229" s="730"/>
      <c r="ACX229" s="730"/>
      <c r="ACY229" s="730"/>
      <c r="ACZ229" s="730"/>
      <c r="ADA229" s="730"/>
      <c r="ADB229" s="730"/>
      <c r="ADC229" s="730"/>
      <c r="ADD229" s="730"/>
      <c r="ADE229" s="730"/>
      <c r="ADF229" s="730"/>
      <c r="ADG229" s="730"/>
      <c r="ADH229" s="730"/>
      <c r="ADI229" s="730"/>
      <c r="ADJ229" s="730"/>
      <c r="ADK229" s="730"/>
      <c r="ADL229" s="730"/>
      <c r="ADM229" s="730"/>
      <c r="ADN229" s="730"/>
      <c r="ADO229" s="730"/>
      <c r="ADP229" s="730"/>
      <c r="ADQ229" s="730"/>
      <c r="ADR229" s="730"/>
      <c r="ADS229" s="730"/>
      <c r="ADT229" s="730"/>
      <c r="ADU229" s="730"/>
      <c r="ADV229" s="730"/>
      <c r="ADW229" s="730"/>
      <c r="ADX229" s="730"/>
      <c r="ADY229" s="730"/>
      <c r="ADZ229" s="730"/>
      <c r="AEA229" s="730"/>
      <c r="AEB229" s="730"/>
      <c r="AEC229" s="730"/>
      <c r="AED229" s="730"/>
      <c r="AEE229" s="730"/>
      <c r="AEF229" s="730"/>
      <c r="AEG229" s="730"/>
      <c r="AEH229" s="730"/>
      <c r="AEI229" s="730"/>
      <c r="AEJ229" s="730"/>
      <c r="AEK229" s="730"/>
      <c r="AEL229" s="730"/>
      <c r="AEM229" s="730"/>
      <c r="AEN229" s="730"/>
      <c r="AEO229" s="730"/>
      <c r="AEP229" s="730"/>
      <c r="AEQ229" s="730"/>
      <c r="AER229" s="730"/>
      <c r="AES229" s="727"/>
      <c r="AET229" s="727"/>
      <c r="AEU229" s="727"/>
      <c r="AEV229" s="727"/>
      <c r="AEW229" s="727"/>
      <c r="AEX229" s="727"/>
      <c r="AEY229" s="727"/>
      <c r="AEZ229" s="727"/>
      <c r="AFA229" s="727"/>
      <c r="AFB229" s="727"/>
      <c r="AFC229" s="727"/>
      <c r="AFD229" s="727"/>
      <c r="AFE229" s="727"/>
      <c r="AFF229" s="727"/>
      <c r="AFG229" s="727"/>
      <c r="AFH229" s="727"/>
      <c r="AFI229" s="728"/>
      <c r="AFJ229" s="728"/>
      <c r="AFK229" s="728"/>
      <c r="AFL229" s="728"/>
      <c r="AFM229" s="728"/>
      <c r="AFN229" s="728"/>
      <c r="AFO229" s="728"/>
      <c r="AFP229" s="729"/>
      <c r="AFQ229" s="729"/>
      <c r="AFR229" s="729"/>
      <c r="AFS229" s="729"/>
      <c r="AFT229" s="729"/>
      <c r="AFU229" s="729"/>
      <c r="AFV229" s="729"/>
      <c r="AFW229" s="729"/>
      <c r="AFX229" s="729"/>
      <c r="AFY229" s="729"/>
      <c r="AFZ229" s="729"/>
      <c r="AGA229" s="729"/>
      <c r="AGB229" s="729"/>
      <c r="AGC229" s="729"/>
      <c r="AGD229" s="729"/>
      <c r="AGE229" s="729"/>
      <c r="AGF229" s="729"/>
      <c r="AGG229" s="729"/>
      <c r="AGH229" s="729"/>
      <c r="AGI229" s="729"/>
      <c r="AGJ229" s="729"/>
      <c r="AGK229" s="729"/>
      <c r="AGL229" s="729"/>
      <c r="AGM229" s="729"/>
      <c r="AGN229" s="729"/>
      <c r="AGO229" s="729"/>
      <c r="AGP229" s="729"/>
      <c r="AGQ229" s="729"/>
      <c r="AGR229" s="729"/>
      <c r="AGS229" s="729"/>
      <c r="AGT229" s="729"/>
      <c r="AGU229" s="729"/>
      <c r="AGV229" s="729"/>
      <c r="AGW229" s="729"/>
      <c r="AGX229" s="730"/>
      <c r="AGY229" s="730"/>
      <c r="AGZ229" s="730"/>
      <c r="AHA229" s="730"/>
      <c r="AHB229" s="730"/>
      <c r="AHC229" s="730"/>
      <c r="AHD229" s="730"/>
      <c r="AHE229" s="730"/>
      <c r="AHF229" s="730"/>
      <c r="AHG229" s="730"/>
      <c r="AHH229" s="730"/>
      <c r="AHI229" s="730"/>
      <c r="AHJ229" s="730"/>
      <c r="AHK229" s="730"/>
      <c r="AHL229" s="730"/>
      <c r="AHM229" s="730"/>
      <c r="AHN229" s="730"/>
      <c r="AHO229" s="730"/>
      <c r="AHP229" s="730"/>
      <c r="AHQ229" s="730"/>
      <c r="AHR229" s="730"/>
      <c r="AHS229" s="730"/>
      <c r="AHT229" s="730"/>
      <c r="AHU229" s="730"/>
      <c r="AHV229" s="730"/>
      <c r="AHW229" s="730"/>
      <c r="AHX229" s="730"/>
      <c r="AHY229" s="730"/>
      <c r="AHZ229" s="730"/>
      <c r="AIA229" s="730"/>
      <c r="AIB229" s="730"/>
      <c r="AIC229" s="730"/>
      <c r="AID229" s="730"/>
      <c r="AIE229" s="730"/>
      <c r="AIF229" s="730"/>
      <c r="AIG229" s="730"/>
      <c r="AIH229" s="730"/>
      <c r="AII229" s="730"/>
      <c r="AIJ229" s="730"/>
      <c r="AIK229" s="730"/>
      <c r="AIL229" s="730"/>
      <c r="AIM229" s="730"/>
      <c r="AIN229" s="730"/>
      <c r="AIO229" s="730"/>
      <c r="AIP229" s="730"/>
      <c r="AIQ229" s="730"/>
      <c r="AIR229" s="730"/>
      <c r="AIS229" s="730"/>
      <c r="AIT229" s="727"/>
      <c r="AIU229" s="727"/>
      <c r="AIV229" s="727"/>
      <c r="AIW229" s="727"/>
      <c r="AIX229" s="727"/>
      <c r="AIY229" s="727"/>
      <c r="AIZ229" s="727"/>
      <c r="AJA229" s="727"/>
      <c r="AJB229" s="727"/>
      <c r="AJC229" s="727"/>
      <c r="AJD229" s="727"/>
      <c r="AJE229" s="727"/>
      <c r="AJF229" s="727"/>
      <c r="AJG229" s="727"/>
      <c r="AJH229" s="727"/>
      <c r="AJI229" s="727"/>
      <c r="AJJ229" s="728"/>
      <c r="AJK229" s="728"/>
      <c r="AJL229" s="728"/>
      <c r="AJM229" s="728"/>
      <c r="AJN229" s="728"/>
      <c r="AJO229" s="728"/>
      <c r="AJP229" s="728"/>
      <c r="AJQ229" s="729"/>
      <c r="AJR229" s="729"/>
      <c r="AJS229" s="729"/>
      <c r="AJT229" s="729"/>
      <c r="AJU229" s="729"/>
      <c r="AJV229" s="729"/>
      <c r="AJW229" s="729"/>
      <c r="AJX229" s="729"/>
      <c r="AJY229" s="729"/>
      <c r="AJZ229" s="729"/>
      <c r="AKA229" s="729"/>
      <c r="AKB229" s="729"/>
      <c r="AKC229" s="729"/>
      <c r="AKD229" s="729"/>
      <c r="AKE229" s="729"/>
      <c r="AKF229" s="729"/>
      <c r="AKG229" s="729"/>
      <c r="AKH229" s="729"/>
      <c r="AKI229" s="729"/>
      <c r="AKJ229" s="729"/>
      <c r="AKK229" s="729"/>
      <c r="AKL229" s="729"/>
      <c r="AKM229" s="729"/>
      <c r="AKN229" s="729"/>
      <c r="AKO229" s="729"/>
      <c r="AKP229" s="729"/>
      <c r="AKQ229" s="729"/>
      <c r="AKR229" s="729"/>
      <c r="AKS229" s="729"/>
      <c r="AKT229" s="729"/>
      <c r="AKU229" s="729"/>
      <c r="AKV229" s="729"/>
      <c r="AKW229" s="729"/>
      <c r="AKX229" s="729"/>
      <c r="AKY229" s="730"/>
      <c r="AKZ229" s="730"/>
      <c r="ALA229" s="730"/>
      <c r="ALB229" s="730"/>
      <c r="ALC229" s="730"/>
      <c r="ALD229" s="730"/>
      <c r="ALE229" s="730"/>
      <c r="ALF229" s="730"/>
      <c r="ALG229" s="730"/>
      <c r="ALH229" s="730"/>
      <c r="ALI229" s="730"/>
      <c r="ALJ229" s="730"/>
      <c r="ALK229" s="730"/>
      <c r="ALL229" s="730"/>
      <c r="ALM229" s="730"/>
      <c r="ALN229" s="730"/>
      <c r="ALO229" s="730"/>
      <c r="ALP229" s="730"/>
      <c r="ALQ229" s="730"/>
      <c r="ALR229" s="730"/>
      <c r="ALS229" s="730"/>
      <c r="ALT229" s="730"/>
      <c r="ALU229" s="730"/>
      <c r="ALV229" s="730"/>
      <c r="ALW229" s="730"/>
      <c r="ALX229" s="730"/>
      <c r="ALY229" s="730"/>
      <c r="ALZ229" s="730"/>
      <c r="AMA229" s="730"/>
      <c r="AMB229" s="730"/>
      <c r="AMC229" s="730"/>
      <c r="AMD229" s="730"/>
      <c r="AME229" s="730"/>
      <c r="AMF229" s="730"/>
      <c r="AMG229" s="730"/>
      <c r="AMH229" s="730"/>
      <c r="AMI229" s="730"/>
      <c r="AMJ229" s="730"/>
      <c r="AMK229" s="730"/>
      <c r="AML229" s="730"/>
      <c r="AMM229" s="730"/>
      <c r="AMN229" s="730"/>
      <c r="AMO229" s="730"/>
      <c r="AMP229" s="730"/>
      <c r="AMQ229" s="730"/>
      <c r="AMR229" s="730"/>
      <c r="AMS229" s="730"/>
      <c r="AMT229" s="730"/>
      <c r="AMU229" s="727"/>
      <c r="AMV229" s="727"/>
      <c r="AMW229" s="727"/>
      <c r="AMX229" s="727"/>
      <c r="AMY229" s="727"/>
      <c r="AMZ229" s="727"/>
      <c r="ANA229" s="727"/>
      <c r="ANB229" s="727"/>
      <c r="ANC229" s="727"/>
      <c r="AND229" s="727"/>
      <c r="ANE229" s="727"/>
      <c r="ANF229" s="727"/>
      <c r="ANG229" s="727"/>
      <c r="ANH229" s="727"/>
      <c r="ANI229" s="727"/>
      <c r="ANJ229" s="727"/>
      <c r="ANK229" s="728"/>
      <c r="ANL229" s="728"/>
      <c r="ANM229" s="728"/>
      <c r="ANN229" s="728"/>
      <c r="ANO229" s="728"/>
      <c r="ANP229" s="728"/>
      <c r="ANQ229" s="728"/>
      <c r="ANR229" s="729"/>
      <c r="ANS229" s="729"/>
      <c r="ANT229" s="729"/>
      <c r="ANU229" s="729"/>
      <c r="ANV229" s="729"/>
      <c r="ANW229" s="729"/>
      <c r="ANX229" s="729"/>
      <c r="ANY229" s="729"/>
      <c r="ANZ229" s="729"/>
      <c r="AOA229" s="729"/>
      <c r="AOB229" s="729"/>
      <c r="AOC229" s="729"/>
      <c r="AOD229" s="729"/>
      <c r="AOE229" s="729"/>
      <c r="AOF229" s="729"/>
      <c r="AOG229" s="729"/>
      <c r="AOH229" s="729"/>
      <c r="AOI229" s="729"/>
      <c r="AOJ229" s="729"/>
      <c r="AOK229" s="729"/>
      <c r="AOL229" s="729"/>
      <c r="AOM229" s="729"/>
      <c r="AON229" s="729"/>
      <c r="AOO229" s="729"/>
      <c r="AOP229" s="729"/>
      <c r="AOQ229" s="729"/>
      <c r="AOR229" s="729"/>
      <c r="AOS229" s="729"/>
      <c r="AOT229" s="729"/>
      <c r="AOU229" s="729"/>
      <c r="AOV229" s="729"/>
      <c r="AOW229" s="729"/>
      <c r="AOX229" s="729"/>
      <c r="AOY229" s="729"/>
      <c r="AOZ229" s="730"/>
      <c r="APA229" s="730"/>
      <c r="APB229" s="730"/>
      <c r="APC229" s="730"/>
      <c r="APD229" s="730"/>
      <c r="APE229" s="730"/>
      <c r="APF229" s="730"/>
      <c r="APG229" s="730"/>
      <c r="APH229" s="730"/>
      <c r="API229" s="730"/>
      <c r="APJ229" s="730"/>
      <c r="APK229" s="730"/>
      <c r="APL229" s="730"/>
      <c r="APM229" s="730"/>
      <c r="APN229" s="730"/>
      <c r="APO229" s="730"/>
      <c r="APP229" s="730"/>
      <c r="APQ229" s="730"/>
      <c r="APR229" s="730"/>
      <c r="APS229" s="730"/>
      <c r="APT229" s="730"/>
      <c r="APU229" s="730"/>
      <c r="APV229" s="730"/>
      <c r="APW229" s="730"/>
      <c r="APX229" s="730"/>
      <c r="APY229" s="730"/>
      <c r="APZ229" s="730"/>
      <c r="AQA229" s="730"/>
      <c r="AQB229" s="730"/>
      <c r="AQC229" s="730"/>
      <c r="AQD229" s="730"/>
      <c r="AQE229" s="730"/>
      <c r="AQF229" s="730"/>
      <c r="AQG229" s="730"/>
      <c r="AQH229" s="730"/>
      <c r="AQI229" s="730"/>
      <c r="AQJ229" s="730"/>
      <c r="AQK229" s="730"/>
      <c r="AQL229" s="730"/>
      <c r="AQM229" s="730"/>
      <c r="AQN229" s="730"/>
      <c r="AQO229" s="730"/>
      <c r="AQP229" s="730"/>
      <c r="AQQ229" s="730"/>
      <c r="AQR229" s="730"/>
      <c r="AQS229" s="730"/>
      <c r="AQT229" s="730"/>
      <c r="AQU229" s="730"/>
      <c r="AQV229" s="727"/>
      <c r="AQW229" s="727"/>
      <c r="AQX229" s="727"/>
      <c r="AQY229" s="727"/>
      <c r="AQZ229" s="727"/>
      <c r="ARA229" s="727"/>
      <c r="ARB229" s="727"/>
      <c r="ARC229" s="727"/>
      <c r="ARD229" s="727"/>
      <c r="ARE229" s="727"/>
      <c r="ARF229" s="727"/>
      <c r="ARG229" s="727"/>
      <c r="ARH229" s="727"/>
      <c r="ARI229" s="727"/>
      <c r="ARJ229" s="727"/>
      <c r="ARK229" s="727"/>
      <c r="ARL229" s="728"/>
      <c r="ARM229" s="728"/>
      <c r="ARN229" s="728"/>
      <c r="ARO229" s="728"/>
      <c r="ARP229" s="728"/>
      <c r="ARQ229" s="728"/>
      <c r="ARR229" s="728"/>
      <c r="ARS229" s="729"/>
      <c r="ART229" s="729"/>
      <c r="ARU229" s="729"/>
      <c r="ARV229" s="729"/>
      <c r="ARW229" s="729"/>
      <c r="ARX229" s="729"/>
      <c r="ARY229" s="729"/>
      <c r="ARZ229" s="729"/>
      <c r="ASA229" s="729"/>
      <c r="ASB229" s="729"/>
      <c r="ASC229" s="729"/>
      <c r="ASD229" s="729"/>
      <c r="ASE229" s="729"/>
      <c r="ASF229" s="729"/>
      <c r="ASG229" s="729"/>
      <c r="ASH229" s="729"/>
      <c r="ASI229" s="729"/>
      <c r="ASJ229" s="729"/>
      <c r="ASK229" s="729"/>
      <c r="ASL229" s="729"/>
      <c r="ASM229" s="729"/>
      <c r="ASN229" s="729"/>
      <c r="ASO229" s="729"/>
      <c r="ASP229" s="729"/>
      <c r="ASQ229" s="729"/>
      <c r="ASR229" s="729"/>
      <c r="ASS229" s="729"/>
      <c r="AST229" s="729"/>
      <c r="ASU229" s="729"/>
      <c r="ASV229" s="729"/>
      <c r="ASW229" s="729"/>
      <c r="ASX229" s="729"/>
      <c r="ASY229" s="729"/>
      <c r="ASZ229" s="729"/>
      <c r="ATA229" s="730"/>
      <c r="ATB229" s="730"/>
      <c r="ATC229" s="730"/>
      <c r="ATD229" s="730"/>
      <c r="ATE229" s="730"/>
      <c r="ATF229" s="730"/>
      <c r="ATG229" s="730"/>
      <c r="ATH229" s="730"/>
      <c r="ATI229" s="730"/>
      <c r="ATJ229" s="730"/>
      <c r="ATK229" s="730"/>
      <c r="ATL229" s="730"/>
      <c r="ATM229" s="730"/>
      <c r="ATN229" s="730"/>
      <c r="ATO229" s="730"/>
      <c r="ATP229" s="730"/>
      <c r="ATQ229" s="730"/>
      <c r="ATR229" s="730"/>
      <c r="ATS229" s="730"/>
      <c r="ATT229" s="730"/>
      <c r="ATU229" s="730"/>
      <c r="ATV229" s="730"/>
      <c r="ATW229" s="730"/>
      <c r="ATX229" s="730"/>
      <c r="ATY229" s="730"/>
      <c r="ATZ229" s="730"/>
      <c r="AUA229" s="730"/>
      <c r="AUB229" s="730"/>
      <c r="AUC229" s="730"/>
      <c r="AUD229" s="730"/>
      <c r="AUE229" s="730"/>
      <c r="AUF229" s="730"/>
      <c r="AUG229" s="730"/>
      <c r="AUH229" s="730"/>
      <c r="AUI229" s="730"/>
      <c r="AUJ229" s="730"/>
      <c r="AUK229" s="730"/>
      <c r="AUL229" s="730"/>
      <c r="AUM229" s="730"/>
      <c r="AUN229" s="730"/>
      <c r="AUO229" s="730"/>
      <c r="AUP229" s="730"/>
      <c r="AUQ229" s="730"/>
      <c r="AUR229" s="730"/>
      <c r="AUS229" s="730"/>
      <c r="AUT229" s="730"/>
      <c r="AUU229" s="730"/>
      <c r="AUV229" s="730"/>
      <c r="AUW229" s="727"/>
      <c r="AUX229" s="727"/>
      <c r="AUY229" s="727"/>
      <c r="AUZ229" s="727"/>
      <c r="AVA229" s="727"/>
      <c r="AVB229" s="727"/>
      <c r="AVC229" s="727"/>
      <c r="AVD229" s="727"/>
      <c r="AVE229" s="727"/>
      <c r="AVF229" s="727"/>
      <c r="AVG229" s="727"/>
      <c r="AVH229" s="727"/>
      <c r="AVI229" s="727"/>
      <c r="AVJ229" s="727"/>
      <c r="AVK229" s="727"/>
      <c r="AVL229" s="727"/>
      <c r="AVM229" s="728"/>
      <c r="AVN229" s="728"/>
      <c r="AVO229" s="728"/>
      <c r="AVP229" s="728"/>
      <c r="AVQ229" s="728"/>
      <c r="AVR229" s="728"/>
      <c r="AVS229" s="728"/>
      <c r="AVT229" s="729"/>
      <c r="AVU229" s="729"/>
      <c r="AVV229" s="729"/>
      <c r="AVW229" s="729"/>
      <c r="AVX229" s="729"/>
      <c r="AVY229" s="729"/>
      <c r="AVZ229" s="729"/>
      <c r="AWA229" s="729"/>
      <c r="AWB229" s="729"/>
      <c r="AWC229" s="729"/>
      <c r="AWD229" s="729"/>
      <c r="AWE229" s="729"/>
      <c r="AWF229" s="729"/>
      <c r="AWG229" s="729"/>
      <c r="AWH229" s="729"/>
      <c r="AWI229" s="729"/>
      <c r="AWJ229" s="729"/>
      <c r="AWK229" s="729"/>
      <c r="AWL229" s="729"/>
      <c r="AWM229" s="729"/>
      <c r="AWN229" s="729"/>
      <c r="AWO229" s="729"/>
      <c r="AWP229" s="729"/>
      <c r="AWQ229" s="729"/>
      <c r="AWR229" s="729"/>
      <c r="AWS229" s="729"/>
      <c r="AWT229" s="729"/>
      <c r="AWU229" s="729"/>
      <c r="AWV229" s="729"/>
      <c r="AWW229" s="729"/>
      <c r="AWX229" s="729"/>
      <c r="AWY229" s="729"/>
      <c r="AWZ229" s="729"/>
      <c r="AXA229" s="729"/>
      <c r="AXB229" s="730"/>
      <c r="AXC229" s="730"/>
      <c r="AXD229" s="730"/>
      <c r="AXE229" s="730"/>
      <c r="AXF229" s="730"/>
      <c r="AXG229" s="730"/>
      <c r="AXH229" s="730"/>
      <c r="AXI229" s="730"/>
      <c r="AXJ229" s="730"/>
      <c r="AXK229" s="730"/>
      <c r="AXL229" s="730"/>
      <c r="AXM229" s="730"/>
      <c r="AXN229" s="730"/>
      <c r="AXO229" s="730"/>
      <c r="AXP229" s="730"/>
      <c r="AXQ229" s="730"/>
      <c r="AXR229" s="730"/>
      <c r="AXS229" s="730"/>
      <c r="AXT229" s="730"/>
      <c r="AXU229" s="730"/>
      <c r="AXV229" s="730"/>
      <c r="AXW229" s="730"/>
      <c r="AXX229" s="730"/>
      <c r="AXY229" s="730"/>
      <c r="AXZ229" s="730"/>
      <c r="AYA229" s="730"/>
      <c r="AYB229" s="730"/>
      <c r="AYC229" s="730"/>
      <c r="AYD229" s="730"/>
      <c r="AYE229" s="730"/>
      <c r="AYF229" s="730"/>
      <c r="AYG229" s="730"/>
      <c r="AYH229" s="730"/>
      <c r="AYI229" s="730"/>
      <c r="AYJ229" s="730"/>
      <c r="AYK229" s="730"/>
      <c r="AYL229" s="730"/>
      <c r="AYM229" s="730"/>
      <c r="AYN229" s="730"/>
      <c r="AYO229" s="730"/>
      <c r="AYP229" s="730"/>
      <c r="AYQ229" s="730"/>
      <c r="AYR229" s="730"/>
      <c r="AYS229" s="730"/>
      <c r="AYT229" s="730"/>
      <c r="AYU229" s="730"/>
      <c r="AYV229" s="730"/>
      <c r="AYW229" s="730"/>
      <c r="AYX229" s="727"/>
      <c r="AYY229" s="727"/>
      <c r="AYZ229" s="727"/>
      <c r="AZA229" s="727"/>
      <c r="AZB229" s="727"/>
      <c r="AZC229" s="727"/>
      <c r="AZD229" s="727"/>
      <c r="AZE229" s="727"/>
      <c r="AZF229" s="727"/>
      <c r="AZG229" s="727"/>
      <c r="AZH229" s="727"/>
      <c r="AZI229" s="727"/>
      <c r="AZJ229" s="727"/>
      <c r="AZK229" s="727"/>
      <c r="AZL229" s="727"/>
      <c r="AZM229" s="727"/>
      <c r="AZN229" s="728"/>
      <c r="AZO229" s="728"/>
      <c r="AZP229" s="728"/>
      <c r="AZQ229" s="728"/>
      <c r="AZR229" s="728"/>
      <c r="AZS229" s="728"/>
      <c r="AZT229" s="728"/>
      <c r="AZU229" s="729"/>
      <c r="AZV229" s="729"/>
      <c r="AZW229" s="729"/>
      <c r="AZX229" s="729"/>
      <c r="AZY229" s="729"/>
      <c r="AZZ229" s="729"/>
      <c r="BAA229" s="729"/>
      <c r="BAB229" s="729"/>
      <c r="BAC229" s="729"/>
      <c r="BAD229" s="729"/>
      <c r="BAE229" s="729"/>
      <c r="BAF229" s="729"/>
      <c r="BAG229" s="729"/>
      <c r="BAH229" s="729"/>
      <c r="BAI229" s="729"/>
      <c r="BAJ229" s="729"/>
      <c r="BAK229" s="729"/>
      <c r="BAL229" s="729"/>
      <c r="BAM229" s="729"/>
      <c r="BAN229" s="729"/>
      <c r="BAO229" s="729"/>
      <c r="BAP229" s="729"/>
      <c r="BAQ229" s="729"/>
      <c r="BAR229" s="729"/>
      <c r="BAS229" s="729"/>
      <c r="BAT229" s="729"/>
      <c r="BAU229" s="729"/>
      <c r="BAV229" s="729"/>
      <c r="BAW229" s="729"/>
      <c r="BAX229" s="729"/>
      <c r="BAY229" s="729"/>
      <c r="BAZ229" s="729"/>
      <c r="BBA229" s="729"/>
      <c r="BBB229" s="729"/>
      <c r="BBC229" s="730"/>
      <c r="BBD229" s="730"/>
      <c r="BBE229" s="730"/>
      <c r="BBF229" s="730"/>
      <c r="BBG229" s="730"/>
      <c r="BBH229" s="730"/>
      <c r="BBI229" s="730"/>
      <c r="BBJ229" s="730"/>
      <c r="BBK229" s="730"/>
      <c r="BBL229" s="730"/>
      <c r="BBM229" s="730"/>
      <c r="BBN229" s="730"/>
      <c r="BBO229" s="730"/>
      <c r="BBP229" s="730"/>
      <c r="BBQ229" s="730"/>
      <c r="BBR229" s="730"/>
      <c r="BBS229" s="730"/>
      <c r="BBT229" s="730"/>
      <c r="BBU229" s="730"/>
      <c r="BBV229" s="730"/>
      <c r="BBW229" s="730"/>
      <c r="BBX229" s="730"/>
      <c r="BBY229" s="730"/>
      <c r="BBZ229" s="730"/>
      <c r="BCA229" s="730"/>
      <c r="BCB229" s="730"/>
      <c r="BCC229" s="730"/>
      <c r="BCD229" s="730"/>
      <c r="BCE229" s="730"/>
      <c r="BCF229" s="730"/>
      <c r="BCG229" s="730"/>
      <c r="BCH229" s="730"/>
      <c r="BCI229" s="730"/>
      <c r="BCJ229" s="730"/>
      <c r="BCK229" s="730"/>
      <c r="BCL229" s="730"/>
      <c r="BCM229" s="730"/>
      <c r="BCN229" s="730"/>
      <c r="BCO229" s="730"/>
      <c r="BCP229" s="730"/>
      <c r="BCQ229" s="730"/>
      <c r="BCR229" s="730"/>
      <c r="BCS229" s="730"/>
      <c r="BCT229" s="730"/>
      <c r="BCU229" s="730"/>
      <c r="BCV229" s="730"/>
      <c r="BCW229" s="730"/>
      <c r="BCX229" s="730"/>
      <c r="BCY229" s="727"/>
      <c r="BCZ229" s="727"/>
      <c r="BDA229" s="727"/>
      <c r="BDB229" s="727"/>
      <c r="BDC229" s="727"/>
      <c r="BDD229" s="727"/>
      <c r="BDE229" s="727"/>
      <c r="BDF229" s="727"/>
      <c r="BDG229" s="727"/>
      <c r="BDH229" s="727"/>
      <c r="BDI229" s="727"/>
      <c r="BDJ229" s="727"/>
      <c r="BDK229" s="727"/>
      <c r="BDL229" s="727"/>
      <c r="BDM229" s="727"/>
      <c r="BDN229" s="727"/>
      <c r="BDO229" s="728"/>
      <c r="BDP229" s="728"/>
      <c r="BDQ229" s="728"/>
      <c r="BDR229" s="728"/>
      <c r="BDS229" s="728"/>
      <c r="BDT229" s="728"/>
      <c r="BDU229" s="728"/>
      <c r="BDV229" s="729"/>
      <c r="BDW229" s="729"/>
      <c r="BDX229" s="729"/>
      <c r="BDY229" s="729"/>
      <c r="BDZ229" s="729"/>
      <c r="BEA229" s="729"/>
      <c r="BEB229" s="729"/>
      <c r="BEC229" s="729"/>
      <c r="BED229" s="729"/>
      <c r="BEE229" s="729"/>
      <c r="BEF229" s="729"/>
      <c r="BEG229" s="729"/>
      <c r="BEH229" s="729"/>
      <c r="BEI229" s="729"/>
      <c r="BEJ229" s="729"/>
      <c r="BEK229" s="729"/>
      <c r="BEL229" s="729"/>
      <c r="BEM229" s="729"/>
      <c r="BEN229" s="729"/>
      <c r="BEO229" s="729"/>
      <c r="BEP229" s="729"/>
      <c r="BEQ229" s="729"/>
      <c r="BER229" s="729"/>
      <c r="BES229" s="729"/>
      <c r="BET229" s="729"/>
      <c r="BEU229" s="729"/>
      <c r="BEV229" s="729"/>
      <c r="BEW229" s="729"/>
      <c r="BEX229" s="729"/>
      <c r="BEY229" s="729"/>
      <c r="BEZ229" s="729"/>
      <c r="BFA229" s="729"/>
      <c r="BFB229" s="729"/>
      <c r="BFC229" s="729"/>
      <c r="BFD229" s="730"/>
      <c r="BFE229" s="730"/>
      <c r="BFF229" s="730"/>
      <c r="BFG229" s="730"/>
      <c r="BFH229" s="730"/>
      <c r="BFI229" s="730"/>
      <c r="BFJ229" s="730"/>
      <c r="BFK229" s="730"/>
      <c r="BFL229" s="730"/>
      <c r="BFM229" s="730"/>
      <c r="BFN229" s="730"/>
      <c r="BFO229" s="730"/>
      <c r="BFP229" s="730"/>
      <c r="BFQ229" s="730"/>
      <c r="BFR229" s="730"/>
      <c r="BFS229" s="730"/>
      <c r="BFT229" s="730"/>
      <c r="BFU229" s="730"/>
      <c r="BFV229" s="730"/>
      <c r="BFW229" s="730"/>
      <c r="BFX229" s="730"/>
      <c r="BFY229" s="730"/>
      <c r="BFZ229" s="730"/>
      <c r="BGA229" s="730"/>
      <c r="BGB229" s="730"/>
      <c r="BGC229" s="730"/>
      <c r="BGD229" s="730"/>
      <c r="BGE229" s="730"/>
      <c r="BGF229" s="730"/>
      <c r="BGG229" s="730"/>
      <c r="BGH229" s="730"/>
      <c r="BGI229" s="730"/>
      <c r="BGJ229" s="730"/>
      <c r="BGK229" s="730"/>
      <c r="BGL229" s="730"/>
      <c r="BGM229" s="730"/>
      <c r="BGN229" s="730"/>
      <c r="BGO229" s="730"/>
      <c r="BGP229" s="730"/>
      <c r="BGQ229" s="730"/>
      <c r="BGR229" s="730"/>
      <c r="BGS229" s="730"/>
      <c r="BGT229" s="730"/>
      <c r="BGU229" s="730"/>
      <c r="BGV229" s="730"/>
      <c r="BGW229" s="730"/>
      <c r="BGX229" s="730"/>
      <c r="BGY229" s="730"/>
      <c r="BGZ229" s="727"/>
      <c r="BHA229" s="727"/>
      <c r="BHB229" s="727"/>
      <c r="BHC229" s="727"/>
      <c r="BHD229" s="727"/>
      <c r="BHE229" s="727"/>
      <c r="BHF229" s="727"/>
      <c r="BHG229" s="727"/>
      <c r="BHH229" s="727"/>
      <c r="BHI229" s="727"/>
      <c r="BHJ229" s="727"/>
      <c r="BHK229" s="727"/>
      <c r="BHL229" s="727"/>
      <c r="BHM229" s="727"/>
      <c r="BHN229" s="727"/>
      <c r="BHO229" s="727"/>
      <c r="BHP229" s="728"/>
      <c r="BHQ229" s="728"/>
      <c r="BHR229" s="728"/>
      <c r="BHS229" s="728"/>
      <c r="BHT229" s="728"/>
      <c r="BHU229" s="728"/>
      <c r="BHV229" s="728"/>
      <c r="BHW229" s="729"/>
      <c r="BHX229" s="729"/>
      <c r="BHY229" s="729"/>
      <c r="BHZ229" s="729"/>
      <c r="BIA229" s="729"/>
      <c r="BIB229" s="729"/>
      <c r="BIC229" s="729"/>
      <c r="BID229" s="729"/>
      <c r="BIE229" s="729"/>
      <c r="BIF229" s="729"/>
      <c r="BIG229" s="729"/>
      <c r="BIH229" s="729"/>
      <c r="BII229" s="729"/>
      <c r="BIJ229" s="729"/>
      <c r="BIK229" s="729"/>
      <c r="BIL229" s="729"/>
      <c r="BIM229" s="729"/>
      <c r="BIN229" s="729"/>
      <c r="BIO229" s="729"/>
      <c r="BIP229" s="729"/>
      <c r="BIQ229" s="729"/>
      <c r="BIR229" s="729"/>
      <c r="BIS229" s="729"/>
      <c r="BIT229" s="729"/>
      <c r="BIU229" s="729"/>
      <c r="BIV229" s="729"/>
      <c r="BIW229" s="729"/>
      <c r="BIX229" s="729"/>
      <c r="BIY229" s="729"/>
      <c r="BIZ229" s="729"/>
      <c r="BJA229" s="729"/>
      <c r="BJB229" s="729"/>
      <c r="BJC229" s="729"/>
      <c r="BJD229" s="729"/>
      <c r="BJE229" s="730"/>
      <c r="BJF229" s="730"/>
      <c r="BJG229" s="730"/>
      <c r="BJH229" s="730"/>
      <c r="BJI229" s="730"/>
      <c r="BJJ229" s="730"/>
      <c r="BJK229" s="730"/>
      <c r="BJL229" s="730"/>
      <c r="BJM229" s="730"/>
      <c r="BJN229" s="730"/>
      <c r="BJO229" s="730"/>
      <c r="BJP229" s="730"/>
      <c r="BJQ229" s="730"/>
      <c r="BJR229" s="730"/>
      <c r="BJS229" s="730"/>
      <c r="BJT229" s="730"/>
      <c r="BJU229" s="730"/>
      <c r="BJV229" s="730"/>
      <c r="BJW229" s="730"/>
      <c r="BJX229" s="730"/>
      <c r="BJY229" s="730"/>
      <c r="BJZ229" s="730"/>
      <c r="BKA229" s="730"/>
      <c r="BKB229" s="730"/>
      <c r="BKC229" s="730"/>
      <c r="BKD229" s="730"/>
      <c r="BKE229" s="730"/>
      <c r="BKF229" s="730"/>
      <c r="BKG229" s="730"/>
      <c r="BKH229" s="730"/>
      <c r="BKI229" s="730"/>
      <c r="BKJ229" s="730"/>
      <c r="BKK229" s="730"/>
      <c r="BKL229" s="730"/>
      <c r="BKM229" s="730"/>
      <c r="BKN229" s="730"/>
      <c r="BKO229" s="730"/>
      <c r="BKP229" s="730"/>
      <c r="BKQ229" s="730"/>
      <c r="BKR229" s="730"/>
      <c r="BKS229" s="730"/>
      <c r="BKT229" s="730"/>
      <c r="BKU229" s="730"/>
      <c r="BKV229" s="730"/>
      <c r="BKW229" s="730"/>
      <c r="BKX229" s="730"/>
      <c r="BKY229" s="730"/>
      <c r="BKZ229" s="730"/>
      <c r="BLA229" s="727"/>
      <c r="BLB229" s="727"/>
      <c r="BLC229" s="727"/>
      <c r="BLD229" s="727"/>
      <c r="BLE229" s="727"/>
      <c r="BLF229" s="727"/>
      <c r="BLG229" s="727"/>
      <c r="BLH229" s="727"/>
      <c r="BLI229" s="727"/>
      <c r="BLJ229" s="727"/>
      <c r="BLK229" s="727"/>
      <c r="BLL229" s="727"/>
      <c r="BLM229" s="727"/>
      <c r="BLN229" s="727"/>
      <c r="BLO229" s="727"/>
      <c r="BLP229" s="727"/>
      <c r="BLQ229" s="728"/>
      <c r="BLR229" s="728"/>
      <c r="BLS229" s="728"/>
      <c r="BLT229" s="728"/>
      <c r="BLU229" s="728"/>
      <c r="BLV229" s="728"/>
      <c r="BLW229" s="728"/>
      <c r="BLX229" s="729"/>
      <c r="BLY229" s="729"/>
      <c r="BLZ229" s="729"/>
      <c r="BMA229" s="729"/>
      <c r="BMB229" s="729"/>
      <c r="BMC229" s="729"/>
      <c r="BMD229" s="729"/>
      <c r="BME229" s="729"/>
      <c r="BMF229" s="729"/>
      <c r="BMG229" s="729"/>
      <c r="BMH229" s="729"/>
      <c r="BMI229" s="729"/>
      <c r="BMJ229" s="729"/>
      <c r="BMK229" s="729"/>
      <c r="BML229" s="729"/>
      <c r="BMM229" s="729"/>
      <c r="BMN229" s="729"/>
      <c r="BMO229" s="729"/>
      <c r="BMP229" s="729"/>
      <c r="BMQ229" s="729"/>
      <c r="BMR229" s="729"/>
      <c r="BMS229" s="729"/>
      <c r="BMT229" s="729"/>
      <c r="BMU229" s="729"/>
      <c r="BMV229" s="729"/>
      <c r="BMW229" s="729"/>
      <c r="BMX229" s="729"/>
      <c r="BMY229" s="729"/>
      <c r="BMZ229" s="729"/>
      <c r="BNA229" s="729"/>
      <c r="BNB229" s="729"/>
      <c r="BNC229" s="729"/>
      <c r="BND229" s="729"/>
      <c r="BNE229" s="729"/>
      <c r="BNF229" s="730"/>
      <c r="BNG229" s="730"/>
      <c r="BNH229" s="730"/>
      <c r="BNI229" s="730"/>
      <c r="BNJ229" s="730"/>
      <c r="BNK229" s="730"/>
      <c r="BNL229" s="730"/>
      <c r="BNM229" s="730"/>
      <c r="BNN229" s="730"/>
      <c r="BNO229" s="730"/>
      <c r="BNP229" s="730"/>
      <c r="BNQ229" s="730"/>
      <c r="BNR229" s="730"/>
      <c r="BNS229" s="730"/>
      <c r="BNT229" s="730"/>
      <c r="BNU229" s="730"/>
      <c r="BNV229" s="730"/>
      <c r="BNW229" s="730"/>
      <c r="BNX229" s="730"/>
      <c r="BNY229" s="730"/>
      <c r="BNZ229" s="730"/>
      <c r="BOA229" s="730"/>
      <c r="BOB229" s="730"/>
      <c r="BOC229" s="730"/>
      <c r="BOD229" s="730"/>
      <c r="BOE229" s="730"/>
      <c r="BOF229" s="730"/>
      <c r="BOG229" s="730"/>
      <c r="BOH229" s="730"/>
      <c r="BOI229" s="730"/>
      <c r="BOJ229" s="730"/>
      <c r="BOK229" s="730"/>
      <c r="BOL229" s="730"/>
      <c r="BOM229" s="730"/>
      <c r="BON229" s="730"/>
      <c r="BOO229" s="730"/>
      <c r="BOP229" s="730"/>
      <c r="BOQ229" s="730"/>
      <c r="BOR229" s="730"/>
      <c r="BOS229" s="730"/>
      <c r="BOT229" s="730"/>
      <c r="BOU229" s="730"/>
      <c r="BOV229" s="730"/>
      <c r="BOW229" s="730"/>
      <c r="BOX229" s="730"/>
      <c r="BOY229" s="730"/>
      <c r="BOZ229" s="730"/>
      <c r="BPA229" s="730"/>
      <c r="BPB229" s="727"/>
      <c r="BPC229" s="727"/>
      <c r="BPD229" s="727"/>
      <c r="BPE229" s="727"/>
      <c r="BPF229" s="727"/>
      <c r="BPG229" s="727"/>
      <c r="BPH229" s="727"/>
      <c r="BPI229" s="727"/>
      <c r="BPJ229" s="727"/>
      <c r="BPK229" s="727"/>
      <c r="BPL229" s="727"/>
      <c r="BPM229" s="727"/>
      <c r="BPN229" s="727"/>
      <c r="BPO229" s="727"/>
      <c r="BPP229" s="727"/>
      <c r="BPQ229" s="727"/>
      <c r="BPR229" s="728"/>
      <c r="BPS229" s="728"/>
      <c r="BPT229" s="728"/>
      <c r="BPU229" s="728"/>
      <c r="BPV229" s="728"/>
      <c r="BPW229" s="728"/>
      <c r="BPX229" s="728"/>
      <c r="BPY229" s="729"/>
      <c r="BPZ229" s="729"/>
      <c r="BQA229" s="729"/>
      <c r="BQB229" s="729"/>
      <c r="BQC229" s="729"/>
      <c r="BQD229" s="729"/>
      <c r="BQE229" s="729"/>
      <c r="BQF229" s="729"/>
      <c r="BQG229" s="729"/>
      <c r="BQH229" s="729"/>
      <c r="BQI229" s="729"/>
      <c r="BQJ229" s="729"/>
      <c r="BQK229" s="729"/>
      <c r="BQL229" s="729"/>
      <c r="BQM229" s="729"/>
      <c r="BQN229" s="729"/>
      <c r="BQO229" s="729"/>
      <c r="BQP229" s="729"/>
      <c r="BQQ229" s="729"/>
      <c r="BQR229" s="729"/>
      <c r="BQS229" s="729"/>
      <c r="BQT229" s="729"/>
      <c r="BQU229" s="729"/>
      <c r="BQV229" s="729"/>
      <c r="BQW229" s="729"/>
      <c r="BQX229" s="729"/>
      <c r="BQY229" s="729"/>
      <c r="BQZ229" s="729"/>
      <c r="BRA229" s="729"/>
      <c r="BRB229" s="729"/>
      <c r="BRC229" s="729"/>
      <c r="BRD229" s="729"/>
      <c r="BRE229" s="729"/>
      <c r="BRF229" s="729"/>
      <c r="BRG229" s="730"/>
      <c r="BRH229" s="730"/>
      <c r="BRI229" s="730"/>
      <c r="BRJ229" s="730"/>
      <c r="BRK229" s="730"/>
      <c r="BRL229" s="730"/>
      <c r="BRM229" s="730"/>
      <c r="BRN229" s="730"/>
      <c r="BRO229" s="730"/>
      <c r="BRP229" s="730"/>
      <c r="BRQ229" s="730"/>
      <c r="BRR229" s="730"/>
      <c r="BRS229" s="730"/>
      <c r="BRT229" s="730"/>
      <c r="BRU229" s="730"/>
      <c r="BRV229" s="730"/>
      <c r="BRW229" s="730"/>
      <c r="BRX229" s="730"/>
      <c r="BRY229" s="730"/>
      <c r="BRZ229" s="730"/>
      <c r="BSA229" s="730"/>
      <c r="BSB229" s="730"/>
      <c r="BSC229" s="730"/>
      <c r="BSD229" s="730"/>
      <c r="BSE229" s="730"/>
      <c r="BSF229" s="730"/>
      <c r="BSG229" s="730"/>
      <c r="BSH229" s="730"/>
      <c r="BSI229" s="730"/>
      <c r="BSJ229" s="730"/>
      <c r="BSK229" s="730"/>
      <c r="BSL229" s="730"/>
      <c r="BSM229" s="730"/>
      <c r="BSN229" s="730"/>
      <c r="BSO229" s="730"/>
      <c r="BSP229" s="730"/>
      <c r="BSQ229" s="730"/>
      <c r="BSR229" s="730"/>
      <c r="BSS229" s="730"/>
      <c r="BST229" s="730"/>
      <c r="BSU229" s="730"/>
      <c r="BSV229" s="730"/>
      <c r="BSW229" s="730"/>
      <c r="BSX229" s="730"/>
      <c r="BSY229" s="730"/>
      <c r="BSZ229" s="730"/>
      <c r="BTA229" s="730"/>
      <c r="BTB229" s="730"/>
      <c r="BTC229" s="727"/>
      <c r="BTD229" s="727"/>
      <c r="BTE229" s="727"/>
      <c r="BTF229" s="727"/>
      <c r="BTG229" s="727"/>
      <c r="BTH229" s="727"/>
      <c r="BTI229" s="727"/>
      <c r="BTJ229" s="727"/>
      <c r="BTK229" s="727"/>
      <c r="BTL229" s="727"/>
      <c r="BTM229" s="727"/>
      <c r="BTN229" s="727"/>
      <c r="BTO229" s="727"/>
      <c r="BTP229" s="727"/>
      <c r="BTQ229" s="727"/>
      <c r="BTR229" s="727"/>
      <c r="BTS229" s="728"/>
      <c r="BTT229" s="728"/>
      <c r="BTU229" s="728"/>
      <c r="BTV229" s="728"/>
      <c r="BTW229" s="728"/>
      <c r="BTX229" s="728"/>
      <c r="BTY229" s="728"/>
      <c r="BTZ229" s="729"/>
      <c r="BUA229" s="729"/>
      <c r="BUB229" s="729"/>
      <c r="BUC229" s="729"/>
      <c r="BUD229" s="729"/>
      <c r="BUE229" s="729"/>
      <c r="BUF229" s="729"/>
      <c r="BUG229" s="729"/>
      <c r="BUH229" s="729"/>
      <c r="BUI229" s="729"/>
      <c r="BUJ229" s="729"/>
      <c r="BUK229" s="729"/>
      <c r="BUL229" s="729"/>
      <c r="BUM229" s="729"/>
      <c r="BUN229" s="729"/>
      <c r="BUO229" s="729"/>
      <c r="BUP229" s="729"/>
      <c r="BUQ229" s="729"/>
      <c r="BUR229" s="729"/>
      <c r="BUS229" s="729"/>
      <c r="BUT229" s="729"/>
      <c r="BUU229" s="729"/>
      <c r="BUV229" s="729"/>
      <c r="BUW229" s="729"/>
      <c r="BUX229" s="729"/>
      <c r="BUY229" s="729"/>
      <c r="BUZ229" s="729"/>
      <c r="BVA229" s="729"/>
      <c r="BVB229" s="729"/>
      <c r="BVC229" s="729"/>
      <c r="BVD229" s="729"/>
      <c r="BVE229" s="729"/>
      <c r="BVF229" s="729"/>
      <c r="BVG229" s="729"/>
      <c r="BVH229" s="730"/>
      <c r="BVI229" s="730"/>
      <c r="BVJ229" s="730"/>
      <c r="BVK229" s="730"/>
      <c r="BVL229" s="730"/>
      <c r="BVM229" s="730"/>
      <c r="BVN229" s="730"/>
      <c r="BVO229" s="730"/>
      <c r="BVP229" s="730"/>
      <c r="BVQ229" s="730"/>
      <c r="BVR229" s="730"/>
      <c r="BVS229" s="730"/>
      <c r="BVT229" s="730"/>
      <c r="BVU229" s="730"/>
      <c r="BVV229" s="730"/>
      <c r="BVW229" s="730"/>
      <c r="BVX229" s="730"/>
      <c r="BVY229" s="730"/>
      <c r="BVZ229" s="730"/>
      <c r="BWA229" s="730"/>
      <c r="BWB229" s="730"/>
      <c r="BWC229" s="730"/>
      <c r="BWD229" s="730"/>
      <c r="BWE229" s="730"/>
      <c r="BWF229" s="730"/>
      <c r="BWG229" s="730"/>
      <c r="BWH229" s="730"/>
      <c r="BWI229" s="730"/>
      <c r="BWJ229" s="730"/>
      <c r="BWK229" s="730"/>
      <c r="BWL229" s="730"/>
      <c r="BWM229" s="730"/>
      <c r="BWN229" s="730"/>
      <c r="BWO229" s="730"/>
      <c r="BWP229" s="730"/>
      <c r="BWQ229" s="730"/>
      <c r="BWR229" s="730"/>
      <c r="BWS229" s="730"/>
      <c r="BWT229" s="730"/>
      <c r="BWU229" s="730"/>
      <c r="BWV229" s="730"/>
      <c r="BWW229" s="730"/>
      <c r="BWX229" s="730"/>
      <c r="BWY229" s="730"/>
      <c r="BWZ229" s="730"/>
      <c r="BXA229" s="730"/>
      <c r="BXB229" s="730"/>
      <c r="BXC229" s="730"/>
      <c r="BXD229" s="727"/>
      <c r="BXE229" s="727"/>
      <c r="BXF229" s="727"/>
      <c r="BXG229" s="727"/>
      <c r="BXH229" s="727"/>
      <c r="BXI229" s="727"/>
      <c r="BXJ229" s="727"/>
      <c r="BXK229" s="727"/>
      <c r="BXL229" s="727"/>
      <c r="BXM229" s="727"/>
      <c r="BXN229" s="727"/>
      <c r="BXO229" s="727"/>
      <c r="BXP229" s="727"/>
      <c r="BXQ229" s="727"/>
      <c r="BXR229" s="727"/>
      <c r="BXS229" s="727"/>
      <c r="BXT229" s="728"/>
      <c r="BXU229" s="728"/>
      <c r="BXV229" s="728"/>
      <c r="BXW229" s="728"/>
      <c r="BXX229" s="728"/>
      <c r="BXY229" s="728"/>
      <c r="BXZ229" s="728"/>
      <c r="BYA229" s="729"/>
      <c r="BYB229" s="729"/>
      <c r="BYC229" s="729"/>
      <c r="BYD229" s="729"/>
      <c r="BYE229" s="729"/>
      <c r="BYF229" s="729"/>
      <c r="BYG229" s="729"/>
      <c r="BYH229" s="729"/>
      <c r="BYI229" s="729"/>
      <c r="BYJ229" s="729"/>
      <c r="BYK229" s="729"/>
      <c r="BYL229" s="729"/>
      <c r="BYM229" s="729"/>
      <c r="BYN229" s="729"/>
      <c r="BYO229" s="729"/>
      <c r="BYP229" s="729"/>
      <c r="BYQ229" s="729"/>
      <c r="BYR229" s="729"/>
      <c r="BYS229" s="729"/>
      <c r="BYT229" s="729"/>
      <c r="BYU229" s="729"/>
      <c r="BYV229" s="729"/>
      <c r="BYW229" s="729"/>
      <c r="BYX229" s="729"/>
      <c r="BYY229" s="729"/>
      <c r="BYZ229" s="729"/>
      <c r="BZA229" s="729"/>
      <c r="BZB229" s="729"/>
      <c r="BZC229" s="729"/>
      <c r="BZD229" s="729"/>
      <c r="BZE229" s="729"/>
      <c r="BZF229" s="729"/>
      <c r="BZG229" s="729"/>
      <c r="BZH229" s="729"/>
      <c r="BZI229" s="730"/>
      <c r="BZJ229" s="730"/>
      <c r="BZK229" s="730"/>
      <c r="BZL229" s="730"/>
      <c r="BZM229" s="730"/>
      <c r="BZN229" s="730"/>
      <c r="BZO229" s="730"/>
      <c r="BZP229" s="730"/>
      <c r="BZQ229" s="730"/>
      <c r="BZR229" s="730"/>
      <c r="BZS229" s="730"/>
      <c r="BZT229" s="730"/>
      <c r="BZU229" s="730"/>
      <c r="BZV229" s="730"/>
      <c r="BZW229" s="730"/>
      <c r="BZX229" s="730"/>
      <c r="BZY229" s="730"/>
      <c r="BZZ229" s="730"/>
      <c r="CAA229" s="730"/>
      <c r="CAB229" s="730"/>
      <c r="CAC229" s="730"/>
      <c r="CAD229" s="730"/>
      <c r="CAE229" s="730"/>
      <c r="CAF229" s="730"/>
      <c r="CAG229" s="730"/>
      <c r="CAH229" s="730"/>
      <c r="CAI229" s="730"/>
      <c r="CAJ229" s="730"/>
      <c r="CAK229" s="730"/>
      <c r="CAL229" s="730"/>
      <c r="CAM229" s="730"/>
      <c r="CAN229" s="730"/>
      <c r="CAO229" s="730"/>
      <c r="CAP229" s="730"/>
      <c r="CAQ229" s="730"/>
      <c r="CAR229" s="730"/>
      <c r="CAS229" s="730"/>
      <c r="CAT229" s="730"/>
      <c r="CAU229" s="730"/>
      <c r="CAV229" s="730"/>
      <c r="CAW229" s="730"/>
      <c r="CAX229" s="730"/>
      <c r="CAY229" s="730"/>
      <c r="CAZ229" s="730"/>
      <c r="CBA229" s="730"/>
      <c r="CBB229" s="730"/>
      <c r="CBC229" s="730"/>
      <c r="CBD229" s="730"/>
      <c r="CBE229" s="727"/>
      <c r="CBF229" s="727"/>
      <c r="CBG229" s="727"/>
      <c r="CBH229" s="727"/>
      <c r="CBI229" s="727"/>
      <c r="CBJ229" s="727"/>
      <c r="CBK229" s="727"/>
      <c r="CBL229" s="727"/>
      <c r="CBM229" s="727"/>
      <c r="CBN229" s="727"/>
      <c r="CBO229" s="727"/>
      <c r="CBP229" s="727"/>
      <c r="CBQ229" s="727"/>
      <c r="CBR229" s="727"/>
      <c r="CBS229" s="727"/>
      <c r="CBT229" s="727"/>
      <c r="CBU229" s="728"/>
      <c r="CBV229" s="728"/>
      <c r="CBW229" s="728"/>
      <c r="CBX229" s="728"/>
      <c r="CBY229" s="728"/>
      <c r="CBZ229" s="728"/>
      <c r="CCA229" s="728"/>
      <c r="CCB229" s="729"/>
      <c r="CCC229" s="729"/>
      <c r="CCD229" s="729"/>
      <c r="CCE229" s="729"/>
      <c r="CCF229" s="729"/>
      <c r="CCG229" s="729"/>
      <c r="CCH229" s="729"/>
      <c r="CCI229" s="729"/>
      <c r="CCJ229" s="729"/>
      <c r="CCK229" s="729"/>
      <c r="CCL229" s="729"/>
      <c r="CCM229" s="729"/>
      <c r="CCN229" s="729"/>
      <c r="CCO229" s="729"/>
      <c r="CCP229" s="729"/>
      <c r="CCQ229" s="729"/>
      <c r="CCR229" s="729"/>
      <c r="CCS229" s="729"/>
      <c r="CCT229" s="729"/>
      <c r="CCU229" s="729"/>
      <c r="CCV229" s="729"/>
      <c r="CCW229" s="729"/>
      <c r="CCX229" s="729"/>
      <c r="CCY229" s="729"/>
      <c r="CCZ229" s="729"/>
      <c r="CDA229" s="729"/>
      <c r="CDB229" s="729"/>
      <c r="CDC229" s="729"/>
      <c r="CDD229" s="729"/>
      <c r="CDE229" s="729"/>
      <c r="CDF229" s="729"/>
      <c r="CDG229" s="729"/>
      <c r="CDH229" s="729"/>
      <c r="CDI229" s="729"/>
      <c r="CDJ229" s="730"/>
      <c r="CDK229" s="730"/>
      <c r="CDL229" s="730"/>
      <c r="CDM229" s="730"/>
      <c r="CDN229" s="730"/>
      <c r="CDO229" s="730"/>
      <c r="CDP229" s="730"/>
      <c r="CDQ229" s="730"/>
      <c r="CDR229" s="730"/>
      <c r="CDS229" s="730"/>
      <c r="CDT229" s="730"/>
      <c r="CDU229" s="730"/>
      <c r="CDV229" s="730"/>
      <c r="CDW229" s="730"/>
      <c r="CDX229" s="730"/>
      <c r="CDY229" s="730"/>
      <c r="CDZ229" s="730"/>
      <c r="CEA229" s="730"/>
      <c r="CEB229" s="730"/>
      <c r="CEC229" s="730"/>
      <c r="CED229" s="730"/>
      <c r="CEE229" s="730"/>
      <c r="CEF229" s="730"/>
      <c r="CEG229" s="730"/>
      <c r="CEH229" s="730"/>
      <c r="CEI229" s="730"/>
      <c r="CEJ229" s="730"/>
      <c r="CEK229" s="730"/>
      <c r="CEL229" s="730"/>
      <c r="CEM229" s="730"/>
      <c r="CEN229" s="730"/>
      <c r="CEO229" s="730"/>
      <c r="CEP229" s="730"/>
      <c r="CEQ229" s="730"/>
      <c r="CER229" s="730"/>
      <c r="CES229" s="730"/>
      <c r="CET229" s="730"/>
      <c r="CEU229" s="730"/>
      <c r="CEV229" s="730"/>
      <c r="CEW229" s="730"/>
      <c r="CEX229" s="730"/>
      <c r="CEY229" s="730"/>
      <c r="CEZ229" s="730"/>
      <c r="CFA229" s="730"/>
      <c r="CFB229" s="730"/>
      <c r="CFC229" s="730"/>
      <c r="CFD229" s="730"/>
      <c r="CFE229" s="730"/>
      <c r="CFF229" s="727"/>
      <c r="CFG229" s="727"/>
      <c r="CFH229" s="727"/>
      <c r="CFI229" s="727"/>
      <c r="CFJ229" s="727"/>
      <c r="CFK229" s="727"/>
      <c r="CFL229" s="727"/>
      <c r="CFM229" s="727"/>
      <c r="CFN229" s="727"/>
      <c r="CFO229" s="727"/>
      <c r="CFP229" s="727"/>
      <c r="CFQ229" s="727"/>
      <c r="CFR229" s="727"/>
      <c r="CFS229" s="727"/>
      <c r="CFT229" s="727"/>
      <c r="CFU229" s="727"/>
      <c r="CFV229" s="728"/>
      <c r="CFW229" s="728"/>
      <c r="CFX229" s="728"/>
      <c r="CFY229" s="728"/>
      <c r="CFZ229" s="728"/>
      <c r="CGA229" s="728"/>
      <c r="CGB229" s="728"/>
      <c r="CGC229" s="729"/>
      <c r="CGD229" s="729"/>
      <c r="CGE229" s="729"/>
      <c r="CGF229" s="729"/>
      <c r="CGG229" s="729"/>
      <c r="CGH229" s="729"/>
      <c r="CGI229" s="729"/>
      <c r="CGJ229" s="729"/>
      <c r="CGK229" s="729"/>
      <c r="CGL229" s="729"/>
      <c r="CGM229" s="729"/>
      <c r="CGN229" s="729"/>
      <c r="CGO229" s="729"/>
      <c r="CGP229" s="729"/>
      <c r="CGQ229" s="729"/>
      <c r="CGR229" s="729"/>
      <c r="CGS229" s="729"/>
      <c r="CGT229" s="729"/>
      <c r="CGU229" s="729"/>
      <c r="CGV229" s="729"/>
      <c r="CGW229" s="729"/>
      <c r="CGX229" s="729"/>
      <c r="CGY229" s="729"/>
      <c r="CGZ229" s="729"/>
      <c r="CHA229" s="729"/>
      <c r="CHB229" s="729"/>
      <c r="CHC229" s="729"/>
      <c r="CHD229" s="729"/>
      <c r="CHE229" s="729"/>
      <c r="CHF229" s="729"/>
      <c r="CHG229" s="729"/>
      <c r="CHH229" s="729"/>
      <c r="CHI229" s="729"/>
      <c r="CHJ229" s="729"/>
      <c r="CHK229" s="730"/>
      <c r="CHL229" s="730"/>
      <c r="CHM229" s="730"/>
      <c r="CHN229" s="730"/>
      <c r="CHO229" s="730"/>
      <c r="CHP229" s="730"/>
      <c r="CHQ229" s="730"/>
      <c r="CHR229" s="730"/>
      <c r="CHS229" s="730"/>
      <c r="CHT229" s="730"/>
      <c r="CHU229" s="730"/>
      <c r="CHV229" s="730"/>
      <c r="CHW229" s="730"/>
      <c r="CHX229" s="730"/>
      <c r="CHY229" s="730"/>
      <c r="CHZ229" s="730"/>
      <c r="CIA229" s="730"/>
      <c r="CIB229" s="730"/>
      <c r="CIC229" s="730"/>
      <c r="CID229" s="730"/>
      <c r="CIE229" s="730"/>
      <c r="CIF229" s="730"/>
      <c r="CIG229" s="730"/>
      <c r="CIH229" s="730"/>
      <c r="CII229" s="730"/>
      <c r="CIJ229" s="730"/>
      <c r="CIK229" s="730"/>
      <c r="CIL229" s="730"/>
      <c r="CIM229" s="730"/>
      <c r="CIN229" s="730"/>
      <c r="CIO229" s="730"/>
      <c r="CIP229" s="730"/>
      <c r="CIQ229" s="730"/>
      <c r="CIR229" s="730"/>
      <c r="CIS229" s="730"/>
      <c r="CIT229" s="730"/>
      <c r="CIU229" s="730"/>
      <c r="CIV229" s="730"/>
      <c r="CIW229" s="730"/>
      <c r="CIX229" s="730"/>
      <c r="CIY229" s="730"/>
      <c r="CIZ229" s="730"/>
      <c r="CJA229" s="730"/>
      <c r="CJB229" s="730"/>
      <c r="CJC229" s="730"/>
      <c r="CJD229" s="730"/>
      <c r="CJE229" s="730"/>
      <c r="CJF229" s="730"/>
      <c r="CJG229" s="727"/>
      <c r="CJH229" s="727"/>
      <c r="CJI229" s="727"/>
      <c r="CJJ229" s="727"/>
      <c r="CJK229" s="727"/>
      <c r="CJL229" s="727"/>
      <c r="CJM229" s="727"/>
      <c r="CJN229" s="727"/>
      <c r="CJO229" s="727"/>
      <c r="CJP229" s="727"/>
      <c r="CJQ229" s="727"/>
      <c r="CJR229" s="727"/>
      <c r="CJS229" s="727"/>
      <c r="CJT229" s="727"/>
      <c r="CJU229" s="727"/>
      <c r="CJV229" s="727"/>
      <c r="CJW229" s="728"/>
      <c r="CJX229" s="728"/>
      <c r="CJY229" s="728"/>
      <c r="CJZ229" s="728"/>
      <c r="CKA229" s="728"/>
      <c r="CKB229" s="728"/>
      <c r="CKC229" s="728"/>
      <c r="CKD229" s="729"/>
      <c r="CKE229" s="729"/>
      <c r="CKF229" s="729"/>
      <c r="CKG229" s="729"/>
      <c r="CKH229" s="729"/>
      <c r="CKI229" s="729"/>
      <c r="CKJ229" s="729"/>
      <c r="CKK229" s="729"/>
      <c r="CKL229" s="729"/>
      <c r="CKM229" s="729"/>
      <c r="CKN229" s="729"/>
      <c r="CKO229" s="729"/>
      <c r="CKP229" s="729"/>
      <c r="CKQ229" s="729"/>
      <c r="CKR229" s="729"/>
      <c r="CKS229" s="729"/>
      <c r="CKT229" s="729"/>
      <c r="CKU229" s="729"/>
      <c r="CKV229" s="729"/>
      <c r="CKW229" s="729"/>
      <c r="CKX229" s="729"/>
      <c r="CKY229" s="729"/>
      <c r="CKZ229" s="729"/>
      <c r="CLA229" s="729"/>
      <c r="CLB229" s="729"/>
      <c r="CLC229" s="729"/>
      <c r="CLD229" s="729"/>
      <c r="CLE229" s="729"/>
      <c r="CLF229" s="729"/>
      <c r="CLG229" s="729"/>
      <c r="CLH229" s="729"/>
      <c r="CLI229" s="729"/>
      <c r="CLJ229" s="729"/>
      <c r="CLK229" s="729"/>
      <c r="CLL229" s="730"/>
      <c r="CLM229" s="730"/>
      <c r="CLN229" s="730"/>
      <c r="CLO229" s="730"/>
      <c r="CLP229" s="730"/>
      <c r="CLQ229" s="730"/>
      <c r="CLR229" s="730"/>
      <c r="CLS229" s="730"/>
      <c r="CLT229" s="730"/>
      <c r="CLU229" s="730"/>
      <c r="CLV229" s="730"/>
      <c r="CLW229" s="730"/>
      <c r="CLX229" s="730"/>
      <c r="CLY229" s="730"/>
      <c r="CLZ229" s="730"/>
      <c r="CMA229" s="730"/>
      <c r="CMB229" s="730"/>
      <c r="CMC229" s="730"/>
      <c r="CMD229" s="730"/>
      <c r="CME229" s="730"/>
      <c r="CMF229" s="730"/>
      <c r="CMG229" s="730"/>
      <c r="CMH229" s="730"/>
      <c r="CMI229" s="730"/>
      <c r="CMJ229" s="730"/>
      <c r="CMK229" s="730"/>
      <c r="CML229" s="730"/>
      <c r="CMM229" s="730"/>
      <c r="CMN229" s="730"/>
      <c r="CMO229" s="730"/>
      <c r="CMP229" s="730"/>
      <c r="CMQ229" s="730"/>
      <c r="CMR229" s="730"/>
      <c r="CMS229" s="730"/>
      <c r="CMT229" s="730"/>
      <c r="CMU229" s="730"/>
      <c r="CMV229" s="730"/>
      <c r="CMW229" s="730"/>
      <c r="CMX229" s="730"/>
      <c r="CMY229" s="730"/>
      <c r="CMZ229" s="730"/>
      <c r="CNA229" s="730"/>
      <c r="CNB229" s="730"/>
      <c r="CNC229" s="730"/>
      <c r="CND229" s="730"/>
      <c r="CNE229" s="730"/>
      <c r="CNF229" s="730"/>
      <c r="CNG229" s="730"/>
      <c r="CNH229" s="727"/>
      <c r="CNI229" s="727"/>
      <c r="CNJ229" s="727"/>
      <c r="CNK229" s="727"/>
      <c r="CNL229" s="727"/>
      <c r="CNM229" s="727"/>
      <c r="CNN229" s="727"/>
      <c r="CNO229" s="727"/>
      <c r="CNP229" s="727"/>
      <c r="CNQ229" s="727"/>
      <c r="CNR229" s="727"/>
      <c r="CNS229" s="727"/>
      <c r="CNT229" s="727"/>
      <c r="CNU229" s="727"/>
      <c r="CNV229" s="727"/>
      <c r="CNW229" s="727"/>
      <c r="CNX229" s="728"/>
      <c r="CNY229" s="728"/>
      <c r="CNZ229" s="728"/>
      <c r="COA229" s="728"/>
      <c r="COB229" s="728"/>
      <c r="COC229" s="728"/>
      <c r="COD229" s="728"/>
      <c r="COE229" s="729"/>
      <c r="COF229" s="729"/>
      <c r="COG229" s="729"/>
      <c r="COH229" s="729"/>
      <c r="COI229" s="729"/>
      <c r="COJ229" s="729"/>
      <c r="COK229" s="729"/>
      <c r="COL229" s="729"/>
      <c r="COM229" s="729"/>
      <c r="CON229" s="729"/>
      <c r="COO229" s="729"/>
      <c r="COP229" s="729"/>
      <c r="COQ229" s="729"/>
      <c r="COR229" s="729"/>
      <c r="COS229" s="729"/>
      <c r="COT229" s="729"/>
      <c r="COU229" s="729"/>
      <c r="COV229" s="729"/>
      <c r="COW229" s="729"/>
      <c r="COX229" s="729"/>
      <c r="COY229" s="729"/>
      <c r="COZ229" s="729"/>
      <c r="CPA229" s="729"/>
      <c r="CPB229" s="729"/>
      <c r="CPC229" s="729"/>
      <c r="CPD229" s="729"/>
      <c r="CPE229" s="729"/>
      <c r="CPF229" s="729"/>
      <c r="CPG229" s="729"/>
      <c r="CPH229" s="729"/>
      <c r="CPI229" s="729"/>
      <c r="CPJ229" s="729"/>
      <c r="CPK229" s="729"/>
      <c r="CPL229" s="729"/>
      <c r="CPM229" s="730"/>
      <c r="CPN229" s="730"/>
      <c r="CPO229" s="730"/>
      <c r="CPP229" s="730"/>
      <c r="CPQ229" s="730"/>
      <c r="CPR229" s="730"/>
      <c r="CPS229" s="730"/>
      <c r="CPT229" s="730"/>
      <c r="CPU229" s="730"/>
      <c r="CPV229" s="730"/>
      <c r="CPW229" s="730"/>
      <c r="CPX229" s="730"/>
      <c r="CPY229" s="730"/>
      <c r="CPZ229" s="730"/>
      <c r="CQA229" s="730"/>
      <c r="CQB229" s="730"/>
      <c r="CQC229" s="730"/>
      <c r="CQD229" s="730"/>
      <c r="CQE229" s="730"/>
      <c r="CQF229" s="730"/>
      <c r="CQG229" s="730"/>
      <c r="CQH229" s="730"/>
      <c r="CQI229" s="730"/>
      <c r="CQJ229" s="730"/>
      <c r="CQK229" s="730"/>
      <c r="CQL229" s="730"/>
      <c r="CQM229" s="730"/>
      <c r="CQN229" s="730"/>
      <c r="CQO229" s="730"/>
      <c r="CQP229" s="730"/>
      <c r="CQQ229" s="730"/>
      <c r="CQR229" s="730"/>
      <c r="CQS229" s="730"/>
      <c r="CQT229" s="730"/>
      <c r="CQU229" s="730"/>
      <c r="CQV229" s="730"/>
      <c r="CQW229" s="730"/>
      <c r="CQX229" s="730"/>
      <c r="CQY229" s="730"/>
      <c r="CQZ229" s="730"/>
      <c r="CRA229" s="730"/>
      <c r="CRB229" s="730"/>
      <c r="CRC229" s="730"/>
      <c r="CRD229" s="730"/>
      <c r="CRE229" s="730"/>
      <c r="CRF229" s="730"/>
      <c r="CRG229" s="730"/>
      <c r="CRH229" s="730"/>
      <c r="CRI229" s="727"/>
      <c r="CRJ229" s="727"/>
      <c r="CRK229" s="727"/>
      <c r="CRL229" s="727"/>
      <c r="CRM229" s="727"/>
      <c r="CRN229" s="727"/>
      <c r="CRO229" s="727"/>
      <c r="CRP229" s="727"/>
      <c r="CRQ229" s="727"/>
      <c r="CRR229" s="727"/>
      <c r="CRS229" s="727"/>
      <c r="CRT229" s="727"/>
      <c r="CRU229" s="727"/>
      <c r="CRV229" s="727"/>
      <c r="CRW229" s="727"/>
      <c r="CRX229" s="727"/>
      <c r="CRY229" s="728"/>
      <c r="CRZ229" s="728"/>
      <c r="CSA229" s="728"/>
      <c r="CSB229" s="728"/>
      <c r="CSC229" s="728"/>
      <c r="CSD229" s="728"/>
      <c r="CSE229" s="728"/>
      <c r="CSF229" s="729"/>
      <c r="CSG229" s="729"/>
      <c r="CSH229" s="729"/>
      <c r="CSI229" s="729"/>
      <c r="CSJ229" s="729"/>
      <c r="CSK229" s="729"/>
      <c r="CSL229" s="729"/>
      <c r="CSM229" s="729"/>
      <c r="CSN229" s="729"/>
      <c r="CSO229" s="729"/>
      <c r="CSP229" s="729"/>
      <c r="CSQ229" s="729"/>
      <c r="CSR229" s="729"/>
      <c r="CSS229" s="729"/>
      <c r="CST229" s="729"/>
      <c r="CSU229" s="729"/>
      <c r="CSV229" s="729"/>
      <c r="CSW229" s="729"/>
      <c r="CSX229" s="729"/>
      <c r="CSY229" s="729"/>
      <c r="CSZ229" s="729"/>
      <c r="CTA229" s="729"/>
      <c r="CTB229" s="729"/>
      <c r="CTC229" s="729"/>
      <c r="CTD229" s="729"/>
      <c r="CTE229" s="729"/>
      <c r="CTF229" s="729"/>
      <c r="CTG229" s="729"/>
      <c r="CTH229" s="729"/>
      <c r="CTI229" s="729"/>
      <c r="CTJ229" s="729"/>
      <c r="CTK229" s="729"/>
      <c r="CTL229" s="729"/>
      <c r="CTM229" s="729"/>
      <c r="CTN229" s="730"/>
      <c r="CTO229" s="730"/>
      <c r="CTP229" s="730"/>
      <c r="CTQ229" s="730"/>
      <c r="CTR229" s="730"/>
      <c r="CTS229" s="730"/>
      <c r="CTT229" s="730"/>
      <c r="CTU229" s="730"/>
      <c r="CTV229" s="730"/>
      <c r="CTW229" s="730"/>
      <c r="CTX229" s="730"/>
      <c r="CTY229" s="730"/>
      <c r="CTZ229" s="730"/>
      <c r="CUA229" s="730"/>
      <c r="CUB229" s="730"/>
      <c r="CUC229" s="730"/>
      <c r="CUD229" s="730"/>
      <c r="CUE229" s="730"/>
      <c r="CUF229" s="730"/>
      <c r="CUG229" s="730"/>
      <c r="CUH229" s="730"/>
      <c r="CUI229" s="730"/>
      <c r="CUJ229" s="730"/>
      <c r="CUK229" s="730"/>
      <c r="CUL229" s="730"/>
      <c r="CUM229" s="730"/>
      <c r="CUN229" s="730"/>
      <c r="CUO229" s="730"/>
      <c r="CUP229" s="730"/>
      <c r="CUQ229" s="730"/>
      <c r="CUR229" s="730"/>
      <c r="CUS229" s="730"/>
      <c r="CUT229" s="730"/>
      <c r="CUU229" s="730"/>
      <c r="CUV229" s="730"/>
      <c r="CUW229" s="730"/>
      <c r="CUX229" s="730"/>
      <c r="CUY229" s="730"/>
      <c r="CUZ229" s="730"/>
      <c r="CVA229" s="730"/>
      <c r="CVB229" s="730"/>
      <c r="CVC229" s="730"/>
      <c r="CVD229" s="730"/>
      <c r="CVE229" s="730"/>
      <c r="CVF229" s="730"/>
      <c r="CVG229" s="730"/>
      <c r="CVH229" s="730"/>
      <c r="CVI229" s="730"/>
      <c r="CVJ229" s="727"/>
      <c r="CVK229" s="727"/>
      <c r="CVL229" s="727"/>
      <c r="CVM229" s="727"/>
      <c r="CVN229" s="727"/>
      <c r="CVO229" s="727"/>
      <c r="CVP229" s="727"/>
      <c r="CVQ229" s="727"/>
      <c r="CVR229" s="727"/>
      <c r="CVS229" s="727"/>
      <c r="CVT229" s="727"/>
      <c r="CVU229" s="727"/>
      <c r="CVV229" s="727"/>
      <c r="CVW229" s="727"/>
      <c r="CVX229" s="727"/>
      <c r="CVY229" s="727"/>
      <c r="CVZ229" s="728"/>
      <c r="CWA229" s="728"/>
      <c r="CWB229" s="728"/>
      <c r="CWC229" s="728"/>
      <c r="CWD229" s="728"/>
      <c r="CWE229" s="728"/>
      <c r="CWF229" s="728"/>
      <c r="CWG229" s="729"/>
      <c r="CWH229" s="729"/>
      <c r="CWI229" s="729"/>
      <c r="CWJ229" s="729"/>
      <c r="CWK229" s="729"/>
      <c r="CWL229" s="729"/>
      <c r="CWM229" s="729"/>
      <c r="CWN229" s="729"/>
      <c r="CWO229" s="729"/>
      <c r="CWP229" s="729"/>
      <c r="CWQ229" s="729"/>
      <c r="CWR229" s="729"/>
      <c r="CWS229" s="729"/>
      <c r="CWT229" s="729"/>
      <c r="CWU229" s="729"/>
      <c r="CWV229" s="729"/>
      <c r="CWW229" s="729"/>
      <c r="CWX229" s="729"/>
      <c r="CWY229" s="729"/>
      <c r="CWZ229" s="729"/>
      <c r="CXA229" s="729"/>
      <c r="CXB229" s="729"/>
      <c r="CXC229" s="729"/>
      <c r="CXD229" s="729"/>
      <c r="CXE229" s="729"/>
      <c r="CXF229" s="729"/>
      <c r="CXG229" s="729"/>
      <c r="CXH229" s="729"/>
      <c r="CXI229" s="729"/>
      <c r="CXJ229" s="729"/>
      <c r="CXK229" s="729"/>
      <c r="CXL229" s="729"/>
      <c r="CXM229" s="729"/>
      <c r="CXN229" s="729"/>
      <c r="CXO229" s="730"/>
      <c r="CXP229" s="730"/>
      <c r="CXQ229" s="730"/>
      <c r="CXR229" s="730"/>
      <c r="CXS229" s="730"/>
      <c r="CXT229" s="730"/>
      <c r="CXU229" s="730"/>
      <c r="CXV229" s="730"/>
      <c r="CXW229" s="730"/>
      <c r="CXX229" s="730"/>
      <c r="CXY229" s="730"/>
      <c r="CXZ229" s="730"/>
      <c r="CYA229" s="730"/>
      <c r="CYB229" s="730"/>
      <c r="CYC229" s="730"/>
      <c r="CYD229" s="730"/>
      <c r="CYE229" s="730"/>
      <c r="CYF229" s="730"/>
      <c r="CYG229" s="730"/>
      <c r="CYH229" s="730"/>
      <c r="CYI229" s="730"/>
      <c r="CYJ229" s="730"/>
      <c r="CYK229" s="730"/>
      <c r="CYL229" s="730"/>
      <c r="CYM229" s="730"/>
      <c r="CYN229" s="730"/>
      <c r="CYO229" s="730"/>
      <c r="CYP229" s="730"/>
      <c r="CYQ229" s="730"/>
      <c r="CYR229" s="730"/>
      <c r="CYS229" s="730"/>
      <c r="CYT229" s="730"/>
      <c r="CYU229" s="730"/>
      <c r="CYV229" s="730"/>
      <c r="CYW229" s="730"/>
      <c r="CYX229" s="730"/>
      <c r="CYY229" s="730"/>
      <c r="CYZ229" s="730"/>
      <c r="CZA229" s="730"/>
      <c r="CZB229" s="730"/>
      <c r="CZC229" s="730"/>
      <c r="CZD229" s="730"/>
      <c r="CZE229" s="730"/>
      <c r="CZF229" s="730"/>
      <c r="CZG229" s="730"/>
      <c r="CZH229" s="730"/>
      <c r="CZI229" s="730"/>
      <c r="CZJ229" s="730"/>
      <c r="CZK229" s="727"/>
      <c r="CZL229" s="727"/>
      <c r="CZM229" s="727"/>
      <c r="CZN229" s="727"/>
      <c r="CZO229" s="727"/>
      <c r="CZP229" s="727"/>
      <c r="CZQ229" s="727"/>
      <c r="CZR229" s="727"/>
      <c r="CZS229" s="727"/>
      <c r="CZT229" s="727"/>
      <c r="CZU229" s="727"/>
      <c r="CZV229" s="727"/>
      <c r="CZW229" s="727"/>
      <c r="CZX229" s="727"/>
      <c r="CZY229" s="727"/>
      <c r="CZZ229" s="727"/>
      <c r="DAA229" s="728"/>
      <c r="DAB229" s="728"/>
      <c r="DAC229" s="728"/>
      <c r="DAD229" s="728"/>
      <c r="DAE229" s="728"/>
      <c r="DAF229" s="728"/>
      <c r="DAG229" s="728"/>
      <c r="DAH229" s="729"/>
      <c r="DAI229" s="729"/>
      <c r="DAJ229" s="729"/>
      <c r="DAK229" s="729"/>
      <c r="DAL229" s="729"/>
      <c r="DAM229" s="729"/>
      <c r="DAN229" s="729"/>
      <c r="DAO229" s="729"/>
      <c r="DAP229" s="729"/>
      <c r="DAQ229" s="729"/>
      <c r="DAR229" s="729"/>
      <c r="DAS229" s="729"/>
      <c r="DAT229" s="729"/>
      <c r="DAU229" s="729"/>
      <c r="DAV229" s="729"/>
      <c r="DAW229" s="729"/>
      <c r="DAX229" s="729"/>
      <c r="DAY229" s="729"/>
      <c r="DAZ229" s="729"/>
      <c r="DBA229" s="729"/>
      <c r="DBB229" s="729"/>
      <c r="DBC229" s="729"/>
      <c r="DBD229" s="729"/>
      <c r="DBE229" s="729"/>
      <c r="DBF229" s="729"/>
      <c r="DBG229" s="729"/>
      <c r="DBH229" s="729"/>
      <c r="DBI229" s="729"/>
      <c r="DBJ229" s="729"/>
      <c r="DBK229" s="729"/>
      <c r="DBL229" s="729"/>
      <c r="DBM229" s="729"/>
      <c r="DBN229" s="729"/>
      <c r="DBO229" s="729"/>
      <c r="DBP229" s="730"/>
      <c r="DBQ229" s="730"/>
      <c r="DBR229" s="730"/>
      <c r="DBS229" s="730"/>
      <c r="DBT229" s="730"/>
      <c r="DBU229" s="730"/>
      <c r="DBV229" s="730"/>
      <c r="DBW229" s="730"/>
      <c r="DBX229" s="730"/>
      <c r="DBY229" s="730"/>
      <c r="DBZ229" s="730"/>
      <c r="DCA229" s="730"/>
      <c r="DCB229" s="730"/>
      <c r="DCC229" s="730"/>
      <c r="DCD229" s="730"/>
      <c r="DCE229" s="730"/>
      <c r="DCF229" s="730"/>
      <c r="DCG229" s="730"/>
      <c r="DCH229" s="730"/>
      <c r="DCI229" s="730"/>
      <c r="DCJ229" s="730"/>
      <c r="DCK229" s="730"/>
      <c r="DCL229" s="730"/>
      <c r="DCM229" s="730"/>
      <c r="DCN229" s="730"/>
      <c r="DCO229" s="730"/>
      <c r="DCP229" s="730"/>
      <c r="DCQ229" s="730"/>
      <c r="DCR229" s="730"/>
      <c r="DCS229" s="730"/>
      <c r="DCT229" s="730"/>
      <c r="DCU229" s="730"/>
      <c r="DCV229" s="730"/>
      <c r="DCW229" s="730"/>
      <c r="DCX229" s="730"/>
      <c r="DCY229" s="730"/>
      <c r="DCZ229" s="730"/>
      <c r="DDA229" s="730"/>
      <c r="DDB229" s="730"/>
      <c r="DDC229" s="730"/>
      <c r="DDD229" s="730"/>
      <c r="DDE229" s="730"/>
      <c r="DDF229" s="730"/>
      <c r="DDG229" s="730"/>
      <c r="DDH229" s="730"/>
      <c r="DDI229" s="730"/>
      <c r="DDJ229" s="730"/>
      <c r="DDK229" s="730"/>
      <c r="DDL229" s="727"/>
      <c r="DDM229" s="727"/>
      <c r="DDN229" s="727"/>
      <c r="DDO229" s="727"/>
      <c r="DDP229" s="727"/>
      <c r="DDQ229" s="727"/>
      <c r="DDR229" s="727"/>
      <c r="DDS229" s="727"/>
      <c r="DDT229" s="727"/>
      <c r="DDU229" s="727"/>
      <c r="DDV229" s="727"/>
      <c r="DDW229" s="727"/>
      <c r="DDX229" s="727"/>
      <c r="DDY229" s="727"/>
      <c r="DDZ229" s="727"/>
      <c r="DEA229" s="727"/>
      <c r="DEB229" s="728"/>
      <c r="DEC229" s="728"/>
      <c r="DED229" s="728"/>
      <c r="DEE229" s="728"/>
      <c r="DEF229" s="728"/>
      <c r="DEG229" s="728"/>
      <c r="DEH229" s="728"/>
      <c r="DEI229" s="729"/>
      <c r="DEJ229" s="729"/>
      <c r="DEK229" s="729"/>
      <c r="DEL229" s="729"/>
      <c r="DEM229" s="729"/>
      <c r="DEN229" s="729"/>
      <c r="DEO229" s="729"/>
      <c r="DEP229" s="729"/>
      <c r="DEQ229" s="729"/>
      <c r="DER229" s="729"/>
      <c r="DES229" s="729"/>
      <c r="DET229" s="729"/>
      <c r="DEU229" s="729"/>
      <c r="DEV229" s="729"/>
      <c r="DEW229" s="729"/>
      <c r="DEX229" s="729"/>
      <c r="DEY229" s="729"/>
      <c r="DEZ229" s="729"/>
      <c r="DFA229" s="729"/>
      <c r="DFB229" s="729"/>
      <c r="DFC229" s="729"/>
      <c r="DFD229" s="729"/>
      <c r="DFE229" s="729"/>
      <c r="DFF229" s="729"/>
      <c r="DFG229" s="729"/>
      <c r="DFH229" s="729"/>
      <c r="DFI229" s="729"/>
      <c r="DFJ229" s="729"/>
      <c r="DFK229" s="729"/>
      <c r="DFL229" s="729"/>
      <c r="DFM229" s="729"/>
      <c r="DFN229" s="729"/>
      <c r="DFO229" s="729"/>
      <c r="DFP229" s="729"/>
      <c r="DFQ229" s="730"/>
      <c r="DFR229" s="730"/>
      <c r="DFS229" s="730"/>
      <c r="DFT229" s="730"/>
      <c r="DFU229" s="730"/>
      <c r="DFV229" s="730"/>
      <c r="DFW229" s="730"/>
      <c r="DFX229" s="730"/>
      <c r="DFY229" s="730"/>
      <c r="DFZ229" s="730"/>
      <c r="DGA229" s="730"/>
      <c r="DGB229" s="730"/>
      <c r="DGC229" s="730"/>
      <c r="DGD229" s="730"/>
      <c r="DGE229" s="730"/>
      <c r="DGF229" s="730"/>
      <c r="DGG229" s="730"/>
      <c r="DGH229" s="730"/>
      <c r="DGI229" s="730"/>
      <c r="DGJ229" s="730"/>
      <c r="DGK229" s="730"/>
      <c r="DGL229" s="730"/>
      <c r="DGM229" s="730"/>
      <c r="DGN229" s="730"/>
      <c r="DGO229" s="730"/>
      <c r="DGP229" s="730"/>
      <c r="DGQ229" s="730"/>
      <c r="DGR229" s="730"/>
      <c r="DGS229" s="730"/>
      <c r="DGT229" s="730"/>
      <c r="DGU229" s="730"/>
      <c r="DGV229" s="730"/>
      <c r="DGW229" s="730"/>
      <c r="DGX229" s="730"/>
      <c r="DGY229" s="730"/>
      <c r="DGZ229" s="730"/>
      <c r="DHA229" s="730"/>
      <c r="DHB229" s="730"/>
      <c r="DHC229" s="730"/>
      <c r="DHD229" s="730"/>
      <c r="DHE229" s="730"/>
      <c r="DHF229" s="730"/>
      <c r="DHG229" s="730"/>
      <c r="DHH229" s="730"/>
      <c r="DHI229" s="730"/>
      <c r="DHJ229" s="730"/>
      <c r="DHK229" s="730"/>
      <c r="DHL229" s="730"/>
      <c r="DHM229" s="727"/>
      <c r="DHN229" s="727"/>
      <c r="DHO229" s="727"/>
      <c r="DHP229" s="727"/>
      <c r="DHQ229" s="727"/>
      <c r="DHR229" s="727"/>
      <c r="DHS229" s="727"/>
      <c r="DHT229" s="727"/>
      <c r="DHU229" s="727"/>
      <c r="DHV229" s="727"/>
      <c r="DHW229" s="727"/>
      <c r="DHX229" s="727"/>
      <c r="DHY229" s="727"/>
      <c r="DHZ229" s="727"/>
      <c r="DIA229" s="727"/>
      <c r="DIB229" s="727"/>
      <c r="DIC229" s="728"/>
      <c r="DID229" s="728"/>
      <c r="DIE229" s="728"/>
      <c r="DIF229" s="728"/>
      <c r="DIG229" s="728"/>
      <c r="DIH229" s="728"/>
      <c r="DII229" s="728"/>
      <c r="DIJ229" s="729"/>
      <c r="DIK229" s="729"/>
      <c r="DIL229" s="729"/>
      <c r="DIM229" s="729"/>
      <c r="DIN229" s="729"/>
      <c r="DIO229" s="729"/>
      <c r="DIP229" s="729"/>
      <c r="DIQ229" s="729"/>
      <c r="DIR229" s="729"/>
      <c r="DIS229" s="729"/>
      <c r="DIT229" s="729"/>
      <c r="DIU229" s="729"/>
      <c r="DIV229" s="729"/>
      <c r="DIW229" s="729"/>
      <c r="DIX229" s="729"/>
      <c r="DIY229" s="729"/>
      <c r="DIZ229" s="729"/>
      <c r="DJA229" s="729"/>
      <c r="DJB229" s="729"/>
      <c r="DJC229" s="729"/>
      <c r="DJD229" s="729"/>
      <c r="DJE229" s="729"/>
      <c r="DJF229" s="729"/>
      <c r="DJG229" s="729"/>
      <c r="DJH229" s="729"/>
      <c r="DJI229" s="729"/>
      <c r="DJJ229" s="729"/>
      <c r="DJK229" s="729"/>
      <c r="DJL229" s="729"/>
      <c r="DJM229" s="729"/>
      <c r="DJN229" s="729"/>
      <c r="DJO229" s="729"/>
      <c r="DJP229" s="729"/>
      <c r="DJQ229" s="729"/>
      <c r="DJR229" s="730"/>
      <c r="DJS229" s="730"/>
      <c r="DJT229" s="730"/>
      <c r="DJU229" s="730"/>
      <c r="DJV229" s="730"/>
      <c r="DJW229" s="730"/>
      <c r="DJX229" s="730"/>
      <c r="DJY229" s="730"/>
      <c r="DJZ229" s="730"/>
      <c r="DKA229" s="730"/>
      <c r="DKB229" s="730"/>
      <c r="DKC229" s="730"/>
      <c r="DKD229" s="730"/>
      <c r="DKE229" s="730"/>
      <c r="DKF229" s="730"/>
      <c r="DKG229" s="730"/>
      <c r="DKH229" s="730"/>
      <c r="DKI229" s="730"/>
      <c r="DKJ229" s="730"/>
      <c r="DKK229" s="730"/>
      <c r="DKL229" s="730"/>
      <c r="DKM229" s="730"/>
      <c r="DKN229" s="730"/>
      <c r="DKO229" s="730"/>
      <c r="DKP229" s="730"/>
      <c r="DKQ229" s="730"/>
      <c r="DKR229" s="730"/>
      <c r="DKS229" s="730"/>
      <c r="DKT229" s="730"/>
      <c r="DKU229" s="730"/>
      <c r="DKV229" s="730"/>
      <c r="DKW229" s="730"/>
      <c r="DKX229" s="730"/>
      <c r="DKY229" s="730"/>
      <c r="DKZ229" s="730"/>
      <c r="DLA229" s="730"/>
      <c r="DLB229" s="730"/>
      <c r="DLC229" s="730"/>
      <c r="DLD229" s="730"/>
      <c r="DLE229" s="730"/>
      <c r="DLF229" s="730"/>
      <c r="DLG229" s="730"/>
      <c r="DLH229" s="730"/>
      <c r="DLI229" s="730"/>
      <c r="DLJ229" s="730"/>
      <c r="DLK229" s="730"/>
      <c r="DLL229" s="730"/>
      <c r="DLM229" s="730"/>
      <c r="DLN229" s="727"/>
      <c r="DLO229" s="727"/>
      <c r="DLP229" s="727"/>
      <c r="DLQ229" s="727"/>
      <c r="DLR229" s="727"/>
      <c r="DLS229" s="727"/>
      <c r="DLT229" s="727"/>
      <c r="DLU229" s="727"/>
      <c r="DLV229" s="727"/>
      <c r="DLW229" s="727"/>
      <c r="DLX229" s="727"/>
      <c r="DLY229" s="727"/>
      <c r="DLZ229" s="727"/>
      <c r="DMA229" s="727"/>
      <c r="DMB229" s="727"/>
      <c r="DMC229" s="727"/>
      <c r="DMD229" s="728"/>
      <c r="DME229" s="728"/>
      <c r="DMF229" s="728"/>
      <c r="DMG229" s="728"/>
      <c r="DMH229" s="728"/>
      <c r="DMI229" s="728"/>
      <c r="DMJ229" s="728"/>
      <c r="DMK229" s="729"/>
      <c r="DML229" s="729"/>
      <c r="DMM229" s="729"/>
      <c r="DMN229" s="729"/>
      <c r="DMO229" s="729"/>
      <c r="DMP229" s="729"/>
      <c r="DMQ229" s="729"/>
      <c r="DMR229" s="729"/>
      <c r="DMS229" s="729"/>
      <c r="DMT229" s="729"/>
      <c r="DMU229" s="729"/>
      <c r="DMV229" s="729"/>
      <c r="DMW229" s="729"/>
      <c r="DMX229" s="729"/>
      <c r="DMY229" s="729"/>
      <c r="DMZ229" s="729"/>
      <c r="DNA229" s="729"/>
      <c r="DNB229" s="729"/>
      <c r="DNC229" s="729"/>
      <c r="DND229" s="729"/>
      <c r="DNE229" s="729"/>
      <c r="DNF229" s="729"/>
      <c r="DNG229" s="729"/>
      <c r="DNH229" s="729"/>
      <c r="DNI229" s="729"/>
      <c r="DNJ229" s="729"/>
      <c r="DNK229" s="729"/>
      <c r="DNL229" s="729"/>
      <c r="DNM229" s="729"/>
      <c r="DNN229" s="729"/>
      <c r="DNO229" s="729"/>
      <c r="DNP229" s="729"/>
      <c r="DNQ229" s="729"/>
      <c r="DNR229" s="729"/>
      <c r="DNS229" s="730"/>
      <c r="DNT229" s="730"/>
      <c r="DNU229" s="730"/>
      <c r="DNV229" s="730"/>
      <c r="DNW229" s="730"/>
      <c r="DNX229" s="730"/>
      <c r="DNY229" s="730"/>
      <c r="DNZ229" s="730"/>
      <c r="DOA229" s="730"/>
      <c r="DOB229" s="730"/>
      <c r="DOC229" s="730"/>
      <c r="DOD229" s="730"/>
      <c r="DOE229" s="730"/>
      <c r="DOF229" s="730"/>
      <c r="DOG229" s="730"/>
      <c r="DOH229" s="730"/>
      <c r="DOI229" s="730"/>
      <c r="DOJ229" s="730"/>
      <c r="DOK229" s="730"/>
      <c r="DOL229" s="730"/>
      <c r="DOM229" s="730"/>
      <c r="DON229" s="730"/>
      <c r="DOO229" s="730"/>
      <c r="DOP229" s="730"/>
      <c r="DOQ229" s="730"/>
      <c r="DOR229" s="730"/>
      <c r="DOS229" s="730"/>
      <c r="DOT229" s="730"/>
      <c r="DOU229" s="730"/>
      <c r="DOV229" s="730"/>
      <c r="DOW229" s="730"/>
      <c r="DOX229" s="730"/>
      <c r="DOY229" s="730"/>
      <c r="DOZ229" s="730"/>
      <c r="DPA229" s="730"/>
      <c r="DPB229" s="730"/>
      <c r="DPC229" s="730"/>
      <c r="DPD229" s="730"/>
      <c r="DPE229" s="730"/>
      <c r="DPF229" s="730"/>
      <c r="DPG229" s="730"/>
      <c r="DPH229" s="730"/>
      <c r="DPI229" s="730"/>
      <c r="DPJ229" s="730"/>
      <c r="DPK229" s="730"/>
      <c r="DPL229" s="730"/>
      <c r="DPM229" s="730"/>
      <c r="DPN229" s="730"/>
      <c r="DPO229" s="727"/>
      <c r="DPP229" s="727"/>
      <c r="DPQ229" s="727"/>
      <c r="DPR229" s="727"/>
      <c r="DPS229" s="727"/>
      <c r="DPT229" s="727"/>
      <c r="DPU229" s="727"/>
      <c r="DPV229" s="727"/>
      <c r="DPW229" s="727"/>
      <c r="DPX229" s="727"/>
      <c r="DPY229" s="727"/>
      <c r="DPZ229" s="727"/>
      <c r="DQA229" s="727"/>
      <c r="DQB229" s="727"/>
      <c r="DQC229" s="727"/>
      <c r="DQD229" s="727"/>
      <c r="DQE229" s="728"/>
      <c r="DQF229" s="728"/>
      <c r="DQG229" s="728"/>
      <c r="DQH229" s="728"/>
      <c r="DQI229" s="728"/>
      <c r="DQJ229" s="728"/>
      <c r="DQK229" s="728"/>
      <c r="DQL229" s="729"/>
      <c r="DQM229" s="729"/>
      <c r="DQN229" s="729"/>
      <c r="DQO229" s="729"/>
      <c r="DQP229" s="729"/>
      <c r="DQQ229" s="729"/>
      <c r="DQR229" s="729"/>
      <c r="DQS229" s="729"/>
      <c r="DQT229" s="729"/>
      <c r="DQU229" s="729"/>
      <c r="DQV229" s="729"/>
      <c r="DQW229" s="729"/>
      <c r="DQX229" s="729"/>
      <c r="DQY229" s="729"/>
      <c r="DQZ229" s="729"/>
      <c r="DRA229" s="729"/>
      <c r="DRB229" s="729"/>
      <c r="DRC229" s="729"/>
      <c r="DRD229" s="729"/>
      <c r="DRE229" s="729"/>
      <c r="DRF229" s="729"/>
      <c r="DRG229" s="729"/>
      <c r="DRH229" s="729"/>
      <c r="DRI229" s="729"/>
      <c r="DRJ229" s="729"/>
      <c r="DRK229" s="729"/>
      <c r="DRL229" s="729"/>
      <c r="DRM229" s="729"/>
      <c r="DRN229" s="729"/>
      <c r="DRO229" s="729"/>
      <c r="DRP229" s="729"/>
      <c r="DRQ229" s="729"/>
      <c r="DRR229" s="729"/>
      <c r="DRS229" s="729"/>
      <c r="DRT229" s="730"/>
      <c r="DRU229" s="730"/>
      <c r="DRV229" s="730"/>
      <c r="DRW229" s="730"/>
      <c r="DRX229" s="730"/>
      <c r="DRY229" s="730"/>
      <c r="DRZ229" s="730"/>
      <c r="DSA229" s="730"/>
      <c r="DSB229" s="730"/>
      <c r="DSC229" s="730"/>
      <c r="DSD229" s="730"/>
      <c r="DSE229" s="730"/>
      <c r="DSF229" s="730"/>
      <c r="DSG229" s="730"/>
      <c r="DSH229" s="730"/>
      <c r="DSI229" s="730"/>
      <c r="DSJ229" s="730"/>
      <c r="DSK229" s="730"/>
      <c r="DSL229" s="730"/>
      <c r="DSM229" s="730"/>
      <c r="DSN229" s="730"/>
      <c r="DSO229" s="730"/>
      <c r="DSP229" s="730"/>
      <c r="DSQ229" s="730"/>
      <c r="DSR229" s="730"/>
      <c r="DSS229" s="730"/>
      <c r="DST229" s="730"/>
      <c r="DSU229" s="730"/>
      <c r="DSV229" s="730"/>
      <c r="DSW229" s="730"/>
      <c r="DSX229" s="730"/>
      <c r="DSY229" s="730"/>
      <c r="DSZ229" s="730"/>
      <c r="DTA229" s="730"/>
      <c r="DTB229" s="730"/>
      <c r="DTC229" s="730"/>
      <c r="DTD229" s="730"/>
      <c r="DTE229" s="730"/>
      <c r="DTF229" s="730"/>
      <c r="DTG229" s="730"/>
      <c r="DTH229" s="730"/>
      <c r="DTI229" s="730"/>
      <c r="DTJ229" s="730"/>
      <c r="DTK229" s="730"/>
      <c r="DTL229" s="730"/>
      <c r="DTM229" s="730"/>
      <c r="DTN229" s="730"/>
      <c r="DTO229" s="730"/>
      <c r="DTP229" s="727"/>
      <c r="DTQ229" s="727"/>
      <c r="DTR229" s="727"/>
      <c r="DTS229" s="727"/>
      <c r="DTT229" s="727"/>
      <c r="DTU229" s="727"/>
      <c r="DTV229" s="727"/>
      <c r="DTW229" s="727"/>
      <c r="DTX229" s="727"/>
      <c r="DTY229" s="727"/>
      <c r="DTZ229" s="727"/>
      <c r="DUA229" s="727"/>
      <c r="DUB229" s="727"/>
      <c r="DUC229" s="727"/>
      <c r="DUD229" s="727"/>
      <c r="DUE229" s="727"/>
      <c r="DUF229" s="728"/>
      <c r="DUG229" s="728"/>
      <c r="DUH229" s="728"/>
      <c r="DUI229" s="728"/>
      <c r="DUJ229" s="728"/>
      <c r="DUK229" s="728"/>
      <c r="DUL229" s="728"/>
      <c r="DUM229" s="729"/>
      <c r="DUN229" s="729"/>
      <c r="DUO229" s="729"/>
      <c r="DUP229" s="729"/>
      <c r="DUQ229" s="729"/>
      <c r="DUR229" s="729"/>
      <c r="DUS229" s="729"/>
      <c r="DUT229" s="729"/>
      <c r="DUU229" s="729"/>
      <c r="DUV229" s="729"/>
      <c r="DUW229" s="729"/>
      <c r="DUX229" s="729"/>
      <c r="DUY229" s="729"/>
      <c r="DUZ229" s="729"/>
      <c r="DVA229" s="729"/>
      <c r="DVB229" s="729"/>
      <c r="DVC229" s="729"/>
      <c r="DVD229" s="729"/>
      <c r="DVE229" s="729"/>
      <c r="DVF229" s="729"/>
      <c r="DVG229" s="729"/>
      <c r="DVH229" s="729"/>
      <c r="DVI229" s="729"/>
      <c r="DVJ229" s="729"/>
      <c r="DVK229" s="729"/>
      <c r="DVL229" s="729"/>
      <c r="DVM229" s="729"/>
      <c r="DVN229" s="729"/>
      <c r="DVO229" s="729"/>
      <c r="DVP229" s="729"/>
      <c r="DVQ229" s="729"/>
      <c r="DVR229" s="729"/>
      <c r="DVS229" s="729"/>
      <c r="DVT229" s="729"/>
      <c r="DVU229" s="730"/>
      <c r="DVV229" s="730"/>
      <c r="DVW229" s="730"/>
      <c r="DVX229" s="730"/>
      <c r="DVY229" s="730"/>
      <c r="DVZ229" s="730"/>
      <c r="DWA229" s="730"/>
      <c r="DWB229" s="730"/>
      <c r="DWC229" s="730"/>
      <c r="DWD229" s="730"/>
      <c r="DWE229" s="730"/>
      <c r="DWF229" s="730"/>
      <c r="DWG229" s="730"/>
      <c r="DWH229" s="730"/>
      <c r="DWI229" s="730"/>
      <c r="DWJ229" s="730"/>
      <c r="DWK229" s="730"/>
      <c r="DWL229" s="730"/>
      <c r="DWM229" s="730"/>
      <c r="DWN229" s="730"/>
      <c r="DWO229" s="730"/>
      <c r="DWP229" s="730"/>
      <c r="DWQ229" s="730"/>
      <c r="DWR229" s="730"/>
      <c r="DWS229" s="730"/>
      <c r="DWT229" s="730"/>
      <c r="DWU229" s="730"/>
      <c r="DWV229" s="730"/>
      <c r="DWW229" s="730"/>
      <c r="DWX229" s="730"/>
      <c r="DWY229" s="730"/>
      <c r="DWZ229" s="730"/>
      <c r="DXA229" s="730"/>
      <c r="DXB229" s="730"/>
      <c r="DXC229" s="730"/>
      <c r="DXD229" s="730"/>
      <c r="DXE229" s="730"/>
      <c r="DXF229" s="730"/>
      <c r="DXG229" s="730"/>
      <c r="DXH229" s="730"/>
      <c r="DXI229" s="730"/>
      <c r="DXJ229" s="730"/>
      <c r="DXK229" s="730"/>
      <c r="DXL229" s="730"/>
      <c r="DXM229" s="730"/>
      <c r="DXN229" s="730"/>
      <c r="DXO229" s="730"/>
      <c r="DXP229" s="730"/>
      <c r="DXQ229" s="727"/>
      <c r="DXR229" s="727"/>
      <c r="DXS229" s="727"/>
      <c r="DXT229" s="727"/>
      <c r="DXU229" s="727"/>
      <c r="DXV229" s="727"/>
      <c r="DXW229" s="727"/>
      <c r="DXX229" s="727"/>
      <c r="DXY229" s="727"/>
      <c r="DXZ229" s="727"/>
      <c r="DYA229" s="727"/>
      <c r="DYB229" s="727"/>
      <c r="DYC229" s="727"/>
      <c r="DYD229" s="727"/>
      <c r="DYE229" s="727"/>
      <c r="DYF229" s="727"/>
      <c r="DYG229" s="728"/>
      <c r="DYH229" s="728"/>
      <c r="DYI229" s="728"/>
      <c r="DYJ229" s="728"/>
      <c r="DYK229" s="728"/>
      <c r="DYL229" s="728"/>
      <c r="DYM229" s="728"/>
      <c r="DYN229" s="729"/>
      <c r="DYO229" s="729"/>
      <c r="DYP229" s="729"/>
      <c r="DYQ229" s="729"/>
      <c r="DYR229" s="729"/>
      <c r="DYS229" s="729"/>
      <c r="DYT229" s="729"/>
      <c r="DYU229" s="729"/>
      <c r="DYV229" s="729"/>
      <c r="DYW229" s="729"/>
      <c r="DYX229" s="729"/>
      <c r="DYY229" s="729"/>
      <c r="DYZ229" s="729"/>
      <c r="DZA229" s="729"/>
      <c r="DZB229" s="729"/>
      <c r="DZC229" s="729"/>
      <c r="DZD229" s="729"/>
      <c r="DZE229" s="729"/>
      <c r="DZF229" s="729"/>
      <c r="DZG229" s="729"/>
      <c r="DZH229" s="729"/>
      <c r="DZI229" s="729"/>
      <c r="DZJ229" s="729"/>
      <c r="DZK229" s="729"/>
      <c r="DZL229" s="729"/>
      <c r="DZM229" s="729"/>
      <c r="DZN229" s="729"/>
      <c r="DZO229" s="729"/>
      <c r="DZP229" s="729"/>
      <c r="DZQ229" s="729"/>
      <c r="DZR229" s="729"/>
      <c r="DZS229" s="729"/>
      <c r="DZT229" s="729"/>
      <c r="DZU229" s="729"/>
      <c r="DZV229" s="730"/>
      <c r="DZW229" s="730"/>
      <c r="DZX229" s="730"/>
      <c r="DZY229" s="730"/>
      <c r="DZZ229" s="730"/>
      <c r="EAA229" s="730"/>
      <c r="EAB229" s="730"/>
      <c r="EAC229" s="730"/>
      <c r="EAD229" s="730"/>
      <c r="EAE229" s="730"/>
      <c r="EAF229" s="730"/>
      <c r="EAG229" s="730"/>
      <c r="EAH229" s="730"/>
      <c r="EAI229" s="730"/>
      <c r="EAJ229" s="730"/>
      <c r="EAK229" s="730"/>
      <c r="EAL229" s="730"/>
      <c r="EAM229" s="730"/>
      <c r="EAN229" s="730"/>
      <c r="EAO229" s="730"/>
      <c r="EAP229" s="730"/>
      <c r="EAQ229" s="730"/>
      <c r="EAR229" s="730"/>
      <c r="EAS229" s="730"/>
      <c r="EAT229" s="730"/>
      <c r="EAU229" s="730"/>
      <c r="EAV229" s="730"/>
      <c r="EAW229" s="730"/>
      <c r="EAX229" s="730"/>
      <c r="EAY229" s="730"/>
      <c r="EAZ229" s="730"/>
      <c r="EBA229" s="730"/>
      <c r="EBB229" s="730"/>
      <c r="EBC229" s="730"/>
      <c r="EBD229" s="730"/>
      <c r="EBE229" s="730"/>
      <c r="EBF229" s="730"/>
      <c r="EBG229" s="730"/>
      <c r="EBH229" s="730"/>
      <c r="EBI229" s="730"/>
      <c r="EBJ229" s="730"/>
      <c r="EBK229" s="730"/>
      <c r="EBL229" s="730"/>
      <c r="EBM229" s="730"/>
      <c r="EBN229" s="730"/>
      <c r="EBO229" s="730"/>
      <c r="EBP229" s="730"/>
      <c r="EBQ229" s="730"/>
      <c r="EBR229" s="727"/>
      <c r="EBS229" s="727"/>
      <c r="EBT229" s="727"/>
      <c r="EBU229" s="727"/>
      <c r="EBV229" s="727"/>
      <c r="EBW229" s="727"/>
      <c r="EBX229" s="727"/>
      <c r="EBY229" s="727"/>
      <c r="EBZ229" s="727"/>
      <c r="ECA229" s="727"/>
      <c r="ECB229" s="727"/>
      <c r="ECC229" s="727"/>
      <c r="ECD229" s="727"/>
      <c r="ECE229" s="727"/>
      <c r="ECF229" s="727"/>
      <c r="ECG229" s="727"/>
      <c r="ECH229" s="728"/>
      <c r="ECI229" s="728"/>
      <c r="ECJ229" s="728"/>
      <c r="ECK229" s="728"/>
      <c r="ECL229" s="728"/>
      <c r="ECM229" s="728"/>
      <c r="ECN229" s="728"/>
      <c r="ECO229" s="729"/>
      <c r="ECP229" s="729"/>
      <c r="ECQ229" s="729"/>
      <c r="ECR229" s="729"/>
      <c r="ECS229" s="729"/>
      <c r="ECT229" s="729"/>
      <c r="ECU229" s="729"/>
      <c r="ECV229" s="729"/>
      <c r="ECW229" s="729"/>
      <c r="ECX229" s="729"/>
      <c r="ECY229" s="729"/>
      <c r="ECZ229" s="729"/>
      <c r="EDA229" s="729"/>
      <c r="EDB229" s="729"/>
      <c r="EDC229" s="729"/>
      <c r="EDD229" s="729"/>
      <c r="EDE229" s="729"/>
      <c r="EDF229" s="729"/>
      <c r="EDG229" s="729"/>
      <c r="EDH229" s="729"/>
      <c r="EDI229" s="729"/>
      <c r="EDJ229" s="729"/>
      <c r="EDK229" s="729"/>
      <c r="EDL229" s="729"/>
      <c r="EDM229" s="729"/>
      <c r="EDN229" s="729"/>
      <c r="EDO229" s="729"/>
      <c r="EDP229" s="729"/>
      <c r="EDQ229" s="729"/>
      <c r="EDR229" s="729"/>
      <c r="EDS229" s="729"/>
      <c r="EDT229" s="729"/>
      <c r="EDU229" s="729"/>
      <c r="EDV229" s="729"/>
      <c r="EDW229" s="730"/>
      <c r="EDX229" s="730"/>
      <c r="EDY229" s="730"/>
      <c r="EDZ229" s="730"/>
      <c r="EEA229" s="730"/>
      <c r="EEB229" s="730"/>
      <c r="EEC229" s="730"/>
      <c r="EED229" s="730"/>
      <c r="EEE229" s="730"/>
      <c r="EEF229" s="730"/>
      <c r="EEG229" s="730"/>
      <c r="EEH229" s="730"/>
      <c r="EEI229" s="730"/>
      <c r="EEJ229" s="730"/>
      <c r="EEK229" s="730"/>
      <c r="EEL229" s="730"/>
      <c r="EEM229" s="730"/>
      <c r="EEN229" s="730"/>
      <c r="EEO229" s="730"/>
      <c r="EEP229" s="730"/>
      <c r="EEQ229" s="730"/>
      <c r="EER229" s="730"/>
      <c r="EES229" s="730"/>
      <c r="EET229" s="730"/>
      <c r="EEU229" s="730"/>
      <c r="EEV229" s="730"/>
      <c r="EEW229" s="730"/>
      <c r="EEX229" s="730"/>
      <c r="EEY229" s="730"/>
      <c r="EEZ229" s="730"/>
      <c r="EFA229" s="730"/>
      <c r="EFB229" s="730"/>
      <c r="EFC229" s="730"/>
      <c r="EFD229" s="730"/>
      <c r="EFE229" s="730"/>
      <c r="EFF229" s="730"/>
      <c r="EFG229" s="730"/>
      <c r="EFH229" s="730"/>
      <c r="EFI229" s="730"/>
      <c r="EFJ229" s="730"/>
      <c r="EFK229" s="730"/>
      <c r="EFL229" s="730"/>
      <c r="EFM229" s="730"/>
      <c r="EFN229" s="730"/>
      <c r="EFO229" s="730"/>
      <c r="EFP229" s="730"/>
      <c r="EFQ229" s="730"/>
      <c r="EFR229" s="730"/>
      <c r="EFS229" s="727"/>
      <c r="EFT229" s="727"/>
      <c r="EFU229" s="727"/>
      <c r="EFV229" s="727"/>
      <c r="EFW229" s="727"/>
      <c r="EFX229" s="727"/>
      <c r="EFY229" s="727"/>
      <c r="EFZ229" s="727"/>
      <c r="EGA229" s="727"/>
      <c r="EGB229" s="727"/>
      <c r="EGC229" s="727"/>
      <c r="EGD229" s="727"/>
      <c r="EGE229" s="727"/>
      <c r="EGF229" s="727"/>
      <c r="EGG229" s="727"/>
      <c r="EGH229" s="727"/>
      <c r="EGI229" s="728"/>
      <c r="EGJ229" s="728"/>
      <c r="EGK229" s="728"/>
      <c r="EGL229" s="728"/>
      <c r="EGM229" s="728"/>
      <c r="EGN229" s="728"/>
      <c r="EGO229" s="728"/>
      <c r="EGP229" s="729"/>
      <c r="EGQ229" s="729"/>
      <c r="EGR229" s="729"/>
      <c r="EGS229" s="729"/>
      <c r="EGT229" s="729"/>
      <c r="EGU229" s="729"/>
      <c r="EGV229" s="729"/>
      <c r="EGW229" s="729"/>
      <c r="EGX229" s="729"/>
      <c r="EGY229" s="729"/>
      <c r="EGZ229" s="729"/>
      <c r="EHA229" s="729"/>
      <c r="EHB229" s="729"/>
      <c r="EHC229" s="729"/>
      <c r="EHD229" s="729"/>
      <c r="EHE229" s="729"/>
      <c r="EHF229" s="729"/>
      <c r="EHG229" s="729"/>
      <c r="EHH229" s="729"/>
      <c r="EHI229" s="729"/>
      <c r="EHJ229" s="729"/>
      <c r="EHK229" s="729"/>
      <c r="EHL229" s="729"/>
      <c r="EHM229" s="729"/>
      <c r="EHN229" s="729"/>
      <c r="EHO229" s="729"/>
      <c r="EHP229" s="729"/>
      <c r="EHQ229" s="729"/>
      <c r="EHR229" s="729"/>
      <c r="EHS229" s="729"/>
      <c r="EHT229" s="729"/>
      <c r="EHU229" s="729"/>
      <c r="EHV229" s="729"/>
      <c r="EHW229" s="729"/>
      <c r="EHX229" s="730"/>
      <c r="EHY229" s="730"/>
      <c r="EHZ229" s="730"/>
      <c r="EIA229" s="730"/>
      <c r="EIB229" s="730"/>
      <c r="EIC229" s="730"/>
      <c r="EID229" s="730"/>
      <c r="EIE229" s="730"/>
      <c r="EIF229" s="730"/>
      <c r="EIG229" s="730"/>
      <c r="EIH229" s="730"/>
      <c r="EII229" s="730"/>
      <c r="EIJ229" s="730"/>
      <c r="EIK229" s="730"/>
      <c r="EIL229" s="730"/>
      <c r="EIM229" s="730"/>
      <c r="EIN229" s="730"/>
      <c r="EIO229" s="730"/>
      <c r="EIP229" s="730"/>
      <c r="EIQ229" s="730"/>
      <c r="EIR229" s="730"/>
      <c r="EIS229" s="730"/>
      <c r="EIT229" s="730"/>
      <c r="EIU229" s="730"/>
      <c r="EIV229" s="730"/>
      <c r="EIW229" s="730"/>
      <c r="EIX229" s="730"/>
      <c r="EIY229" s="730"/>
      <c r="EIZ229" s="730"/>
      <c r="EJA229" s="730"/>
      <c r="EJB229" s="730"/>
      <c r="EJC229" s="730"/>
      <c r="EJD229" s="730"/>
      <c r="EJE229" s="730"/>
      <c r="EJF229" s="730"/>
      <c r="EJG229" s="730"/>
      <c r="EJH229" s="730"/>
      <c r="EJI229" s="730"/>
      <c r="EJJ229" s="730"/>
      <c r="EJK229" s="730"/>
      <c r="EJL229" s="730"/>
      <c r="EJM229" s="730"/>
      <c r="EJN229" s="730"/>
      <c r="EJO229" s="730"/>
      <c r="EJP229" s="730"/>
      <c r="EJQ229" s="730"/>
      <c r="EJR229" s="730"/>
      <c r="EJS229" s="730"/>
      <c r="EJT229" s="727"/>
      <c r="EJU229" s="727"/>
      <c r="EJV229" s="727"/>
      <c r="EJW229" s="727"/>
      <c r="EJX229" s="727"/>
      <c r="EJY229" s="727"/>
      <c r="EJZ229" s="727"/>
      <c r="EKA229" s="727"/>
      <c r="EKB229" s="727"/>
      <c r="EKC229" s="727"/>
      <c r="EKD229" s="727"/>
      <c r="EKE229" s="727"/>
      <c r="EKF229" s="727"/>
      <c r="EKG229" s="727"/>
      <c r="EKH229" s="727"/>
      <c r="EKI229" s="727"/>
      <c r="EKJ229" s="728"/>
      <c r="EKK229" s="728"/>
      <c r="EKL229" s="728"/>
      <c r="EKM229" s="728"/>
      <c r="EKN229" s="728"/>
      <c r="EKO229" s="728"/>
      <c r="EKP229" s="728"/>
      <c r="EKQ229" s="729"/>
      <c r="EKR229" s="729"/>
      <c r="EKS229" s="729"/>
      <c r="EKT229" s="729"/>
      <c r="EKU229" s="729"/>
      <c r="EKV229" s="729"/>
      <c r="EKW229" s="729"/>
      <c r="EKX229" s="729"/>
      <c r="EKY229" s="729"/>
      <c r="EKZ229" s="729"/>
      <c r="ELA229" s="729"/>
      <c r="ELB229" s="729"/>
      <c r="ELC229" s="729"/>
      <c r="ELD229" s="729"/>
      <c r="ELE229" s="729"/>
      <c r="ELF229" s="729"/>
      <c r="ELG229" s="729"/>
      <c r="ELH229" s="729"/>
      <c r="ELI229" s="729"/>
      <c r="ELJ229" s="729"/>
      <c r="ELK229" s="729"/>
      <c r="ELL229" s="729"/>
      <c r="ELM229" s="729"/>
      <c r="ELN229" s="729"/>
      <c r="ELO229" s="729"/>
      <c r="ELP229" s="729"/>
      <c r="ELQ229" s="729"/>
      <c r="ELR229" s="729"/>
      <c r="ELS229" s="729"/>
      <c r="ELT229" s="729"/>
      <c r="ELU229" s="729"/>
      <c r="ELV229" s="729"/>
      <c r="ELW229" s="729"/>
      <c r="ELX229" s="729"/>
      <c r="ELY229" s="730"/>
      <c r="ELZ229" s="730"/>
      <c r="EMA229" s="730"/>
      <c r="EMB229" s="730"/>
      <c r="EMC229" s="730"/>
      <c r="EMD229" s="730"/>
      <c r="EME229" s="730"/>
      <c r="EMF229" s="730"/>
      <c r="EMG229" s="730"/>
      <c r="EMH229" s="730"/>
      <c r="EMI229" s="730"/>
      <c r="EMJ229" s="730"/>
      <c r="EMK229" s="730"/>
      <c r="EML229" s="730"/>
      <c r="EMM229" s="730"/>
      <c r="EMN229" s="730"/>
      <c r="EMO229" s="730"/>
      <c r="EMP229" s="730"/>
      <c r="EMQ229" s="730"/>
      <c r="EMR229" s="730"/>
      <c r="EMS229" s="730"/>
      <c r="EMT229" s="730"/>
      <c r="EMU229" s="730"/>
      <c r="EMV229" s="730"/>
      <c r="EMW229" s="730"/>
      <c r="EMX229" s="730"/>
      <c r="EMY229" s="730"/>
      <c r="EMZ229" s="730"/>
      <c r="ENA229" s="730"/>
      <c r="ENB229" s="730"/>
      <c r="ENC229" s="730"/>
      <c r="END229" s="730"/>
      <c r="ENE229" s="730"/>
      <c r="ENF229" s="730"/>
      <c r="ENG229" s="730"/>
      <c r="ENH229" s="730"/>
      <c r="ENI229" s="730"/>
      <c r="ENJ229" s="730"/>
      <c r="ENK229" s="730"/>
      <c r="ENL229" s="730"/>
      <c r="ENM229" s="730"/>
      <c r="ENN229" s="730"/>
      <c r="ENO229" s="730"/>
      <c r="ENP229" s="730"/>
      <c r="ENQ229" s="730"/>
      <c r="ENR229" s="730"/>
      <c r="ENS229" s="730"/>
      <c r="ENT229" s="730"/>
      <c r="ENU229" s="727"/>
      <c r="ENV229" s="727"/>
      <c r="ENW229" s="727"/>
      <c r="ENX229" s="727"/>
      <c r="ENY229" s="727"/>
      <c r="ENZ229" s="727"/>
      <c r="EOA229" s="727"/>
      <c r="EOB229" s="727"/>
      <c r="EOC229" s="727"/>
      <c r="EOD229" s="727"/>
      <c r="EOE229" s="727"/>
      <c r="EOF229" s="727"/>
      <c r="EOG229" s="727"/>
      <c r="EOH229" s="727"/>
      <c r="EOI229" s="727"/>
      <c r="EOJ229" s="727"/>
      <c r="EOK229" s="728"/>
      <c r="EOL229" s="728"/>
      <c r="EOM229" s="728"/>
      <c r="EON229" s="728"/>
      <c r="EOO229" s="728"/>
      <c r="EOP229" s="728"/>
      <c r="EOQ229" s="728"/>
      <c r="EOR229" s="729"/>
      <c r="EOS229" s="729"/>
      <c r="EOT229" s="729"/>
      <c r="EOU229" s="729"/>
      <c r="EOV229" s="729"/>
      <c r="EOW229" s="729"/>
      <c r="EOX229" s="729"/>
      <c r="EOY229" s="729"/>
      <c r="EOZ229" s="729"/>
      <c r="EPA229" s="729"/>
      <c r="EPB229" s="729"/>
      <c r="EPC229" s="729"/>
      <c r="EPD229" s="729"/>
      <c r="EPE229" s="729"/>
      <c r="EPF229" s="729"/>
      <c r="EPG229" s="729"/>
      <c r="EPH229" s="729"/>
      <c r="EPI229" s="729"/>
      <c r="EPJ229" s="729"/>
      <c r="EPK229" s="729"/>
      <c r="EPL229" s="729"/>
      <c r="EPM229" s="729"/>
      <c r="EPN229" s="729"/>
      <c r="EPO229" s="729"/>
      <c r="EPP229" s="729"/>
      <c r="EPQ229" s="729"/>
      <c r="EPR229" s="729"/>
      <c r="EPS229" s="729"/>
      <c r="EPT229" s="729"/>
      <c r="EPU229" s="729"/>
      <c r="EPV229" s="729"/>
      <c r="EPW229" s="729"/>
      <c r="EPX229" s="729"/>
      <c r="EPY229" s="729"/>
      <c r="EPZ229" s="730"/>
      <c r="EQA229" s="730"/>
      <c r="EQB229" s="730"/>
      <c r="EQC229" s="730"/>
      <c r="EQD229" s="730"/>
      <c r="EQE229" s="730"/>
      <c r="EQF229" s="730"/>
      <c r="EQG229" s="730"/>
      <c r="EQH229" s="730"/>
      <c r="EQI229" s="730"/>
      <c r="EQJ229" s="730"/>
      <c r="EQK229" s="730"/>
      <c r="EQL229" s="730"/>
      <c r="EQM229" s="730"/>
      <c r="EQN229" s="730"/>
      <c r="EQO229" s="730"/>
      <c r="EQP229" s="730"/>
      <c r="EQQ229" s="730"/>
      <c r="EQR229" s="730"/>
      <c r="EQS229" s="730"/>
      <c r="EQT229" s="730"/>
      <c r="EQU229" s="730"/>
      <c r="EQV229" s="730"/>
      <c r="EQW229" s="730"/>
      <c r="EQX229" s="730"/>
      <c r="EQY229" s="730"/>
      <c r="EQZ229" s="730"/>
      <c r="ERA229" s="730"/>
      <c r="ERB229" s="730"/>
      <c r="ERC229" s="730"/>
      <c r="ERD229" s="730"/>
      <c r="ERE229" s="730"/>
      <c r="ERF229" s="730"/>
      <c r="ERG229" s="730"/>
      <c r="ERH229" s="730"/>
      <c r="ERI229" s="730"/>
      <c r="ERJ229" s="730"/>
      <c r="ERK229" s="730"/>
      <c r="ERL229" s="730"/>
      <c r="ERM229" s="730"/>
      <c r="ERN229" s="730"/>
      <c r="ERO229" s="730"/>
      <c r="ERP229" s="730"/>
      <c r="ERQ229" s="730"/>
      <c r="ERR229" s="730"/>
      <c r="ERS229" s="730"/>
      <c r="ERT229" s="730"/>
      <c r="ERU229" s="730"/>
      <c r="ERV229" s="727"/>
      <c r="ERW229" s="727"/>
      <c r="ERX229" s="727"/>
      <c r="ERY229" s="727"/>
      <c r="ERZ229" s="727"/>
      <c r="ESA229" s="727"/>
      <c r="ESB229" s="727"/>
      <c r="ESC229" s="727"/>
      <c r="ESD229" s="727"/>
      <c r="ESE229" s="727"/>
      <c r="ESF229" s="727"/>
      <c r="ESG229" s="727"/>
      <c r="ESH229" s="727"/>
      <c r="ESI229" s="727"/>
      <c r="ESJ229" s="727"/>
      <c r="ESK229" s="727"/>
      <c r="ESL229" s="728"/>
      <c r="ESM229" s="728"/>
      <c r="ESN229" s="728"/>
      <c r="ESO229" s="728"/>
      <c r="ESP229" s="728"/>
      <c r="ESQ229" s="728"/>
      <c r="ESR229" s="728"/>
      <c r="ESS229" s="729"/>
      <c r="EST229" s="729"/>
      <c r="ESU229" s="729"/>
      <c r="ESV229" s="729"/>
      <c r="ESW229" s="729"/>
      <c r="ESX229" s="729"/>
      <c r="ESY229" s="729"/>
      <c r="ESZ229" s="729"/>
      <c r="ETA229" s="729"/>
      <c r="ETB229" s="729"/>
      <c r="ETC229" s="729"/>
      <c r="ETD229" s="729"/>
      <c r="ETE229" s="729"/>
      <c r="ETF229" s="729"/>
      <c r="ETG229" s="729"/>
      <c r="ETH229" s="729"/>
      <c r="ETI229" s="729"/>
      <c r="ETJ229" s="729"/>
      <c r="ETK229" s="729"/>
      <c r="ETL229" s="729"/>
      <c r="ETM229" s="729"/>
      <c r="ETN229" s="729"/>
      <c r="ETO229" s="729"/>
      <c r="ETP229" s="729"/>
      <c r="ETQ229" s="729"/>
      <c r="ETR229" s="729"/>
      <c r="ETS229" s="729"/>
      <c r="ETT229" s="729"/>
      <c r="ETU229" s="729"/>
      <c r="ETV229" s="729"/>
      <c r="ETW229" s="729"/>
      <c r="ETX229" s="729"/>
      <c r="ETY229" s="729"/>
      <c r="ETZ229" s="729"/>
      <c r="EUA229" s="730"/>
      <c r="EUB229" s="730"/>
      <c r="EUC229" s="730"/>
      <c r="EUD229" s="730"/>
      <c r="EUE229" s="730"/>
      <c r="EUF229" s="730"/>
      <c r="EUG229" s="730"/>
      <c r="EUH229" s="730"/>
      <c r="EUI229" s="730"/>
      <c r="EUJ229" s="730"/>
      <c r="EUK229" s="730"/>
      <c r="EUL229" s="730"/>
      <c r="EUM229" s="730"/>
      <c r="EUN229" s="730"/>
      <c r="EUO229" s="730"/>
      <c r="EUP229" s="730"/>
      <c r="EUQ229" s="730"/>
      <c r="EUR229" s="730"/>
      <c r="EUS229" s="730"/>
      <c r="EUT229" s="730"/>
      <c r="EUU229" s="730"/>
      <c r="EUV229" s="730"/>
      <c r="EUW229" s="730"/>
      <c r="EUX229" s="730"/>
      <c r="EUY229" s="730"/>
      <c r="EUZ229" s="730"/>
      <c r="EVA229" s="730"/>
      <c r="EVB229" s="730"/>
      <c r="EVC229" s="730"/>
      <c r="EVD229" s="730"/>
      <c r="EVE229" s="730"/>
      <c r="EVF229" s="730"/>
      <c r="EVG229" s="730"/>
      <c r="EVH229" s="730"/>
      <c r="EVI229" s="730"/>
      <c r="EVJ229" s="730"/>
      <c r="EVK229" s="730"/>
      <c r="EVL229" s="730"/>
      <c r="EVM229" s="730"/>
      <c r="EVN229" s="730"/>
      <c r="EVO229" s="730"/>
      <c r="EVP229" s="730"/>
      <c r="EVQ229" s="730"/>
      <c r="EVR229" s="730"/>
      <c r="EVS229" s="730"/>
      <c r="EVT229" s="730"/>
      <c r="EVU229" s="730"/>
      <c r="EVV229" s="730"/>
      <c r="EVW229" s="727"/>
      <c r="EVX229" s="727"/>
      <c r="EVY229" s="727"/>
      <c r="EVZ229" s="727"/>
      <c r="EWA229" s="727"/>
      <c r="EWB229" s="727"/>
      <c r="EWC229" s="727"/>
      <c r="EWD229" s="727"/>
      <c r="EWE229" s="727"/>
      <c r="EWF229" s="727"/>
      <c r="EWG229" s="727"/>
      <c r="EWH229" s="727"/>
      <c r="EWI229" s="727"/>
      <c r="EWJ229" s="727"/>
      <c r="EWK229" s="727"/>
      <c r="EWL229" s="727"/>
      <c r="EWM229" s="728"/>
      <c r="EWN229" s="728"/>
      <c r="EWO229" s="728"/>
      <c r="EWP229" s="728"/>
      <c r="EWQ229" s="728"/>
      <c r="EWR229" s="728"/>
      <c r="EWS229" s="728"/>
      <c r="EWT229" s="729"/>
      <c r="EWU229" s="729"/>
      <c r="EWV229" s="729"/>
      <c r="EWW229" s="729"/>
      <c r="EWX229" s="729"/>
      <c r="EWY229" s="729"/>
      <c r="EWZ229" s="729"/>
      <c r="EXA229" s="729"/>
      <c r="EXB229" s="729"/>
      <c r="EXC229" s="729"/>
      <c r="EXD229" s="729"/>
      <c r="EXE229" s="729"/>
      <c r="EXF229" s="729"/>
      <c r="EXG229" s="729"/>
      <c r="EXH229" s="729"/>
      <c r="EXI229" s="729"/>
      <c r="EXJ229" s="729"/>
      <c r="EXK229" s="729"/>
      <c r="EXL229" s="729"/>
      <c r="EXM229" s="729"/>
      <c r="EXN229" s="729"/>
      <c r="EXO229" s="729"/>
      <c r="EXP229" s="729"/>
      <c r="EXQ229" s="729"/>
      <c r="EXR229" s="729"/>
      <c r="EXS229" s="729"/>
      <c r="EXT229" s="729"/>
      <c r="EXU229" s="729"/>
      <c r="EXV229" s="729"/>
      <c r="EXW229" s="729"/>
      <c r="EXX229" s="729"/>
      <c r="EXY229" s="729"/>
      <c r="EXZ229" s="729"/>
      <c r="EYA229" s="729"/>
      <c r="EYB229" s="730"/>
      <c r="EYC229" s="730"/>
      <c r="EYD229" s="730"/>
      <c r="EYE229" s="730"/>
      <c r="EYF229" s="730"/>
      <c r="EYG229" s="730"/>
      <c r="EYH229" s="730"/>
      <c r="EYI229" s="730"/>
      <c r="EYJ229" s="730"/>
      <c r="EYK229" s="730"/>
      <c r="EYL229" s="730"/>
      <c r="EYM229" s="730"/>
      <c r="EYN229" s="730"/>
      <c r="EYO229" s="730"/>
      <c r="EYP229" s="730"/>
      <c r="EYQ229" s="730"/>
      <c r="EYR229" s="730"/>
      <c r="EYS229" s="730"/>
      <c r="EYT229" s="730"/>
      <c r="EYU229" s="730"/>
      <c r="EYV229" s="730"/>
      <c r="EYW229" s="730"/>
      <c r="EYX229" s="730"/>
      <c r="EYY229" s="730"/>
      <c r="EYZ229" s="730"/>
      <c r="EZA229" s="730"/>
      <c r="EZB229" s="730"/>
      <c r="EZC229" s="730"/>
      <c r="EZD229" s="730"/>
      <c r="EZE229" s="730"/>
      <c r="EZF229" s="730"/>
      <c r="EZG229" s="730"/>
      <c r="EZH229" s="730"/>
      <c r="EZI229" s="730"/>
      <c r="EZJ229" s="730"/>
      <c r="EZK229" s="730"/>
      <c r="EZL229" s="730"/>
      <c r="EZM229" s="730"/>
      <c r="EZN229" s="730"/>
      <c r="EZO229" s="730"/>
      <c r="EZP229" s="730"/>
      <c r="EZQ229" s="730"/>
      <c r="EZR229" s="730"/>
      <c r="EZS229" s="730"/>
      <c r="EZT229" s="730"/>
      <c r="EZU229" s="730"/>
      <c r="EZV229" s="730"/>
      <c r="EZW229" s="730"/>
      <c r="EZX229" s="727"/>
      <c r="EZY229" s="727"/>
      <c r="EZZ229" s="727"/>
      <c r="FAA229" s="727"/>
      <c r="FAB229" s="727"/>
      <c r="FAC229" s="727"/>
      <c r="FAD229" s="727"/>
      <c r="FAE229" s="727"/>
      <c r="FAF229" s="727"/>
      <c r="FAG229" s="727"/>
      <c r="FAH229" s="727"/>
      <c r="FAI229" s="727"/>
      <c r="FAJ229" s="727"/>
      <c r="FAK229" s="727"/>
      <c r="FAL229" s="727"/>
      <c r="FAM229" s="727"/>
      <c r="FAN229" s="728"/>
      <c r="FAO229" s="728"/>
      <c r="FAP229" s="728"/>
      <c r="FAQ229" s="728"/>
      <c r="FAR229" s="728"/>
      <c r="FAS229" s="728"/>
      <c r="FAT229" s="728"/>
      <c r="FAU229" s="729"/>
      <c r="FAV229" s="729"/>
      <c r="FAW229" s="729"/>
      <c r="FAX229" s="729"/>
      <c r="FAY229" s="729"/>
      <c r="FAZ229" s="729"/>
      <c r="FBA229" s="729"/>
      <c r="FBB229" s="729"/>
      <c r="FBC229" s="729"/>
      <c r="FBD229" s="729"/>
      <c r="FBE229" s="729"/>
      <c r="FBF229" s="729"/>
      <c r="FBG229" s="729"/>
      <c r="FBH229" s="729"/>
      <c r="FBI229" s="729"/>
      <c r="FBJ229" s="729"/>
      <c r="FBK229" s="729"/>
      <c r="FBL229" s="729"/>
      <c r="FBM229" s="729"/>
      <c r="FBN229" s="729"/>
      <c r="FBO229" s="729"/>
      <c r="FBP229" s="729"/>
      <c r="FBQ229" s="729"/>
      <c r="FBR229" s="729"/>
      <c r="FBS229" s="729"/>
      <c r="FBT229" s="729"/>
      <c r="FBU229" s="729"/>
      <c r="FBV229" s="729"/>
      <c r="FBW229" s="729"/>
      <c r="FBX229" s="729"/>
      <c r="FBY229" s="729"/>
      <c r="FBZ229" s="729"/>
      <c r="FCA229" s="729"/>
      <c r="FCB229" s="729"/>
      <c r="FCC229" s="730"/>
      <c r="FCD229" s="730"/>
      <c r="FCE229" s="730"/>
      <c r="FCF229" s="730"/>
      <c r="FCG229" s="730"/>
      <c r="FCH229" s="730"/>
      <c r="FCI229" s="730"/>
      <c r="FCJ229" s="730"/>
      <c r="FCK229" s="730"/>
      <c r="FCL229" s="730"/>
      <c r="FCM229" s="730"/>
      <c r="FCN229" s="730"/>
      <c r="FCO229" s="730"/>
      <c r="FCP229" s="730"/>
      <c r="FCQ229" s="730"/>
      <c r="FCR229" s="730"/>
      <c r="FCS229" s="730"/>
      <c r="FCT229" s="730"/>
      <c r="FCU229" s="730"/>
      <c r="FCV229" s="730"/>
      <c r="FCW229" s="730"/>
      <c r="FCX229" s="730"/>
      <c r="FCY229" s="730"/>
      <c r="FCZ229" s="730"/>
      <c r="FDA229" s="730"/>
      <c r="FDB229" s="730"/>
      <c r="FDC229" s="730"/>
      <c r="FDD229" s="730"/>
      <c r="FDE229" s="730"/>
      <c r="FDF229" s="730"/>
      <c r="FDG229" s="730"/>
      <c r="FDH229" s="730"/>
      <c r="FDI229" s="730"/>
      <c r="FDJ229" s="730"/>
      <c r="FDK229" s="730"/>
      <c r="FDL229" s="730"/>
      <c r="FDM229" s="730"/>
      <c r="FDN229" s="730"/>
      <c r="FDO229" s="730"/>
      <c r="FDP229" s="730"/>
      <c r="FDQ229" s="730"/>
      <c r="FDR229" s="730"/>
      <c r="FDS229" s="730"/>
      <c r="FDT229" s="730"/>
      <c r="FDU229" s="730"/>
      <c r="FDV229" s="730"/>
      <c r="FDW229" s="730"/>
      <c r="FDX229" s="730"/>
      <c r="FDY229" s="727"/>
      <c r="FDZ229" s="727"/>
      <c r="FEA229" s="727"/>
      <c r="FEB229" s="727"/>
      <c r="FEC229" s="727"/>
      <c r="FED229" s="727"/>
      <c r="FEE229" s="727"/>
      <c r="FEF229" s="727"/>
      <c r="FEG229" s="727"/>
      <c r="FEH229" s="727"/>
      <c r="FEI229" s="727"/>
      <c r="FEJ229" s="727"/>
      <c r="FEK229" s="727"/>
      <c r="FEL229" s="727"/>
      <c r="FEM229" s="727"/>
      <c r="FEN229" s="727"/>
      <c r="FEO229" s="728"/>
      <c r="FEP229" s="728"/>
      <c r="FEQ229" s="728"/>
      <c r="FER229" s="728"/>
      <c r="FES229" s="728"/>
      <c r="FET229" s="728"/>
      <c r="FEU229" s="728"/>
      <c r="FEV229" s="729"/>
      <c r="FEW229" s="729"/>
      <c r="FEX229" s="729"/>
      <c r="FEY229" s="729"/>
      <c r="FEZ229" s="729"/>
      <c r="FFA229" s="729"/>
      <c r="FFB229" s="729"/>
      <c r="FFC229" s="729"/>
      <c r="FFD229" s="729"/>
      <c r="FFE229" s="729"/>
      <c r="FFF229" s="729"/>
      <c r="FFG229" s="729"/>
      <c r="FFH229" s="729"/>
      <c r="FFI229" s="729"/>
      <c r="FFJ229" s="729"/>
      <c r="FFK229" s="729"/>
      <c r="FFL229" s="729"/>
      <c r="FFM229" s="729"/>
      <c r="FFN229" s="729"/>
      <c r="FFO229" s="729"/>
      <c r="FFP229" s="729"/>
      <c r="FFQ229" s="729"/>
      <c r="FFR229" s="729"/>
      <c r="FFS229" s="729"/>
      <c r="FFT229" s="729"/>
      <c r="FFU229" s="729"/>
      <c r="FFV229" s="729"/>
      <c r="FFW229" s="729"/>
      <c r="FFX229" s="729"/>
      <c r="FFY229" s="729"/>
      <c r="FFZ229" s="729"/>
      <c r="FGA229" s="729"/>
      <c r="FGB229" s="729"/>
      <c r="FGC229" s="729"/>
      <c r="FGD229" s="730"/>
      <c r="FGE229" s="730"/>
      <c r="FGF229" s="730"/>
      <c r="FGG229" s="730"/>
      <c r="FGH229" s="730"/>
      <c r="FGI229" s="730"/>
      <c r="FGJ229" s="730"/>
      <c r="FGK229" s="730"/>
      <c r="FGL229" s="730"/>
      <c r="FGM229" s="730"/>
      <c r="FGN229" s="730"/>
      <c r="FGO229" s="730"/>
      <c r="FGP229" s="730"/>
      <c r="FGQ229" s="730"/>
      <c r="FGR229" s="730"/>
      <c r="FGS229" s="730"/>
      <c r="FGT229" s="730"/>
      <c r="FGU229" s="730"/>
      <c r="FGV229" s="730"/>
      <c r="FGW229" s="730"/>
      <c r="FGX229" s="730"/>
      <c r="FGY229" s="730"/>
      <c r="FGZ229" s="730"/>
      <c r="FHA229" s="730"/>
      <c r="FHB229" s="730"/>
      <c r="FHC229" s="730"/>
      <c r="FHD229" s="730"/>
      <c r="FHE229" s="730"/>
      <c r="FHF229" s="730"/>
      <c r="FHG229" s="730"/>
      <c r="FHH229" s="730"/>
      <c r="FHI229" s="730"/>
      <c r="FHJ229" s="730"/>
      <c r="FHK229" s="730"/>
      <c r="FHL229" s="730"/>
      <c r="FHM229" s="730"/>
      <c r="FHN229" s="730"/>
      <c r="FHO229" s="730"/>
      <c r="FHP229" s="730"/>
      <c r="FHQ229" s="730"/>
      <c r="FHR229" s="730"/>
      <c r="FHS229" s="730"/>
      <c r="FHT229" s="730"/>
      <c r="FHU229" s="730"/>
      <c r="FHV229" s="730"/>
      <c r="FHW229" s="730"/>
      <c r="FHX229" s="730"/>
      <c r="FHY229" s="730"/>
      <c r="FHZ229" s="727"/>
      <c r="FIA229" s="727"/>
      <c r="FIB229" s="727"/>
      <c r="FIC229" s="727"/>
      <c r="FID229" s="727"/>
      <c r="FIE229" s="727"/>
      <c r="FIF229" s="727"/>
      <c r="FIG229" s="727"/>
      <c r="FIH229" s="727"/>
      <c r="FII229" s="727"/>
      <c r="FIJ229" s="727"/>
      <c r="FIK229" s="727"/>
      <c r="FIL229" s="727"/>
      <c r="FIM229" s="727"/>
      <c r="FIN229" s="727"/>
      <c r="FIO229" s="727"/>
      <c r="FIP229" s="728"/>
      <c r="FIQ229" s="728"/>
      <c r="FIR229" s="728"/>
      <c r="FIS229" s="728"/>
      <c r="FIT229" s="728"/>
      <c r="FIU229" s="728"/>
      <c r="FIV229" s="728"/>
      <c r="FIW229" s="729"/>
      <c r="FIX229" s="729"/>
      <c r="FIY229" s="729"/>
      <c r="FIZ229" s="729"/>
      <c r="FJA229" s="729"/>
      <c r="FJB229" s="729"/>
      <c r="FJC229" s="729"/>
      <c r="FJD229" s="729"/>
      <c r="FJE229" s="729"/>
      <c r="FJF229" s="729"/>
      <c r="FJG229" s="729"/>
      <c r="FJH229" s="729"/>
      <c r="FJI229" s="729"/>
      <c r="FJJ229" s="729"/>
      <c r="FJK229" s="729"/>
      <c r="FJL229" s="729"/>
      <c r="FJM229" s="729"/>
      <c r="FJN229" s="729"/>
      <c r="FJO229" s="729"/>
      <c r="FJP229" s="729"/>
      <c r="FJQ229" s="729"/>
      <c r="FJR229" s="729"/>
      <c r="FJS229" s="729"/>
      <c r="FJT229" s="729"/>
      <c r="FJU229" s="729"/>
      <c r="FJV229" s="729"/>
      <c r="FJW229" s="729"/>
      <c r="FJX229" s="729"/>
      <c r="FJY229" s="729"/>
      <c r="FJZ229" s="729"/>
      <c r="FKA229" s="729"/>
      <c r="FKB229" s="729"/>
      <c r="FKC229" s="729"/>
      <c r="FKD229" s="729"/>
      <c r="FKE229" s="730"/>
      <c r="FKF229" s="730"/>
      <c r="FKG229" s="730"/>
      <c r="FKH229" s="730"/>
      <c r="FKI229" s="730"/>
      <c r="FKJ229" s="730"/>
      <c r="FKK229" s="730"/>
      <c r="FKL229" s="730"/>
      <c r="FKM229" s="730"/>
      <c r="FKN229" s="730"/>
      <c r="FKO229" s="730"/>
      <c r="FKP229" s="730"/>
      <c r="FKQ229" s="730"/>
      <c r="FKR229" s="730"/>
      <c r="FKS229" s="730"/>
      <c r="FKT229" s="730"/>
      <c r="FKU229" s="730"/>
      <c r="FKV229" s="730"/>
      <c r="FKW229" s="730"/>
      <c r="FKX229" s="730"/>
      <c r="FKY229" s="730"/>
      <c r="FKZ229" s="730"/>
      <c r="FLA229" s="730"/>
      <c r="FLB229" s="730"/>
      <c r="FLC229" s="730"/>
      <c r="FLD229" s="730"/>
      <c r="FLE229" s="730"/>
      <c r="FLF229" s="730"/>
      <c r="FLG229" s="730"/>
      <c r="FLH229" s="730"/>
      <c r="FLI229" s="730"/>
      <c r="FLJ229" s="730"/>
      <c r="FLK229" s="730"/>
      <c r="FLL229" s="730"/>
      <c r="FLM229" s="730"/>
      <c r="FLN229" s="730"/>
      <c r="FLO229" s="730"/>
      <c r="FLP229" s="730"/>
      <c r="FLQ229" s="730"/>
      <c r="FLR229" s="730"/>
      <c r="FLS229" s="730"/>
      <c r="FLT229" s="730"/>
      <c r="FLU229" s="730"/>
      <c r="FLV229" s="730"/>
      <c r="FLW229" s="730"/>
      <c r="FLX229" s="730"/>
      <c r="FLY229" s="730"/>
      <c r="FLZ229" s="730"/>
      <c r="FMA229" s="727"/>
      <c r="FMB229" s="727"/>
      <c r="FMC229" s="727"/>
      <c r="FMD229" s="727"/>
      <c r="FME229" s="727"/>
      <c r="FMF229" s="727"/>
      <c r="FMG229" s="727"/>
      <c r="FMH229" s="727"/>
      <c r="FMI229" s="727"/>
      <c r="FMJ229" s="727"/>
      <c r="FMK229" s="727"/>
      <c r="FML229" s="727"/>
      <c r="FMM229" s="727"/>
      <c r="FMN229" s="727"/>
      <c r="FMO229" s="727"/>
      <c r="FMP229" s="727"/>
      <c r="FMQ229" s="728"/>
      <c r="FMR229" s="728"/>
      <c r="FMS229" s="728"/>
      <c r="FMT229" s="728"/>
      <c r="FMU229" s="728"/>
      <c r="FMV229" s="728"/>
      <c r="FMW229" s="728"/>
      <c r="FMX229" s="729"/>
      <c r="FMY229" s="729"/>
      <c r="FMZ229" s="729"/>
      <c r="FNA229" s="729"/>
      <c r="FNB229" s="729"/>
      <c r="FNC229" s="729"/>
      <c r="FND229" s="729"/>
      <c r="FNE229" s="729"/>
      <c r="FNF229" s="729"/>
      <c r="FNG229" s="729"/>
      <c r="FNH229" s="729"/>
      <c r="FNI229" s="729"/>
      <c r="FNJ229" s="729"/>
      <c r="FNK229" s="729"/>
      <c r="FNL229" s="729"/>
      <c r="FNM229" s="729"/>
      <c r="FNN229" s="729"/>
      <c r="FNO229" s="729"/>
      <c r="FNP229" s="729"/>
      <c r="FNQ229" s="729"/>
      <c r="FNR229" s="729"/>
      <c r="FNS229" s="729"/>
      <c r="FNT229" s="729"/>
      <c r="FNU229" s="729"/>
      <c r="FNV229" s="729"/>
      <c r="FNW229" s="729"/>
      <c r="FNX229" s="729"/>
      <c r="FNY229" s="729"/>
      <c r="FNZ229" s="729"/>
      <c r="FOA229" s="729"/>
      <c r="FOB229" s="729"/>
      <c r="FOC229" s="729"/>
      <c r="FOD229" s="729"/>
      <c r="FOE229" s="729"/>
      <c r="FOF229" s="730"/>
      <c r="FOG229" s="730"/>
      <c r="FOH229" s="730"/>
      <c r="FOI229" s="730"/>
      <c r="FOJ229" s="730"/>
      <c r="FOK229" s="730"/>
      <c r="FOL229" s="730"/>
      <c r="FOM229" s="730"/>
      <c r="FON229" s="730"/>
      <c r="FOO229" s="730"/>
      <c r="FOP229" s="730"/>
      <c r="FOQ229" s="730"/>
      <c r="FOR229" s="730"/>
      <c r="FOS229" s="730"/>
      <c r="FOT229" s="730"/>
      <c r="FOU229" s="730"/>
      <c r="FOV229" s="730"/>
      <c r="FOW229" s="730"/>
      <c r="FOX229" s="730"/>
      <c r="FOY229" s="730"/>
      <c r="FOZ229" s="730"/>
      <c r="FPA229" s="730"/>
      <c r="FPB229" s="730"/>
      <c r="FPC229" s="730"/>
      <c r="FPD229" s="730"/>
      <c r="FPE229" s="730"/>
      <c r="FPF229" s="730"/>
      <c r="FPG229" s="730"/>
      <c r="FPH229" s="730"/>
      <c r="FPI229" s="730"/>
      <c r="FPJ229" s="730"/>
      <c r="FPK229" s="730"/>
      <c r="FPL229" s="730"/>
      <c r="FPM229" s="730"/>
      <c r="FPN229" s="730"/>
      <c r="FPO229" s="730"/>
      <c r="FPP229" s="730"/>
      <c r="FPQ229" s="730"/>
      <c r="FPR229" s="730"/>
      <c r="FPS229" s="730"/>
      <c r="FPT229" s="730"/>
      <c r="FPU229" s="730"/>
      <c r="FPV229" s="730"/>
      <c r="FPW229" s="730"/>
      <c r="FPX229" s="730"/>
      <c r="FPY229" s="730"/>
      <c r="FPZ229" s="730"/>
      <c r="FQA229" s="730"/>
      <c r="FQB229" s="727"/>
      <c r="FQC229" s="727"/>
      <c r="FQD229" s="727"/>
      <c r="FQE229" s="727"/>
      <c r="FQF229" s="727"/>
      <c r="FQG229" s="727"/>
      <c r="FQH229" s="727"/>
      <c r="FQI229" s="727"/>
      <c r="FQJ229" s="727"/>
      <c r="FQK229" s="727"/>
      <c r="FQL229" s="727"/>
      <c r="FQM229" s="727"/>
      <c r="FQN229" s="727"/>
      <c r="FQO229" s="727"/>
      <c r="FQP229" s="727"/>
      <c r="FQQ229" s="727"/>
      <c r="FQR229" s="728"/>
      <c r="FQS229" s="728"/>
      <c r="FQT229" s="728"/>
      <c r="FQU229" s="728"/>
      <c r="FQV229" s="728"/>
      <c r="FQW229" s="728"/>
      <c r="FQX229" s="728"/>
      <c r="FQY229" s="729"/>
      <c r="FQZ229" s="729"/>
      <c r="FRA229" s="729"/>
      <c r="FRB229" s="729"/>
      <c r="FRC229" s="729"/>
      <c r="FRD229" s="729"/>
      <c r="FRE229" s="729"/>
      <c r="FRF229" s="729"/>
      <c r="FRG229" s="729"/>
      <c r="FRH229" s="729"/>
      <c r="FRI229" s="729"/>
      <c r="FRJ229" s="729"/>
      <c r="FRK229" s="729"/>
      <c r="FRL229" s="729"/>
      <c r="FRM229" s="729"/>
      <c r="FRN229" s="729"/>
      <c r="FRO229" s="729"/>
      <c r="FRP229" s="729"/>
      <c r="FRQ229" s="729"/>
      <c r="FRR229" s="729"/>
      <c r="FRS229" s="729"/>
      <c r="FRT229" s="729"/>
      <c r="FRU229" s="729"/>
      <c r="FRV229" s="729"/>
      <c r="FRW229" s="729"/>
      <c r="FRX229" s="729"/>
      <c r="FRY229" s="729"/>
      <c r="FRZ229" s="729"/>
      <c r="FSA229" s="729"/>
      <c r="FSB229" s="729"/>
      <c r="FSC229" s="729"/>
      <c r="FSD229" s="729"/>
      <c r="FSE229" s="729"/>
      <c r="FSF229" s="729"/>
      <c r="FSG229" s="730"/>
      <c r="FSH229" s="730"/>
      <c r="FSI229" s="730"/>
      <c r="FSJ229" s="730"/>
      <c r="FSK229" s="730"/>
      <c r="FSL229" s="730"/>
      <c r="FSM229" s="730"/>
      <c r="FSN229" s="730"/>
      <c r="FSO229" s="730"/>
      <c r="FSP229" s="730"/>
      <c r="FSQ229" s="730"/>
      <c r="FSR229" s="730"/>
      <c r="FSS229" s="730"/>
      <c r="FST229" s="730"/>
      <c r="FSU229" s="730"/>
      <c r="FSV229" s="730"/>
      <c r="FSW229" s="730"/>
      <c r="FSX229" s="730"/>
      <c r="FSY229" s="730"/>
      <c r="FSZ229" s="730"/>
      <c r="FTA229" s="730"/>
      <c r="FTB229" s="730"/>
      <c r="FTC229" s="730"/>
      <c r="FTD229" s="730"/>
      <c r="FTE229" s="730"/>
      <c r="FTF229" s="730"/>
      <c r="FTG229" s="730"/>
      <c r="FTH229" s="730"/>
      <c r="FTI229" s="730"/>
      <c r="FTJ229" s="730"/>
      <c r="FTK229" s="730"/>
      <c r="FTL229" s="730"/>
      <c r="FTM229" s="730"/>
      <c r="FTN229" s="730"/>
      <c r="FTO229" s="730"/>
      <c r="FTP229" s="730"/>
      <c r="FTQ229" s="730"/>
      <c r="FTR229" s="730"/>
      <c r="FTS229" s="730"/>
      <c r="FTT229" s="730"/>
      <c r="FTU229" s="730"/>
      <c r="FTV229" s="730"/>
      <c r="FTW229" s="730"/>
      <c r="FTX229" s="730"/>
      <c r="FTY229" s="730"/>
      <c r="FTZ229" s="730"/>
      <c r="FUA229" s="730"/>
      <c r="FUB229" s="730"/>
      <c r="FUC229" s="727"/>
      <c r="FUD229" s="727"/>
      <c r="FUE229" s="727"/>
      <c r="FUF229" s="727"/>
      <c r="FUG229" s="727"/>
      <c r="FUH229" s="727"/>
      <c r="FUI229" s="727"/>
      <c r="FUJ229" s="727"/>
      <c r="FUK229" s="727"/>
      <c r="FUL229" s="727"/>
      <c r="FUM229" s="727"/>
      <c r="FUN229" s="727"/>
      <c r="FUO229" s="727"/>
      <c r="FUP229" s="727"/>
      <c r="FUQ229" s="727"/>
      <c r="FUR229" s="727"/>
      <c r="FUS229" s="728"/>
      <c r="FUT229" s="728"/>
      <c r="FUU229" s="728"/>
      <c r="FUV229" s="728"/>
      <c r="FUW229" s="728"/>
      <c r="FUX229" s="728"/>
      <c r="FUY229" s="728"/>
      <c r="FUZ229" s="729"/>
      <c r="FVA229" s="729"/>
      <c r="FVB229" s="729"/>
      <c r="FVC229" s="729"/>
      <c r="FVD229" s="729"/>
      <c r="FVE229" s="729"/>
      <c r="FVF229" s="729"/>
      <c r="FVG229" s="729"/>
      <c r="FVH229" s="729"/>
      <c r="FVI229" s="729"/>
      <c r="FVJ229" s="729"/>
      <c r="FVK229" s="729"/>
      <c r="FVL229" s="729"/>
      <c r="FVM229" s="729"/>
      <c r="FVN229" s="729"/>
      <c r="FVO229" s="729"/>
      <c r="FVP229" s="729"/>
      <c r="FVQ229" s="729"/>
      <c r="FVR229" s="729"/>
      <c r="FVS229" s="729"/>
      <c r="FVT229" s="729"/>
      <c r="FVU229" s="729"/>
      <c r="FVV229" s="729"/>
      <c r="FVW229" s="729"/>
      <c r="FVX229" s="729"/>
      <c r="FVY229" s="729"/>
      <c r="FVZ229" s="729"/>
      <c r="FWA229" s="729"/>
      <c r="FWB229" s="729"/>
      <c r="FWC229" s="729"/>
      <c r="FWD229" s="729"/>
      <c r="FWE229" s="729"/>
      <c r="FWF229" s="729"/>
      <c r="FWG229" s="729"/>
      <c r="FWH229" s="730"/>
      <c r="FWI229" s="730"/>
      <c r="FWJ229" s="730"/>
      <c r="FWK229" s="730"/>
      <c r="FWL229" s="730"/>
      <c r="FWM229" s="730"/>
      <c r="FWN229" s="730"/>
      <c r="FWO229" s="730"/>
      <c r="FWP229" s="730"/>
      <c r="FWQ229" s="730"/>
      <c r="FWR229" s="730"/>
      <c r="FWS229" s="730"/>
      <c r="FWT229" s="730"/>
      <c r="FWU229" s="730"/>
      <c r="FWV229" s="730"/>
      <c r="FWW229" s="730"/>
      <c r="FWX229" s="730"/>
      <c r="FWY229" s="730"/>
      <c r="FWZ229" s="730"/>
      <c r="FXA229" s="730"/>
      <c r="FXB229" s="730"/>
      <c r="FXC229" s="730"/>
      <c r="FXD229" s="730"/>
      <c r="FXE229" s="730"/>
      <c r="FXF229" s="730"/>
      <c r="FXG229" s="730"/>
      <c r="FXH229" s="730"/>
      <c r="FXI229" s="730"/>
      <c r="FXJ229" s="730"/>
      <c r="FXK229" s="730"/>
      <c r="FXL229" s="730"/>
      <c r="FXM229" s="730"/>
      <c r="FXN229" s="730"/>
      <c r="FXO229" s="730"/>
      <c r="FXP229" s="730"/>
      <c r="FXQ229" s="730"/>
      <c r="FXR229" s="730"/>
      <c r="FXS229" s="730"/>
      <c r="FXT229" s="730"/>
      <c r="FXU229" s="730"/>
      <c r="FXV229" s="730"/>
      <c r="FXW229" s="730"/>
      <c r="FXX229" s="730"/>
      <c r="FXY229" s="730"/>
      <c r="FXZ229" s="730"/>
      <c r="FYA229" s="730"/>
      <c r="FYB229" s="730"/>
      <c r="FYC229" s="730"/>
      <c r="FYD229" s="727"/>
      <c r="FYE229" s="727"/>
      <c r="FYF229" s="727"/>
      <c r="FYG229" s="727"/>
      <c r="FYH229" s="727"/>
      <c r="FYI229" s="727"/>
      <c r="FYJ229" s="727"/>
      <c r="FYK229" s="727"/>
      <c r="FYL229" s="727"/>
      <c r="FYM229" s="727"/>
      <c r="FYN229" s="727"/>
      <c r="FYO229" s="727"/>
      <c r="FYP229" s="727"/>
      <c r="FYQ229" s="727"/>
      <c r="FYR229" s="727"/>
      <c r="FYS229" s="727"/>
      <c r="FYT229" s="728"/>
      <c r="FYU229" s="728"/>
      <c r="FYV229" s="728"/>
      <c r="FYW229" s="728"/>
      <c r="FYX229" s="728"/>
      <c r="FYY229" s="728"/>
      <c r="FYZ229" s="728"/>
      <c r="FZA229" s="729"/>
      <c r="FZB229" s="729"/>
      <c r="FZC229" s="729"/>
      <c r="FZD229" s="729"/>
      <c r="FZE229" s="729"/>
      <c r="FZF229" s="729"/>
      <c r="FZG229" s="729"/>
      <c r="FZH229" s="729"/>
      <c r="FZI229" s="729"/>
      <c r="FZJ229" s="729"/>
      <c r="FZK229" s="729"/>
      <c r="FZL229" s="729"/>
      <c r="FZM229" s="729"/>
      <c r="FZN229" s="729"/>
      <c r="FZO229" s="729"/>
      <c r="FZP229" s="729"/>
      <c r="FZQ229" s="729"/>
      <c r="FZR229" s="729"/>
      <c r="FZS229" s="729"/>
      <c r="FZT229" s="729"/>
      <c r="FZU229" s="729"/>
      <c r="FZV229" s="729"/>
      <c r="FZW229" s="729"/>
      <c r="FZX229" s="729"/>
      <c r="FZY229" s="729"/>
      <c r="FZZ229" s="729"/>
      <c r="GAA229" s="729"/>
      <c r="GAB229" s="729"/>
      <c r="GAC229" s="729"/>
      <c r="GAD229" s="729"/>
      <c r="GAE229" s="729"/>
      <c r="GAF229" s="729"/>
      <c r="GAG229" s="729"/>
      <c r="GAH229" s="729"/>
      <c r="GAI229" s="730"/>
      <c r="GAJ229" s="730"/>
      <c r="GAK229" s="730"/>
      <c r="GAL229" s="730"/>
      <c r="GAM229" s="730"/>
      <c r="GAN229" s="730"/>
      <c r="GAO229" s="730"/>
      <c r="GAP229" s="730"/>
      <c r="GAQ229" s="730"/>
      <c r="GAR229" s="730"/>
      <c r="GAS229" s="730"/>
      <c r="GAT229" s="730"/>
      <c r="GAU229" s="730"/>
      <c r="GAV229" s="730"/>
      <c r="GAW229" s="730"/>
      <c r="GAX229" s="730"/>
      <c r="GAY229" s="730"/>
      <c r="GAZ229" s="730"/>
      <c r="GBA229" s="730"/>
      <c r="GBB229" s="730"/>
      <c r="GBC229" s="730"/>
      <c r="GBD229" s="730"/>
      <c r="GBE229" s="730"/>
      <c r="GBF229" s="730"/>
      <c r="GBG229" s="730"/>
      <c r="GBH229" s="730"/>
      <c r="GBI229" s="730"/>
      <c r="GBJ229" s="730"/>
      <c r="GBK229" s="730"/>
      <c r="GBL229" s="730"/>
      <c r="GBM229" s="730"/>
      <c r="GBN229" s="730"/>
      <c r="GBO229" s="730"/>
      <c r="GBP229" s="730"/>
      <c r="GBQ229" s="730"/>
      <c r="GBR229" s="730"/>
      <c r="GBS229" s="730"/>
      <c r="GBT229" s="730"/>
      <c r="GBU229" s="730"/>
      <c r="GBV229" s="730"/>
      <c r="GBW229" s="730"/>
      <c r="GBX229" s="730"/>
      <c r="GBY229" s="730"/>
      <c r="GBZ229" s="730"/>
      <c r="GCA229" s="730"/>
      <c r="GCB229" s="730"/>
      <c r="GCC229" s="730"/>
      <c r="GCD229" s="730"/>
      <c r="GCE229" s="727"/>
      <c r="GCF229" s="727"/>
      <c r="GCG229" s="727"/>
      <c r="GCH229" s="727"/>
      <c r="GCI229" s="727"/>
      <c r="GCJ229" s="727"/>
      <c r="GCK229" s="727"/>
      <c r="GCL229" s="727"/>
      <c r="GCM229" s="727"/>
      <c r="GCN229" s="727"/>
      <c r="GCO229" s="727"/>
      <c r="GCP229" s="727"/>
      <c r="GCQ229" s="727"/>
      <c r="GCR229" s="727"/>
      <c r="GCS229" s="727"/>
      <c r="GCT229" s="727"/>
      <c r="GCU229" s="728"/>
      <c r="GCV229" s="728"/>
      <c r="GCW229" s="728"/>
      <c r="GCX229" s="728"/>
      <c r="GCY229" s="728"/>
      <c r="GCZ229" s="728"/>
      <c r="GDA229" s="728"/>
      <c r="GDB229" s="729"/>
      <c r="GDC229" s="729"/>
      <c r="GDD229" s="729"/>
      <c r="GDE229" s="729"/>
      <c r="GDF229" s="729"/>
      <c r="GDG229" s="729"/>
      <c r="GDH229" s="729"/>
      <c r="GDI229" s="729"/>
      <c r="GDJ229" s="729"/>
      <c r="GDK229" s="729"/>
      <c r="GDL229" s="729"/>
      <c r="GDM229" s="729"/>
      <c r="GDN229" s="729"/>
      <c r="GDO229" s="729"/>
      <c r="GDP229" s="729"/>
      <c r="GDQ229" s="729"/>
      <c r="GDR229" s="729"/>
      <c r="GDS229" s="729"/>
      <c r="GDT229" s="729"/>
      <c r="GDU229" s="729"/>
      <c r="GDV229" s="729"/>
      <c r="GDW229" s="729"/>
      <c r="GDX229" s="729"/>
      <c r="GDY229" s="729"/>
      <c r="GDZ229" s="729"/>
      <c r="GEA229" s="729"/>
      <c r="GEB229" s="729"/>
      <c r="GEC229" s="729"/>
      <c r="GED229" s="729"/>
      <c r="GEE229" s="729"/>
      <c r="GEF229" s="729"/>
      <c r="GEG229" s="729"/>
      <c r="GEH229" s="729"/>
      <c r="GEI229" s="729"/>
      <c r="GEJ229" s="730"/>
      <c r="GEK229" s="730"/>
      <c r="GEL229" s="730"/>
      <c r="GEM229" s="730"/>
      <c r="GEN229" s="730"/>
      <c r="GEO229" s="730"/>
      <c r="GEP229" s="730"/>
      <c r="GEQ229" s="730"/>
      <c r="GER229" s="730"/>
      <c r="GES229" s="730"/>
      <c r="GET229" s="730"/>
      <c r="GEU229" s="730"/>
      <c r="GEV229" s="730"/>
      <c r="GEW229" s="730"/>
      <c r="GEX229" s="730"/>
      <c r="GEY229" s="730"/>
      <c r="GEZ229" s="730"/>
      <c r="GFA229" s="730"/>
      <c r="GFB229" s="730"/>
      <c r="GFC229" s="730"/>
      <c r="GFD229" s="730"/>
      <c r="GFE229" s="730"/>
      <c r="GFF229" s="730"/>
      <c r="GFG229" s="730"/>
      <c r="GFH229" s="730"/>
      <c r="GFI229" s="730"/>
      <c r="GFJ229" s="730"/>
      <c r="GFK229" s="730"/>
      <c r="GFL229" s="730"/>
      <c r="GFM229" s="730"/>
      <c r="GFN229" s="730"/>
      <c r="GFO229" s="730"/>
      <c r="GFP229" s="730"/>
      <c r="GFQ229" s="730"/>
      <c r="GFR229" s="730"/>
      <c r="GFS229" s="730"/>
      <c r="GFT229" s="730"/>
      <c r="GFU229" s="730"/>
      <c r="GFV229" s="730"/>
      <c r="GFW229" s="730"/>
      <c r="GFX229" s="730"/>
      <c r="GFY229" s="730"/>
      <c r="GFZ229" s="730"/>
      <c r="GGA229" s="730"/>
      <c r="GGB229" s="730"/>
      <c r="GGC229" s="730"/>
      <c r="GGD229" s="730"/>
      <c r="GGE229" s="730"/>
      <c r="GGF229" s="727"/>
      <c r="GGG229" s="727"/>
      <c r="GGH229" s="727"/>
      <c r="GGI229" s="727"/>
      <c r="GGJ229" s="727"/>
      <c r="GGK229" s="727"/>
      <c r="GGL229" s="727"/>
      <c r="GGM229" s="727"/>
      <c r="GGN229" s="727"/>
      <c r="GGO229" s="727"/>
      <c r="GGP229" s="727"/>
      <c r="GGQ229" s="727"/>
      <c r="GGR229" s="727"/>
      <c r="GGS229" s="727"/>
      <c r="GGT229" s="727"/>
      <c r="GGU229" s="727"/>
      <c r="GGV229" s="728"/>
      <c r="GGW229" s="728"/>
      <c r="GGX229" s="728"/>
      <c r="GGY229" s="728"/>
      <c r="GGZ229" s="728"/>
      <c r="GHA229" s="728"/>
      <c r="GHB229" s="728"/>
      <c r="GHC229" s="729"/>
      <c r="GHD229" s="729"/>
      <c r="GHE229" s="729"/>
      <c r="GHF229" s="729"/>
      <c r="GHG229" s="729"/>
      <c r="GHH229" s="729"/>
      <c r="GHI229" s="729"/>
      <c r="GHJ229" s="729"/>
      <c r="GHK229" s="729"/>
      <c r="GHL229" s="729"/>
      <c r="GHM229" s="729"/>
      <c r="GHN229" s="729"/>
      <c r="GHO229" s="729"/>
      <c r="GHP229" s="729"/>
      <c r="GHQ229" s="729"/>
      <c r="GHR229" s="729"/>
      <c r="GHS229" s="729"/>
      <c r="GHT229" s="729"/>
      <c r="GHU229" s="729"/>
      <c r="GHV229" s="729"/>
      <c r="GHW229" s="729"/>
      <c r="GHX229" s="729"/>
      <c r="GHY229" s="729"/>
      <c r="GHZ229" s="729"/>
      <c r="GIA229" s="729"/>
      <c r="GIB229" s="729"/>
      <c r="GIC229" s="729"/>
      <c r="GID229" s="729"/>
      <c r="GIE229" s="729"/>
      <c r="GIF229" s="729"/>
      <c r="GIG229" s="729"/>
      <c r="GIH229" s="729"/>
      <c r="GII229" s="729"/>
      <c r="GIJ229" s="729"/>
      <c r="GIK229" s="730"/>
      <c r="GIL229" s="730"/>
      <c r="GIM229" s="730"/>
      <c r="GIN229" s="730"/>
      <c r="GIO229" s="730"/>
      <c r="GIP229" s="730"/>
      <c r="GIQ229" s="730"/>
      <c r="GIR229" s="730"/>
      <c r="GIS229" s="730"/>
      <c r="GIT229" s="730"/>
      <c r="GIU229" s="730"/>
      <c r="GIV229" s="730"/>
      <c r="GIW229" s="730"/>
      <c r="GIX229" s="730"/>
      <c r="GIY229" s="730"/>
      <c r="GIZ229" s="730"/>
      <c r="GJA229" s="730"/>
      <c r="GJB229" s="730"/>
      <c r="GJC229" s="730"/>
      <c r="GJD229" s="730"/>
      <c r="GJE229" s="730"/>
      <c r="GJF229" s="730"/>
      <c r="GJG229" s="730"/>
      <c r="GJH229" s="730"/>
      <c r="GJI229" s="730"/>
      <c r="GJJ229" s="730"/>
      <c r="GJK229" s="730"/>
      <c r="GJL229" s="730"/>
      <c r="GJM229" s="730"/>
      <c r="GJN229" s="730"/>
      <c r="GJO229" s="730"/>
      <c r="GJP229" s="730"/>
      <c r="GJQ229" s="730"/>
      <c r="GJR229" s="730"/>
      <c r="GJS229" s="730"/>
      <c r="GJT229" s="730"/>
      <c r="GJU229" s="730"/>
      <c r="GJV229" s="730"/>
      <c r="GJW229" s="730"/>
      <c r="GJX229" s="730"/>
      <c r="GJY229" s="730"/>
      <c r="GJZ229" s="730"/>
      <c r="GKA229" s="730"/>
      <c r="GKB229" s="730"/>
      <c r="GKC229" s="730"/>
      <c r="GKD229" s="730"/>
      <c r="GKE229" s="730"/>
      <c r="GKF229" s="730"/>
      <c r="GKG229" s="727"/>
      <c r="GKH229" s="727"/>
      <c r="GKI229" s="727"/>
      <c r="GKJ229" s="727"/>
      <c r="GKK229" s="727"/>
      <c r="GKL229" s="727"/>
      <c r="GKM229" s="727"/>
      <c r="GKN229" s="727"/>
      <c r="GKO229" s="727"/>
      <c r="GKP229" s="727"/>
      <c r="GKQ229" s="727"/>
      <c r="GKR229" s="727"/>
      <c r="GKS229" s="727"/>
      <c r="GKT229" s="727"/>
      <c r="GKU229" s="727"/>
      <c r="GKV229" s="727"/>
      <c r="GKW229" s="728"/>
      <c r="GKX229" s="728"/>
      <c r="GKY229" s="728"/>
      <c r="GKZ229" s="728"/>
      <c r="GLA229" s="728"/>
      <c r="GLB229" s="728"/>
      <c r="GLC229" s="728"/>
      <c r="GLD229" s="729"/>
      <c r="GLE229" s="729"/>
      <c r="GLF229" s="729"/>
      <c r="GLG229" s="729"/>
      <c r="GLH229" s="729"/>
      <c r="GLI229" s="729"/>
      <c r="GLJ229" s="729"/>
      <c r="GLK229" s="729"/>
      <c r="GLL229" s="729"/>
      <c r="GLM229" s="729"/>
      <c r="GLN229" s="729"/>
      <c r="GLO229" s="729"/>
      <c r="GLP229" s="729"/>
      <c r="GLQ229" s="729"/>
      <c r="GLR229" s="729"/>
      <c r="GLS229" s="729"/>
      <c r="GLT229" s="729"/>
      <c r="GLU229" s="729"/>
      <c r="GLV229" s="729"/>
      <c r="GLW229" s="729"/>
      <c r="GLX229" s="729"/>
      <c r="GLY229" s="729"/>
      <c r="GLZ229" s="729"/>
      <c r="GMA229" s="729"/>
      <c r="GMB229" s="729"/>
      <c r="GMC229" s="729"/>
      <c r="GMD229" s="729"/>
      <c r="GME229" s="729"/>
      <c r="GMF229" s="729"/>
      <c r="GMG229" s="729"/>
      <c r="GMH229" s="729"/>
      <c r="GMI229" s="729"/>
      <c r="GMJ229" s="729"/>
      <c r="GMK229" s="729"/>
      <c r="GML229" s="730"/>
      <c r="GMM229" s="730"/>
      <c r="GMN229" s="730"/>
      <c r="GMO229" s="730"/>
      <c r="GMP229" s="730"/>
      <c r="GMQ229" s="730"/>
      <c r="GMR229" s="730"/>
      <c r="GMS229" s="730"/>
      <c r="GMT229" s="730"/>
      <c r="GMU229" s="730"/>
      <c r="GMV229" s="730"/>
      <c r="GMW229" s="730"/>
      <c r="GMX229" s="730"/>
      <c r="GMY229" s="730"/>
      <c r="GMZ229" s="730"/>
      <c r="GNA229" s="730"/>
      <c r="GNB229" s="730"/>
      <c r="GNC229" s="730"/>
      <c r="GND229" s="730"/>
      <c r="GNE229" s="730"/>
      <c r="GNF229" s="730"/>
      <c r="GNG229" s="730"/>
      <c r="GNH229" s="730"/>
      <c r="GNI229" s="730"/>
      <c r="GNJ229" s="730"/>
      <c r="GNK229" s="730"/>
      <c r="GNL229" s="730"/>
      <c r="GNM229" s="730"/>
      <c r="GNN229" s="730"/>
      <c r="GNO229" s="730"/>
      <c r="GNP229" s="730"/>
      <c r="GNQ229" s="730"/>
      <c r="GNR229" s="730"/>
      <c r="GNS229" s="730"/>
      <c r="GNT229" s="730"/>
      <c r="GNU229" s="730"/>
      <c r="GNV229" s="730"/>
      <c r="GNW229" s="730"/>
      <c r="GNX229" s="730"/>
      <c r="GNY229" s="730"/>
      <c r="GNZ229" s="730"/>
      <c r="GOA229" s="730"/>
      <c r="GOB229" s="730"/>
      <c r="GOC229" s="730"/>
      <c r="GOD229" s="730"/>
      <c r="GOE229" s="730"/>
      <c r="GOF229" s="730"/>
      <c r="GOG229" s="730"/>
      <c r="GOH229" s="727"/>
      <c r="GOI229" s="727"/>
      <c r="GOJ229" s="727"/>
      <c r="GOK229" s="727"/>
      <c r="GOL229" s="727"/>
      <c r="GOM229" s="727"/>
      <c r="GON229" s="727"/>
      <c r="GOO229" s="727"/>
      <c r="GOP229" s="727"/>
      <c r="GOQ229" s="727"/>
      <c r="GOR229" s="727"/>
      <c r="GOS229" s="727"/>
      <c r="GOT229" s="727"/>
      <c r="GOU229" s="727"/>
      <c r="GOV229" s="727"/>
      <c r="GOW229" s="727"/>
      <c r="GOX229" s="728"/>
      <c r="GOY229" s="728"/>
      <c r="GOZ229" s="728"/>
      <c r="GPA229" s="728"/>
      <c r="GPB229" s="728"/>
      <c r="GPC229" s="728"/>
      <c r="GPD229" s="728"/>
      <c r="GPE229" s="729"/>
      <c r="GPF229" s="729"/>
      <c r="GPG229" s="729"/>
      <c r="GPH229" s="729"/>
      <c r="GPI229" s="729"/>
      <c r="GPJ229" s="729"/>
      <c r="GPK229" s="729"/>
      <c r="GPL229" s="729"/>
      <c r="GPM229" s="729"/>
      <c r="GPN229" s="729"/>
      <c r="GPO229" s="729"/>
      <c r="GPP229" s="729"/>
      <c r="GPQ229" s="729"/>
      <c r="GPR229" s="729"/>
      <c r="GPS229" s="729"/>
      <c r="GPT229" s="729"/>
      <c r="GPU229" s="729"/>
      <c r="GPV229" s="729"/>
      <c r="GPW229" s="729"/>
      <c r="GPX229" s="729"/>
      <c r="GPY229" s="729"/>
      <c r="GPZ229" s="729"/>
      <c r="GQA229" s="729"/>
      <c r="GQB229" s="729"/>
      <c r="GQC229" s="729"/>
      <c r="GQD229" s="729"/>
      <c r="GQE229" s="729"/>
      <c r="GQF229" s="729"/>
      <c r="GQG229" s="729"/>
      <c r="GQH229" s="729"/>
      <c r="GQI229" s="729"/>
      <c r="GQJ229" s="729"/>
      <c r="GQK229" s="729"/>
      <c r="GQL229" s="729"/>
      <c r="GQM229" s="730"/>
      <c r="GQN229" s="730"/>
      <c r="GQO229" s="730"/>
      <c r="GQP229" s="730"/>
      <c r="GQQ229" s="730"/>
      <c r="GQR229" s="730"/>
      <c r="GQS229" s="730"/>
      <c r="GQT229" s="730"/>
      <c r="GQU229" s="730"/>
      <c r="GQV229" s="730"/>
      <c r="GQW229" s="730"/>
      <c r="GQX229" s="730"/>
      <c r="GQY229" s="730"/>
      <c r="GQZ229" s="730"/>
      <c r="GRA229" s="730"/>
      <c r="GRB229" s="730"/>
      <c r="GRC229" s="730"/>
      <c r="GRD229" s="730"/>
      <c r="GRE229" s="730"/>
      <c r="GRF229" s="730"/>
      <c r="GRG229" s="730"/>
      <c r="GRH229" s="730"/>
      <c r="GRI229" s="730"/>
      <c r="GRJ229" s="730"/>
      <c r="GRK229" s="730"/>
      <c r="GRL229" s="730"/>
      <c r="GRM229" s="730"/>
      <c r="GRN229" s="730"/>
      <c r="GRO229" s="730"/>
      <c r="GRP229" s="730"/>
      <c r="GRQ229" s="730"/>
      <c r="GRR229" s="730"/>
      <c r="GRS229" s="730"/>
      <c r="GRT229" s="730"/>
      <c r="GRU229" s="730"/>
      <c r="GRV229" s="730"/>
      <c r="GRW229" s="730"/>
      <c r="GRX229" s="730"/>
      <c r="GRY229" s="730"/>
      <c r="GRZ229" s="730"/>
      <c r="GSA229" s="730"/>
      <c r="GSB229" s="730"/>
      <c r="GSC229" s="730"/>
      <c r="GSD229" s="730"/>
      <c r="GSE229" s="730"/>
      <c r="GSF229" s="730"/>
      <c r="GSG229" s="730"/>
      <c r="GSH229" s="730"/>
      <c r="GSI229" s="727"/>
      <c r="GSJ229" s="727"/>
      <c r="GSK229" s="727"/>
      <c r="GSL229" s="727"/>
      <c r="GSM229" s="727"/>
      <c r="GSN229" s="727"/>
      <c r="GSO229" s="727"/>
      <c r="GSP229" s="727"/>
      <c r="GSQ229" s="727"/>
      <c r="GSR229" s="727"/>
      <c r="GSS229" s="727"/>
      <c r="GST229" s="727"/>
      <c r="GSU229" s="727"/>
      <c r="GSV229" s="727"/>
      <c r="GSW229" s="727"/>
      <c r="GSX229" s="727"/>
      <c r="GSY229" s="728"/>
      <c r="GSZ229" s="728"/>
      <c r="GTA229" s="728"/>
      <c r="GTB229" s="728"/>
      <c r="GTC229" s="728"/>
      <c r="GTD229" s="728"/>
      <c r="GTE229" s="728"/>
      <c r="GTF229" s="729"/>
      <c r="GTG229" s="729"/>
      <c r="GTH229" s="729"/>
      <c r="GTI229" s="729"/>
      <c r="GTJ229" s="729"/>
      <c r="GTK229" s="729"/>
      <c r="GTL229" s="729"/>
      <c r="GTM229" s="729"/>
      <c r="GTN229" s="729"/>
      <c r="GTO229" s="729"/>
      <c r="GTP229" s="729"/>
      <c r="GTQ229" s="729"/>
      <c r="GTR229" s="729"/>
      <c r="GTS229" s="729"/>
      <c r="GTT229" s="729"/>
      <c r="GTU229" s="729"/>
      <c r="GTV229" s="729"/>
      <c r="GTW229" s="729"/>
      <c r="GTX229" s="729"/>
      <c r="GTY229" s="729"/>
      <c r="GTZ229" s="729"/>
      <c r="GUA229" s="729"/>
      <c r="GUB229" s="729"/>
      <c r="GUC229" s="729"/>
      <c r="GUD229" s="729"/>
      <c r="GUE229" s="729"/>
      <c r="GUF229" s="729"/>
      <c r="GUG229" s="729"/>
      <c r="GUH229" s="729"/>
      <c r="GUI229" s="729"/>
      <c r="GUJ229" s="729"/>
      <c r="GUK229" s="729"/>
      <c r="GUL229" s="729"/>
      <c r="GUM229" s="729"/>
      <c r="GUN229" s="730"/>
      <c r="GUO229" s="730"/>
      <c r="GUP229" s="730"/>
      <c r="GUQ229" s="730"/>
      <c r="GUR229" s="730"/>
      <c r="GUS229" s="730"/>
      <c r="GUT229" s="730"/>
      <c r="GUU229" s="730"/>
      <c r="GUV229" s="730"/>
      <c r="GUW229" s="730"/>
      <c r="GUX229" s="730"/>
      <c r="GUY229" s="730"/>
      <c r="GUZ229" s="730"/>
      <c r="GVA229" s="730"/>
      <c r="GVB229" s="730"/>
      <c r="GVC229" s="730"/>
      <c r="GVD229" s="730"/>
      <c r="GVE229" s="730"/>
      <c r="GVF229" s="730"/>
      <c r="GVG229" s="730"/>
      <c r="GVH229" s="730"/>
      <c r="GVI229" s="730"/>
      <c r="GVJ229" s="730"/>
      <c r="GVK229" s="730"/>
      <c r="GVL229" s="730"/>
      <c r="GVM229" s="730"/>
      <c r="GVN229" s="730"/>
      <c r="GVO229" s="730"/>
      <c r="GVP229" s="730"/>
      <c r="GVQ229" s="730"/>
      <c r="GVR229" s="730"/>
      <c r="GVS229" s="730"/>
      <c r="GVT229" s="730"/>
      <c r="GVU229" s="730"/>
      <c r="GVV229" s="730"/>
      <c r="GVW229" s="730"/>
      <c r="GVX229" s="730"/>
      <c r="GVY229" s="730"/>
      <c r="GVZ229" s="730"/>
      <c r="GWA229" s="730"/>
      <c r="GWB229" s="730"/>
      <c r="GWC229" s="730"/>
      <c r="GWD229" s="730"/>
      <c r="GWE229" s="730"/>
      <c r="GWF229" s="730"/>
      <c r="GWG229" s="730"/>
      <c r="GWH229" s="730"/>
      <c r="GWI229" s="730"/>
      <c r="GWJ229" s="727"/>
      <c r="GWK229" s="727"/>
      <c r="GWL229" s="727"/>
      <c r="GWM229" s="727"/>
      <c r="GWN229" s="727"/>
      <c r="GWO229" s="727"/>
      <c r="GWP229" s="727"/>
      <c r="GWQ229" s="727"/>
      <c r="GWR229" s="727"/>
      <c r="GWS229" s="727"/>
      <c r="GWT229" s="727"/>
      <c r="GWU229" s="727"/>
      <c r="GWV229" s="727"/>
      <c r="GWW229" s="727"/>
      <c r="GWX229" s="727"/>
      <c r="GWY229" s="727"/>
      <c r="GWZ229" s="728"/>
      <c r="GXA229" s="728"/>
      <c r="GXB229" s="728"/>
      <c r="GXC229" s="728"/>
      <c r="GXD229" s="728"/>
      <c r="GXE229" s="728"/>
      <c r="GXF229" s="728"/>
      <c r="GXG229" s="729"/>
      <c r="GXH229" s="729"/>
      <c r="GXI229" s="729"/>
      <c r="GXJ229" s="729"/>
      <c r="GXK229" s="729"/>
      <c r="GXL229" s="729"/>
      <c r="GXM229" s="729"/>
      <c r="GXN229" s="729"/>
      <c r="GXO229" s="729"/>
      <c r="GXP229" s="729"/>
      <c r="GXQ229" s="729"/>
      <c r="GXR229" s="729"/>
      <c r="GXS229" s="729"/>
      <c r="GXT229" s="729"/>
      <c r="GXU229" s="729"/>
      <c r="GXV229" s="729"/>
      <c r="GXW229" s="729"/>
      <c r="GXX229" s="729"/>
      <c r="GXY229" s="729"/>
      <c r="GXZ229" s="729"/>
      <c r="GYA229" s="729"/>
      <c r="GYB229" s="729"/>
      <c r="GYC229" s="729"/>
      <c r="GYD229" s="729"/>
      <c r="GYE229" s="729"/>
      <c r="GYF229" s="729"/>
      <c r="GYG229" s="729"/>
      <c r="GYH229" s="729"/>
      <c r="GYI229" s="729"/>
      <c r="GYJ229" s="729"/>
      <c r="GYK229" s="729"/>
      <c r="GYL229" s="729"/>
      <c r="GYM229" s="729"/>
      <c r="GYN229" s="729"/>
      <c r="GYO229" s="730"/>
      <c r="GYP229" s="730"/>
      <c r="GYQ229" s="730"/>
      <c r="GYR229" s="730"/>
      <c r="GYS229" s="730"/>
      <c r="GYT229" s="730"/>
      <c r="GYU229" s="730"/>
      <c r="GYV229" s="730"/>
      <c r="GYW229" s="730"/>
      <c r="GYX229" s="730"/>
      <c r="GYY229" s="730"/>
      <c r="GYZ229" s="730"/>
      <c r="GZA229" s="730"/>
      <c r="GZB229" s="730"/>
      <c r="GZC229" s="730"/>
      <c r="GZD229" s="730"/>
      <c r="GZE229" s="730"/>
      <c r="GZF229" s="730"/>
      <c r="GZG229" s="730"/>
      <c r="GZH229" s="730"/>
      <c r="GZI229" s="730"/>
      <c r="GZJ229" s="730"/>
      <c r="GZK229" s="730"/>
      <c r="GZL229" s="730"/>
      <c r="GZM229" s="730"/>
      <c r="GZN229" s="730"/>
      <c r="GZO229" s="730"/>
      <c r="GZP229" s="730"/>
      <c r="GZQ229" s="730"/>
      <c r="GZR229" s="730"/>
      <c r="GZS229" s="730"/>
      <c r="GZT229" s="730"/>
      <c r="GZU229" s="730"/>
      <c r="GZV229" s="730"/>
      <c r="GZW229" s="730"/>
      <c r="GZX229" s="730"/>
      <c r="GZY229" s="730"/>
      <c r="GZZ229" s="730"/>
      <c r="HAA229" s="730"/>
      <c r="HAB229" s="730"/>
      <c r="HAC229" s="730"/>
      <c r="HAD229" s="730"/>
      <c r="HAE229" s="730"/>
      <c r="HAF229" s="730"/>
      <c r="HAG229" s="730"/>
      <c r="HAH229" s="730"/>
      <c r="HAI229" s="730"/>
      <c r="HAJ229" s="730"/>
      <c r="HAK229" s="727"/>
      <c r="HAL229" s="727"/>
      <c r="HAM229" s="727"/>
      <c r="HAN229" s="727"/>
      <c r="HAO229" s="727"/>
      <c r="HAP229" s="727"/>
      <c r="HAQ229" s="727"/>
      <c r="HAR229" s="727"/>
      <c r="HAS229" s="727"/>
      <c r="HAT229" s="727"/>
      <c r="HAU229" s="727"/>
      <c r="HAV229" s="727"/>
      <c r="HAW229" s="727"/>
      <c r="HAX229" s="727"/>
      <c r="HAY229" s="727"/>
      <c r="HAZ229" s="727"/>
      <c r="HBA229" s="728"/>
      <c r="HBB229" s="728"/>
      <c r="HBC229" s="728"/>
      <c r="HBD229" s="728"/>
      <c r="HBE229" s="728"/>
      <c r="HBF229" s="728"/>
      <c r="HBG229" s="728"/>
      <c r="HBH229" s="729"/>
      <c r="HBI229" s="729"/>
      <c r="HBJ229" s="729"/>
      <c r="HBK229" s="729"/>
      <c r="HBL229" s="729"/>
      <c r="HBM229" s="729"/>
      <c r="HBN229" s="729"/>
      <c r="HBO229" s="729"/>
      <c r="HBP229" s="729"/>
      <c r="HBQ229" s="729"/>
      <c r="HBR229" s="729"/>
      <c r="HBS229" s="729"/>
      <c r="HBT229" s="729"/>
      <c r="HBU229" s="729"/>
      <c r="HBV229" s="729"/>
      <c r="HBW229" s="729"/>
      <c r="HBX229" s="729"/>
      <c r="HBY229" s="729"/>
      <c r="HBZ229" s="729"/>
      <c r="HCA229" s="729"/>
      <c r="HCB229" s="729"/>
      <c r="HCC229" s="729"/>
      <c r="HCD229" s="729"/>
      <c r="HCE229" s="729"/>
      <c r="HCF229" s="729"/>
      <c r="HCG229" s="729"/>
      <c r="HCH229" s="729"/>
      <c r="HCI229" s="729"/>
      <c r="HCJ229" s="729"/>
      <c r="HCK229" s="729"/>
      <c r="HCL229" s="729"/>
      <c r="HCM229" s="729"/>
      <c r="HCN229" s="729"/>
      <c r="HCO229" s="729"/>
      <c r="HCP229" s="730"/>
      <c r="HCQ229" s="730"/>
      <c r="HCR229" s="730"/>
      <c r="HCS229" s="730"/>
      <c r="HCT229" s="730"/>
      <c r="HCU229" s="730"/>
      <c r="HCV229" s="730"/>
      <c r="HCW229" s="730"/>
      <c r="HCX229" s="730"/>
      <c r="HCY229" s="730"/>
      <c r="HCZ229" s="730"/>
      <c r="HDA229" s="730"/>
      <c r="HDB229" s="730"/>
      <c r="HDC229" s="730"/>
      <c r="HDD229" s="730"/>
      <c r="HDE229" s="730"/>
      <c r="HDF229" s="730"/>
      <c r="HDG229" s="730"/>
      <c r="HDH229" s="730"/>
      <c r="HDI229" s="730"/>
      <c r="HDJ229" s="730"/>
      <c r="HDK229" s="730"/>
      <c r="HDL229" s="730"/>
      <c r="HDM229" s="730"/>
      <c r="HDN229" s="730"/>
      <c r="HDO229" s="730"/>
      <c r="HDP229" s="730"/>
      <c r="HDQ229" s="730"/>
      <c r="HDR229" s="730"/>
      <c r="HDS229" s="730"/>
      <c r="HDT229" s="730"/>
      <c r="HDU229" s="730"/>
      <c r="HDV229" s="730"/>
      <c r="HDW229" s="730"/>
      <c r="HDX229" s="730"/>
      <c r="HDY229" s="730"/>
      <c r="HDZ229" s="730"/>
      <c r="HEA229" s="730"/>
      <c r="HEB229" s="730"/>
      <c r="HEC229" s="730"/>
      <c r="HED229" s="730"/>
      <c r="HEE229" s="730"/>
      <c r="HEF229" s="730"/>
      <c r="HEG229" s="730"/>
      <c r="HEH229" s="730"/>
      <c r="HEI229" s="730"/>
      <c r="HEJ229" s="730"/>
      <c r="HEK229" s="730"/>
      <c r="HEL229" s="727"/>
      <c r="HEM229" s="727"/>
      <c r="HEN229" s="727"/>
      <c r="HEO229" s="727"/>
      <c r="HEP229" s="727"/>
      <c r="HEQ229" s="727"/>
      <c r="HER229" s="727"/>
      <c r="HES229" s="727"/>
      <c r="HET229" s="727"/>
      <c r="HEU229" s="727"/>
      <c r="HEV229" s="727"/>
      <c r="HEW229" s="727"/>
      <c r="HEX229" s="727"/>
      <c r="HEY229" s="727"/>
      <c r="HEZ229" s="727"/>
      <c r="HFA229" s="727"/>
      <c r="HFB229" s="728"/>
      <c r="HFC229" s="728"/>
      <c r="HFD229" s="728"/>
      <c r="HFE229" s="728"/>
      <c r="HFF229" s="728"/>
      <c r="HFG229" s="728"/>
      <c r="HFH229" s="728"/>
      <c r="HFI229" s="729"/>
      <c r="HFJ229" s="729"/>
      <c r="HFK229" s="729"/>
      <c r="HFL229" s="729"/>
      <c r="HFM229" s="729"/>
      <c r="HFN229" s="729"/>
      <c r="HFO229" s="729"/>
      <c r="HFP229" s="729"/>
      <c r="HFQ229" s="729"/>
      <c r="HFR229" s="729"/>
      <c r="HFS229" s="729"/>
      <c r="HFT229" s="729"/>
      <c r="HFU229" s="729"/>
      <c r="HFV229" s="729"/>
      <c r="HFW229" s="729"/>
      <c r="HFX229" s="729"/>
      <c r="HFY229" s="729"/>
      <c r="HFZ229" s="729"/>
      <c r="HGA229" s="729"/>
      <c r="HGB229" s="729"/>
      <c r="HGC229" s="729"/>
      <c r="HGD229" s="729"/>
      <c r="HGE229" s="729"/>
      <c r="HGF229" s="729"/>
      <c r="HGG229" s="729"/>
      <c r="HGH229" s="729"/>
      <c r="HGI229" s="729"/>
      <c r="HGJ229" s="729"/>
      <c r="HGK229" s="729"/>
      <c r="HGL229" s="729"/>
      <c r="HGM229" s="729"/>
      <c r="HGN229" s="729"/>
      <c r="HGO229" s="729"/>
      <c r="HGP229" s="729"/>
      <c r="HGQ229" s="730"/>
      <c r="HGR229" s="730"/>
      <c r="HGS229" s="730"/>
      <c r="HGT229" s="730"/>
      <c r="HGU229" s="730"/>
      <c r="HGV229" s="730"/>
      <c r="HGW229" s="730"/>
      <c r="HGX229" s="730"/>
      <c r="HGY229" s="730"/>
      <c r="HGZ229" s="730"/>
      <c r="HHA229" s="730"/>
      <c r="HHB229" s="730"/>
      <c r="HHC229" s="730"/>
      <c r="HHD229" s="730"/>
      <c r="HHE229" s="730"/>
      <c r="HHF229" s="730"/>
      <c r="HHG229" s="730"/>
      <c r="HHH229" s="730"/>
      <c r="HHI229" s="730"/>
      <c r="HHJ229" s="730"/>
      <c r="HHK229" s="730"/>
      <c r="HHL229" s="730"/>
      <c r="HHM229" s="730"/>
      <c r="HHN229" s="730"/>
      <c r="HHO229" s="730"/>
      <c r="HHP229" s="730"/>
      <c r="HHQ229" s="730"/>
      <c r="HHR229" s="730"/>
      <c r="HHS229" s="730"/>
      <c r="HHT229" s="730"/>
      <c r="HHU229" s="730"/>
      <c r="HHV229" s="730"/>
      <c r="HHW229" s="730"/>
      <c r="HHX229" s="730"/>
      <c r="HHY229" s="730"/>
      <c r="HHZ229" s="730"/>
      <c r="HIA229" s="730"/>
      <c r="HIB229" s="730"/>
      <c r="HIC229" s="730"/>
      <c r="HID229" s="730"/>
      <c r="HIE229" s="730"/>
      <c r="HIF229" s="730"/>
      <c r="HIG229" s="730"/>
      <c r="HIH229" s="730"/>
      <c r="HII229" s="730"/>
      <c r="HIJ229" s="730"/>
      <c r="HIK229" s="730"/>
      <c r="HIL229" s="730"/>
      <c r="HIM229" s="727"/>
      <c r="HIN229" s="727"/>
      <c r="HIO229" s="727"/>
      <c r="HIP229" s="727"/>
      <c r="HIQ229" s="727"/>
      <c r="HIR229" s="727"/>
      <c r="HIS229" s="727"/>
      <c r="HIT229" s="727"/>
      <c r="HIU229" s="727"/>
      <c r="HIV229" s="727"/>
      <c r="HIW229" s="727"/>
      <c r="HIX229" s="727"/>
      <c r="HIY229" s="727"/>
      <c r="HIZ229" s="727"/>
      <c r="HJA229" s="727"/>
      <c r="HJB229" s="727"/>
      <c r="HJC229" s="728"/>
      <c r="HJD229" s="728"/>
      <c r="HJE229" s="728"/>
      <c r="HJF229" s="728"/>
      <c r="HJG229" s="728"/>
      <c r="HJH229" s="728"/>
      <c r="HJI229" s="728"/>
      <c r="HJJ229" s="729"/>
      <c r="HJK229" s="729"/>
      <c r="HJL229" s="729"/>
      <c r="HJM229" s="729"/>
      <c r="HJN229" s="729"/>
      <c r="HJO229" s="729"/>
      <c r="HJP229" s="729"/>
      <c r="HJQ229" s="729"/>
      <c r="HJR229" s="729"/>
      <c r="HJS229" s="729"/>
      <c r="HJT229" s="729"/>
      <c r="HJU229" s="729"/>
      <c r="HJV229" s="729"/>
      <c r="HJW229" s="729"/>
      <c r="HJX229" s="729"/>
      <c r="HJY229" s="729"/>
      <c r="HJZ229" s="729"/>
      <c r="HKA229" s="729"/>
      <c r="HKB229" s="729"/>
      <c r="HKC229" s="729"/>
      <c r="HKD229" s="729"/>
      <c r="HKE229" s="729"/>
      <c r="HKF229" s="729"/>
      <c r="HKG229" s="729"/>
      <c r="HKH229" s="729"/>
      <c r="HKI229" s="729"/>
      <c r="HKJ229" s="729"/>
      <c r="HKK229" s="729"/>
      <c r="HKL229" s="729"/>
      <c r="HKM229" s="729"/>
      <c r="HKN229" s="729"/>
      <c r="HKO229" s="729"/>
      <c r="HKP229" s="729"/>
      <c r="HKQ229" s="729"/>
      <c r="HKR229" s="730"/>
      <c r="HKS229" s="730"/>
      <c r="HKT229" s="730"/>
      <c r="HKU229" s="730"/>
      <c r="HKV229" s="730"/>
      <c r="HKW229" s="730"/>
      <c r="HKX229" s="730"/>
      <c r="HKY229" s="730"/>
      <c r="HKZ229" s="730"/>
      <c r="HLA229" s="730"/>
      <c r="HLB229" s="730"/>
      <c r="HLC229" s="730"/>
      <c r="HLD229" s="730"/>
      <c r="HLE229" s="730"/>
      <c r="HLF229" s="730"/>
      <c r="HLG229" s="730"/>
      <c r="HLH229" s="730"/>
      <c r="HLI229" s="730"/>
      <c r="HLJ229" s="730"/>
      <c r="HLK229" s="730"/>
      <c r="HLL229" s="730"/>
      <c r="HLM229" s="730"/>
      <c r="HLN229" s="730"/>
      <c r="HLO229" s="730"/>
      <c r="HLP229" s="730"/>
      <c r="HLQ229" s="730"/>
      <c r="HLR229" s="730"/>
      <c r="HLS229" s="730"/>
      <c r="HLT229" s="730"/>
      <c r="HLU229" s="730"/>
      <c r="HLV229" s="730"/>
      <c r="HLW229" s="730"/>
      <c r="HLX229" s="730"/>
      <c r="HLY229" s="730"/>
      <c r="HLZ229" s="730"/>
      <c r="HMA229" s="730"/>
      <c r="HMB229" s="730"/>
      <c r="HMC229" s="730"/>
      <c r="HMD229" s="730"/>
      <c r="HME229" s="730"/>
      <c r="HMF229" s="730"/>
      <c r="HMG229" s="730"/>
      <c r="HMH229" s="730"/>
      <c r="HMI229" s="730"/>
      <c r="HMJ229" s="730"/>
      <c r="HMK229" s="730"/>
      <c r="HML229" s="730"/>
      <c r="HMM229" s="730"/>
      <c r="HMN229" s="727"/>
      <c r="HMO229" s="727"/>
      <c r="HMP229" s="727"/>
      <c r="HMQ229" s="727"/>
      <c r="HMR229" s="727"/>
      <c r="HMS229" s="727"/>
      <c r="HMT229" s="727"/>
      <c r="HMU229" s="727"/>
      <c r="HMV229" s="727"/>
      <c r="HMW229" s="727"/>
      <c r="HMX229" s="727"/>
      <c r="HMY229" s="727"/>
      <c r="HMZ229" s="727"/>
      <c r="HNA229" s="727"/>
      <c r="HNB229" s="727"/>
      <c r="HNC229" s="727"/>
      <c r="HND229" s="728"/>
      <c r="HNE229" s="728"/>
      <c r="HNF229" s="728"/>
      <c r="HNG229" s="728"/>
      <c r="HNH229" s="728"/>
      <c r="HNI229" s="728"/>
      <c r="HNJ229" s="728"/>
      <c r="HNK229" s="729"/>
      <c r="HNL229" s="729"/>
      <c r="HNM229" s="729"/>
      <c r="HNN229" s="729"/>
      <c r="HNO229" s="729"/>
      <c r="HNP229" s="729"/>
      <c r="HNQ229" s="729"/>
      <c r="HNR229" s="729"/>
      <c r="HNS229" s="729"/>
      <c r="HNT229" s="729"/>
      <c r="HNU229" s="729"/>
      <c r="HNV229" s="729"/>
      <c r="HNW229" s="729"/>
      <c r="HNX229" s="729"/>
      <c r="HNY229" s="729"/>
      <c r="HNZ229" s="729"/>
      <c r="HOA229" s="729"/>
      <c r="HOB229" s="729"/>
      <c r="HOC229" s="729"/>
      <c r="HOD229" s="729"/>
      <c r="HOE229" s="729"/>
      <c r="HOF229" s="729"/>
      <c r="HOG229" s="729"/>
      <c r="HOH229" s="729"/>
      <c r="HOI229" s="729"/>
      <c r="HOJ229" s="729"/>
      <c r="HOK229" s="729"/>
      <c r="HOL229" s="729"/>
      <c r="HOM229" s="729"/>
      <c r="HON229" s="729"/>
      <c r="HOO229" s="729"/>
      <c r="HOP229" s="729"/>
      <c r="HOQ229" s="729"/>
      <c r="HOR229" s="729"/>
      <c r="HOS229" s="730"/>
      <c r="HOT229" s="730"/>
      <c r="HOU229" s="730"/>
      <c r="HOV229" s="730"/>
      <c r="HOW229" s="730"/>
      <c r="HOX229" s="730"/>
      <c r="HOY229" s="730"/>
      <c r="HOZ229" s="730"/>
      <c r="HPA229" s="730"/>
      <c r="HPB229" s="730"/>
      <c r="HPC229" s="730"/>
      <c r="HPD229" s="730"/>
      <c r="HPE229" s="730"/>
      <c r="HPF229" s="730"/>
      <c r="HPG229" s="730"/>
      <c r="HPH229" s="730"/>
      <c r="HPI229" s="730"/>
      <c r="HPJ229" s="730"/>
      <c r="HPK229" s="730"/>
      <c r="HPL229" s="730"/>
      <c r="HPM229" s="730"/>
      <c r="HPN229" s="730"/>
      <c r="HPO229" s="730"/>
      <c r="HPP229" s="730"/>
      <c r="HPQ229" s="730"/>
      <c r="HPR229" s="730"/>
      <c r="HPS229" s="730"/>
      <c r="HPT229" s="730"/>
      <c r="HPU229" s="730"/>
      <c r="HPV229" s="730"/>
      <c r="HPW229" s="730"/>
      <c r="HPX229" s="730"/>
      <c r="HPY229" s="730"/>
      <c r="HPZ229" s="730"/>
      <c r="HQA229" s="730"/>
      <c r="HQB229" s="730"/>
      <c r="HQC229" s="730"/>
      <c r="HQD229" s="730"/>
      <c r="HQE229" s="730"/>
      <c r="HQF229" s="730"/>
      <c r="HQG229" s="730"/>
      <c r="HQH229" s="730"/>
      <c r="HQI229" s="730"/>
      <c r="HQJ229" s="730"/>
      <c r="HQK229" s="730"/>
      <c r="HQL229" s="730"/>
      <c r="HQM229" s="730"/>
      <c r="HQN229" s="730"/>
      <c r="HQO229" s="727"/>
      <c r="HQP229" s="727"/>
      <c r="HQQ229" s="727"/>
      <c r="HQR229" s="727"/>
      <c r="HQS229" s="727"/>
      <c r="HQT229" s="727"/>
      <c r="HQU229" s="727"/>
      <c r="HQV229" s="727"/>
      <c r="HQW229" s="727"/>
      <c r="HQX229" s="727"/>
      <c r="HQY229" s="727"/>
      <c r="HQZ229" s="727"/>
      <c r="HRA229" s="727"/>
      <c r="HRB229" s="727"/>
      <c r="HRC229" s="727"/>
      <c r="HRD229" s="727"/>
      <c r="HRE229" s="728"/>
      <c r="HRF229" s="728"/>
      <c r="HRG229" s="728"/>
      <c r="HRH229" s="728"/>
      <c r="HRI229" s="728"/>
      <c r="HRJ229" s="728"/>
      <c r="HRK229" s="728"/>
      <c r="HRL229" s="729"/>
      <c r="HRM229" s="729"/>
      <c r="HRN229" s="729"/>
      <c r="HRO229" s="729"/>
      <c r="HRP229" s="729"/>
      <c r="HRQ229" s="729"/>
      <c r="HRR229" s="729"/>
      <c r="HRS229" s="729"/>
      <c r="HRT229" s="729"/>
      <c r="HRU229" s="729"/>
      <c r="HRV229" s="729"/>
      <c r="HRW229" s="729"/>
      <c r="HRX229" s="729"/>
      <c r="HRY229" s="729"/>
      <c r="HRZ229" s="729"/>
      <c r="HSA229" s="729"/>
      <c r="HSB229" s="729"/>
      <c r="HSC229" s="729"/>
      <c r="HSD229" s="729"/>
      <c r="HSE229" s="729"/>
      <c r="HSF229" s="729"/>
      <c r="HSG229" s="729"/>
      <c r="HSH229" s="729"/>
      <c r="HSI229" s="729"/>
      <c r="HSJ229" s="729"/>
      <c r="HSK229" s="729"/>
      <c r="HSL229" s="729"/>
      <c r="HSM229" s="729"/>
      <c r="HSN229" s="729"/>
      <c r="HSO229" s="729"/>
      <c r="HSP229" s="729"/>
      <c r="HSQ229" s="729"/>
      <c r="HSR229" s="729"/>
      <c r="HSS229" s="729"/>
      <c r="HST229" s="730"/>
      <c r="HSU229" s="730"/>
      <c r="HSV229" s="730"/>
      <c r="HSW229" s="730"/>
      <c r="HSX229" s="730"/>
      <c r="HSY229" s="730"/>
      <c r="HSZ229" s="730"/>
      <c r="HTA229" s="730"/>
      <c r="HTB229" s="730"/>
      <c r="HTC229" s="730"/>
      <c r="HTD229" s="730"/>
      <c r="HTE229" s="730"/>
      <c r="HTF229" s="730"/>
      <c r="HTG229" s="730"/>
      <c r="HTH229" s="730"/>
      <c r="HTI229" s="730"/>
      <c r="HTJ229" s="730"/>
      <c r="HTK229" s="730"/>
      <c r="HTL229" s="730"/>
      <c r="HTM229" s="730"/>
      <c r="HTN229" s="730"/>
      <c r="HTO229" s="730"/>
      <c r="HTP229" s="730"/>
      <c r="HTQ229" s="730"/>
      <c r="HTR229" s="730"/>
      <c r="HTS229" s="730"/>
      <c r="HTT229" s="730"/>
      <c r="HTU229" s="730"/>
      <c r="HTV229" s="730"/>
      <c r="HTW229" s="730"/>
      <c r="HTX229" s="730"/>
      <c r="HTY229" s="730"/>
      <c r="HTZ229" s="730"/>
      <c r="HUA229" s="730"/>
      <c r="HUB229" s="730"/>
      <c r="HUC229" s="730"/>
      <c r="HUD229" s="730"/>
      <c r="HUE229" s="730"/>
      <c r="HUF229" s="730"/>
      <c r="HUG229" s="730"/>
      <c r="HUH229" s="730"/>
      <c r="HUI229" s="730"/>
      <c r="HUJ229" s="730"/>
      <c r="HUK229" s="730"/>
      <c r="HUL229" s="730"/>
      <c r="HUM229" s="730"/>
      <c r="HUN229" s="730"/>
      <c r="HUO229" s="730"/>
      <c r="HUP229" s="727"/>
      <c r="HUQ229" s="727"/>
      <c r="HUR229" s="727"/>
      <c r="HUS229" s="727"/>
      <c r="HUT229" s="727"/>
      <c r="HUU229" s="727"/>
      <c r="HUV229" s="727"/>
      <c r="HUW229" s="727"/>
      <c r="HUX229" s="727"/>
      <c r="HUY229" s="727"/>
      <c r="HUZ229" s="727"/>
      <c r="HVA229" s="727"/>
      <c r="HVB229" s="727"/>
      <c r="HVC229" s="727"/>
      <c r="HVD229" s="727"/>
      <c r="HVE229" s="727"/>
      <c r="HVF229" s="728"/>
      <c r="HVG229" s="728"/>
      <c r="HVH229" s="728"/>
      <c r="HVI229" s="728"/>
      <c r="HVJ229" s="728"/>
      <c r="HVK229" s="728"/>
      <c r="HVL229" s="728"/>
      <c r="HVM229" s="729"/>
      <c r="HVN229" s="729"/>
      <c r="HVO229" s="729"/>
      <c r="HVP229" s="729"/>
      <c r="HVQ229" s="729"/>
      <c r="HVR229" s="729"/>
      <c r="HVS229" s="729"/>
      <c r="HVT229" s="729"/>
      <c r="HVU229" s="729"/>
      <c r="HVV229" s="729"/>
      <c r="HVW229" s="729"/>
      <c r="HVX229" s="729"/>
      <c r="HVY229" s="729"/>
      <c r="HVZ229" s="729"/>
      <c r="HWA229" s="729"/>
      <c r="HWB229" s="729"/>
      <c r="HWC229" s="729"/>
      <c r="HWD229" s="729"/>
      <c r="HWE229" s="729"/>
      <c r="HWF229" s="729"/>
      <c r="HWG229" s="729"/>
      <c r="HWH229" s="729"/>
      <c r="HWI229" s="729"/>
      <c r="HWJ229" s="729"/>
      <c r="HWK229" s="729"/>
      <c r="HWL229" s="729"/>
      <c r="HWM229" s="729"/>
      <c r="HWN229" s="729"/>
      <c r="HWO229" s="729"/>
      <c r="HWP229" s="729"/>
      <c r="HWQ229" s="729"/>
      <c r="HWR229" s="729"/>
      <c r="HWS229" s="729"/>
      <c r="HWT229" s="729"/>
      <c r="HWU229" s="730"/>
      <c r="HWV229" s="730"/>
      <c r="HWW229" s="730"/>
      <c r="HWX229" s="730"/>
      <c r="HWY229" s="730"/>
      <c r="HWZ229" s="730"/>
      <c r="HXA229" s="730"/>
      <c r="HXB229" s="730"/>
      <c r="HXC229" s="730"/>
      <c r="HXD229" s="730"/>
      <c r="HXE229" s="730"/>
      <c r="HXF229" s="730"/>
      <c r="HXG229" s="730"/>
      <c r="HXH229" s="730"/>
      <c r="HXI229" s="730"/>
      <c r="HXJ229" s="730"/>
      <c r="HXK229" s="730"/>
      <c r="HXL229" s="730"/>
      <c r="HXM229" s="730"/>
      <c r="HXN229" s="730"/>
      <c r="HXO229" s="730"/>
      <c r="HXP229" s="730"/>
      <c r="HXQ229" s="730"/>
      <c r="HXR229" s="730"/>
      <c r="HXS229" s="730"/>
      <c r="HXT229" s="730"/>
      <c r="HXU229" s="730"/>
      <c r="HXV229" s="730"/>
      <c r="HXW229" s="730"/>
      <c r="HXX229" s="730"/>
      <c r="HXY229" s="730"/>
      <c r="HXZ229" s="730"/>
      <c r="HYA229" s="730"/>
      <c r="HYB229" s="730"/>
      <c r="HYC229" s="730"/>
      <c r="HYD229" s="730"/>
      <c r="HYE229" s="730"/>
      <c r="HYF229" s="730"/>
      <c r="HYG229" s="730"/>
      <c r="HYH229" s="730"/>
      <c r="HYI229" s="730"/>
      <c r="HYJ229" s="730"/>
      <c r="HYK229" s="730"/>
      <c r="HYL229" s="730"/>
      <c r="HYM229" s="730"/>
      <c r="HYN229" s="730"/>
      <c r="HYO229" s="730"/>
      <c r="HYP229" s="730"/>
      <c r="HYQ229" s="727"/>
      <c r="HYR229" s="727"/>
      <c r="HYS229" s="727"/>
      <c r="HYT229" s="727"/>
      <c r="HYU229" s="727"/>
      <c r="HYV229" s="727"/>
      <c r="HYW229" s="727"/>
      <c r="HYX229" s="727"/>
      <c r="HYY229" s="727"/>
      <c r="HYZ229" s="727"/>
      <c r="HZA229" s="727"/>
      <c r="HZB229" s="727"/>
      <c r="HZC229" s="727"/>
      <c r="HZD229" s="727"/>
      <c r="HZE229" s="727"/>
      <c r="HZF229" s="727"/>
      <c r="HZG229" s="728"/>
      <c r="HZH229" s="728"/>
      <c r="HZI229" s="728"/>
      <c r="HZJ229" s="728"/>
      <c r="HZK229" s="728"/>
      <c r="HZL229" s="728"/>
      <c r="HZM229" s="728"/>
      <c r="HZN229" s="729"/>
      <c r="HZO229" s="729"/>
      <c r="HZP229" s="729"/>
      <c r="HZQ229" s="729"/>
      <c r="HZR229" s="729"/>
      <c r="HZS229" s="729"/>
      <c r="HZT229" s="729"/>
      <c r="HZU229" s="729"/>
      <c r="HZV229" s="729"/>
      <c r="HZW229" s="729"/>
      <c r="HZX229" s="729"/>
      <c r="HZY229" s="729"/>
      <c r="HZZ229" s="729"/>
      <c r="IAA229" s="729"/>
      <c r="IAB229" s="729"/>
      <c r="IAC229" s="729"/>
      <c r="IAD229" s="729"/>
      <c r="IAE229" s="729"/>
      <c r="IAF229" s="729"/>
      <c r="IAG229" s="729"/>
      <c r="IAH229" s="729"/>
      <c r="IAI229" s="729"/>
      <c r="IAJ229" s="729"/>
      <c r="IAK229" s="729"/>
      <c r="IAL229" s="729"/>
      <c r="IAM229" s="729"/>
      <c r="IAN229" s="729"/>
      <c r="IAO229" s="729"/>
      <c r="IAP229" s="729"/>
      <c r="IAQ229" s="729"/>
      <c r="IAR229" s="729"/>
      <c r="IAS229" s="729"/>
      <c r="IAT229" s="729"/>
      <c r="IAU229" s="729"/>
      <c r="IAV229" s="730"/>
      <c r="IAW229" s="730"/>
      <c r="IAX229" s="730"/>
      <c r="IAY229" s="730"/>
      <c r="IAZ229" s="730"/>
      <c r="IBA229" s="730"/>
      <c r="IBB229" s="730"/>
      <c r="IBC229" s="730"/>
      <c r="IBD229" s="730"/>
      <c r="IBE229" s="730"/>
      <c r="IBF229" s="730"/>
      <c r="IBG229" s="730"/>
      <c r="IBH229" s="730"/>
      <c r="IBI229" s="730"/>
      <c r="IBJ229" s="730"/>
      <c r="IBK229" s="730"/>
      <c r="IBL229" s="730"/>
      <c r="IBM229" s="730"/>
      <c r="IBN229" s="730"/>
      <c r="IBO229" s="730"/>
      <c r="IBP229" s="730"/>
      <c r="IBQ229" s="730"/>
      <c r="IBR229" s="730"/>
      <c r="IBS229" s="730"/>
      <c r="IBT229" s="730"/>
      <c r="IBU229" s="730"/>
      <c r="IBV229" s="730"/>
      <c r="IBW229" s="730"/>
      <c r="IBX229" s="730"/>
      <c r="IBY229" s="730"/>
      <c r="IBZ229" s="730"/>
      <c r="ICA229" s="730"/>
      <c r="ICB229" s="730"/>
      <c r="ICC229" s="730"/>
      <c r="ICD229" s="730"/>
      <c r="ICE229" s="730"/>
      <c r="ICF229" s="730"/>
      <c r="ICG229" s="730"/>
      <c r="ICH229" s="730"/>
      <c r="ICI229" s="730"/>
      <c r="ICJ229" s="730"/>
      <c r="ICK229" s="730"/>
      <c r="ICL229" s="730"/>
      <c r="ICM229" s="730"/>
      <c r="ICN229" s="730"/>
      <c r="ICO229" s="730"/>
      <c r="ICP229" s="730"/>
      <c r="ICQ229" s="730"/>
      <c r="ICR229" s="727"/>
      <c r="ICS229" s="727"/>
      <c r="ICT229" s="727"/>
      <c r="ICU229" s="727"/>
      <c r="ICV229" s="727"/>
      <c r="ICW229" s="727"/>
      <c r="ICX229" s="727"/>
      <c r="ICY229" s="727"/>
      <c r="ICZ229" s="727"/>
      <c r="IDA229" s="727"/>
      <c r="IDB229" s="727"/>
      <c r="IDC229" s="727"/>
      <c r="IDD229" s="727"/>
      <c r="IDE229" s="727"/>
      <c r="IDF229" s="727"/>
      <c r="IDG229" s="727"/>
      <c r="IDH229" s="728"/>
      <c r="IDI229" s="728"/>
      <c r="IDJ229" s="728"/>
      <c r="IDK229" s="728"/>
      <c r="IDL229" s="728"/>
      <c r="IDM229" s="728"/>
      <c r="IDN229" s="728"/>
      <c r="IDO229" s="729"/>
      <c r="IDP229" s="729"/>
      <c r="IDQ229" s="729"/>
      <c r="IDR229" s="729"/>
      <c r="IDS229" s="729"/>
      <c r="IDT229" s="729"/>
      <c r="IDU229" s="729"/>
      <c r="IDV229" s="729"/>
      <c r="IDW229" s="729"/>
      <c r="IDX229" s="729"/>
      <c r="IDY229" s="729"/>
      <c r="IDZ229" s="729"/>
      <c r="IEA229" s="729"/>
      <c r="IEB229" s="729"/>
      <c r="IEC229" s="729"/>
      <c r="IED229" s="729"/>
      <c r="IEE229" s="729"/>
      <c r="IEF229" s="729"/>
      <c r="IEG229" s="729"/>
      <c r="IEH229" s="729"/>
      <c r="IEI229" s="729"/>
      <c r="IEJ229" s="729"/>
      <c r="IEK229" s="729"/>
      <c r="IEL229" s="729"/>
      <c r="IEM229" s="729"/>
      <c r="IEN229" s="729"/>
      <c r="IEO229" s="729"/>
      <c r="IEP229" s="729"/>
      <c r="IEQ229" s="729"/>
      <c r="IER229" s="729"/>
      <c r="IES229" s="729"/>
      <c r="IET229" s="729"/>
      <c r="IEU229" s="729"/>
      <c r="IEV229" s="729"/>
      <c r="IEW229" s="730"/>
      <c r="IEX229" s="730"/>
      <c r="IEY229" s="730"/>
      <c r="IEZ229" s="730"/>
      <c r="IFA229" s="730"/>
      <c r="IFB229" s="730"/>
      <c r="IFC229" s="730"/>
      <c r="IFD229" s="730"/>
      <c r="IFE229" s="730"/>
      <c r="IFF229" s="730"/>
      <c r="IFG229" s="730"/>
      <c r="IFH229" s="730"/>
      <c r="IFI229" s="730"/>
      <c r="IFJ229" s="730"/>
      <c r="IFK229" s="730"/>
      <c r="IFL229" s="730"/>
      <c r="IFM229" s="730"/>
      <c r="IFN229" s="730"/>
      <c r="IFO229" s="730"/>
      <c r="IFP229" s="730"/>
      <c r="IFQ229" s="730"/>
      <c r="IFR229" s="730"/>
      <c r="IFS229" s="730"/>
      <c r="IFT229" s="730"/>
      <c r="IFU229" s="730"/>
      <c r="IFV229" s="730"/>
      <c r="IFW229" s="730"/>
      <c r="IFX229" s="730"/>
      <c r="IFY229" s="730"/>
      <c r="IFZ229" s="730"/>
      <c r="IGA229" s="730"/>
      <c r="IGB229" s="730"/>
      <c r="IGC229" s="730"/>
      <c r="IGD229" s="730"/>
      <c r="IGE229" s="730"/>
      <c r="IGF229" s="730"/>
      <c r="IGG229" s="730"/>
      <c r="IGH229" s="730"/>
      <c r="IGI229" s="730"/>
      <c r="IGJ229" s="730"/>
      <c r="IGK229" s="730"/>
      <c r="IGL229" s="730"/>
      <c r="IGM229" s="730"/>
      <c r="IGN229" s="730"/>
      <c r="IGO229" s="730"/>
      <c r="IGP229" s="730"/>
      <c r="IGQ229" s="730"/>
      <c r="IGR229" s="730"/>
      <c r="IGS229" s="727"/>
      <c r="IGT229" s="727"/>
      <c r="IGU229" s="727"/>
      <c r="IGV229" s="727"/>
      <c r="IGW229" s="727"/>
      <c r="IGX229" s="727"/>
      <c r="IGY229" s="727"/>
      <c r="IGZ229" s="727"/>
      <c r="IHA229" s="727"/>
      <c r="IHB229" s="727"/>
      <c r="IHC229" s="727"/>
      <c r="IHD229" s="727"/>
      <c r="IHE229" s="727"/>
      <c r="IHF229" s="727"/>
      <c r="IHG229" s="727"/>
      <c r="IHH229" s="727"/>
      <c r="IHI229" s="728"/>
      <c r="IHJ229" s="728"/>
      <c r="IHK229" s="728"/>
      <c r="IHL229" s="728"/>
      <c r="IHM229" s="728"/>
      <c r="IHN229" s="728"/>
      <c r="IHO229" s="728"/>
      <c r="IHP229" s="729"/>
      <c r="IHQ229" s="729"/>
      <c r="IHR229" s="729"/>
      <c r="IHS229" s="729"/>
      <c r="IHT229" s="729"/>
      <c r="IHU229" s="729"/>
      <c r="IHV229" s="729"/>
      <c r="IHW229" s="729"/>
      <c r="IHX229" s="729"/>
      <c r="IHY229" s="729"/>
      <c r="IHZ229" s="729"/>
      <c r="IIA229" s="729"/>
      <c r="IIB229" s="729"/>
      <c r="IIC229" s="729"/>
      <c r="IID229" s="729"/>
      <c r="IIE229" s="729"/>
      <c r="IIF229" s="729"/>
      <c r="IIG229" s="729"/>
      <c r="IIH229" s="729"/>
      <c r="III229" s="729"/>
      <c r="IIJ229" s="729"/>
      <c r="IIK229" s="729"/>
      <c r="IIL229" s="729"/>
      <c r="IIM229" s="729"/>
      <c r="IIN229" s="729"/>
      <c r="IIO229" s="729"/>
      <c r="IIP229" s="729"/>
      <c r="IIQ229" s="729"/>
      <c r="IIR229" s="729"/>
      <c r="IIS229" s="729"/>
      <c r="IIT229" s="729"/>
      <c r="IIU229" s="729"/>
      <c r="IIV229" s="729"/>
      <c r="IIW229" s="729"/>
      <c r="IIX229" s="730"/>
      <c r="IIY229" s="730"/>
      <c r="IIZ229" s="730"/>
      <c r="IJA229" s="730"/>
      <c r="IJB229" s="730"/>
      <c r="IJC229" s="730"/>
      <c r="IJD229" s="730"/>
      <c r="IJE229" s="730"/>
      <c r="IJF229" s="730"/>
      <c r="IJG229" s="730"/>
      <c r="IJH229" s="730"/>
      <c r="IJI229" s="730"/>
      <c r="IJJ229" s="730"/>
      <c r="IJK229" s="730"/>
      <c r="IJL229" s="730"/>
      <c r="IJM229" s="730"/>
      <c r="IJN229" s="730"/>
      <c r="IJO229" s="730"/>
      <c r="IJP229" s="730"/>
      <c r="IJQ229" s="730"/>
      <c r="IJR229" s="730"/>
      <c r="IJS229" s="730"/>
      <c r="IJT229" s="730"/>
      <c r="IJU229" s="730"/>
      <c r="IJV229" s="730"/>
      <c r="IJW229" s="730"/>
      <c r="IJX229" s="730"/>
      <c r="IJY229" s="730"/>
      <c r="IJZ229" s="730"/>
      <c r="IKA229" s="730"/>
      <c r="IKB229" s="730"/>
      <c r="IKC229" s="730"/>
      <c r="IKD229" s="730"/>
      <c r="IKE229" s="730"/>
      <c r="IKF229" s="730"/>
      <c r="IKG229" s="730"/>
      <c r="IKH229" s="730"/>
      <c r="IKI229" s="730"/>
      <c r="IKJ229" s="730"/>
      <c r="IKK229" s="730"/>
      <c r="IKL229" s="730"/>
      <c r="IKM229" s="730"/>
      <c r="IKN229" s="730"/>
      <c r="IKO229" s="730"/>
      <c r="IKP229" s="730"/>
      <c r="IKQ229" s="730"/>
      <c r="IKR229" s="730"/>
      <c r="IKS229" s="730"/>
      <c r="IKT229" s="727"/>
      <c r="IKU229" s="727"/>
      <c r="IKV229" s="727"/>
      <c r="IKW229" s="727"/>
      <c r="IKX229" s="727"/>
      <c r="IKY229" s="727"/>
      <c r="IKZ229" s="727"/>
      <c r="ILA229" s="727"/>
      <c r="ILB229" s="727"/>
      <c r="ILC229" s="727"/>
      <c r="ILD229" s="727"/>
      <c r="ILE229" s="727"/>
      <c r="ILF229" s="727"/>
      <c r="ILG229" s="727"/>
      <c r="ILH229" s="727"/>
      <c r="ILI229" s="727"/>
      <c r="ILJ229" s="728"/>
      <c r="ILK229" s="728"/>
      <c r="ILL229" s="728"/>
      <c r="ILM229" s="728"/>
      <c r="ILN229" s="728"/>
      <c r="ILO229" s="728"/>
      <c r="ILP229" s="728"/>
      <c r="ILQ229" s="729"/>
      <c r="ILR229" s="729"/>
      <c r="ILS229" s="729"/>
      <c r="ILT229" s="729"/>
      <c r="ILU229" s="729"/>
      <c r="ILV229" s="729"/>
      <c r="ILW229" s="729"/>
      <c r="ILX229" s="729"/>
      <c r="ILY229" s="729"/>
      <c r="ILZ229" s="729"/>
      <c r="IMA229" s="729"/>
      <c r="IMB229" s="729"/>
      <c r="IMC229" s="729"/>
      <c r="IMD229" s="729"/>
      <c r="IME229" s="729"/>
      <c r="IMF229" s="729"/>
      <c r="IMG229" s="729"/>
      <c r="IMH229" s="729"/>
      <c r="IMI229" s="729"/>
      <c r="IMJ229" s="729"/>
      <c r="IMK229" s="729"/>
      <c r="IML229" s="729"/>
      <c r="IMM229" s="729"/>
      <c r="IMN229" s="729"/>
      <c r="IMO229" s="729"/>
      <c r="IMP229" s="729"/>
      <c r="IMQ229" s="729"/>
      <c r="IMR229" s="729"/>
      <c r="IMS229" s="729"/>
      <c r="IMT229" s="729"/>
      <c r="IMU229" s="729"/>
      <c r="IMV229" s="729"/>
      <c r="IMW229" s="729"/>
      <c r="IMX229" s="729"/>
      <c r="IMY229" s="730"/>
      <c r="IMZ229" s="730"/>
      <c r="INA229" s="730"/>
      <c r="INB229" s="730"/>
      <c r="INC229" s="730"/>
      <c r="IND229" s="730"/>
      <c r="INE229" s="730"/>
      <c r="INF229" s="730"/>
      <c r="ING229" s="730"/>
      <c r="INH229" s="730"/>
      <c r="INI229" s="730"/>
      <c r="INJ229" s="730"/>
      <c r="INK229" s="730"/>
      <c r="INL229" s="730"/>
      <c r="INM229" s="730"/>
      <c r="INN229" s="730"/>
      <c r="INO229" s="730"/>
      <c r="INP229" s="730"/>
      <c r="INQ229" s="730"/>
      <c r="INR229" s="730"/>
      <c r="INS229" s="730"/>
      <c r="INT229" s="730"/>
      <c r="INU229" s="730"/>
      <c r="INV229" s="730"/>
      <c r="INW229" s="730"/>
      <c r="INX229" s="730"/>
      <c r="INY229" s="730"/>
      <c r="INZ229" s="730"/>
      <c r="IOA229" s="730"/>
      <c r="IOB229" s="730"/>
      <c r="IOC229" s="730"/>
      <c r="IOD229" s="730"/>
      <c r="IOE229" s="730"/>
      <c r="IOF229" s="730"/>
      <c r="IOG229" s="730"/>
      <c r="IOH229" s="730"/>
      <c r="IOI229" s="730"/>
      <c r="IOJ229" s="730"/>
      <c r="IOK229" s="730"/>
      <c r="IOL229" s="730"/>
      <c r="IOM229" s="730"/>
      <c r="ION229" s="730"/>
      <c r="IOO229" s="730"/>
      <c r="IOP229" s="730"/>
      <c r="IOQ229" s="730"/>
      <c r="IOR229" s="730"/>
      <c r="IOS229" s="730"/>
      <c r="IOT229" s="730"/>
      <c r="IOU229" s="727"/>
      <c r="IOV229" s="727"/>
      <c r="IOW229" s="727"/>
      <c r="IOX229" s="727"/>
      <c r="IOY229" s="727"/>
      <c r="IOZ229" s="727"/>
      <c r="IPA229" s="727"/>
      <c r="IPB229" s="727"/>
      <c r="IPC229" s="727"/>
      <c r="IPD229" s="727"/>
      <c r="IPE229" s="727"/>
      <c r="IPF229" s="727"/>
      <c r="IPG229" s="727"/>
      <c r="IPH229" s="727"/>
      <c r="IPI229" s="727"/>
      <c r="IPJ229" s="727"/>
      <c r="IPK229" s="728"/>
      <c r="IPL229" s="728"/>
      <c r="IPM229" s="728"/>
      <c r="IPN229" s="728"/>
      <c r="IPO229" s="728"/>
      <c r="IPP229" s="728"/>
      <c r="IPQ229" s="728"/>
      <c r="IPR229" s="729"/>
      <c r="IPS229" s="729"/>
      <c r="IPT229" s="729"/>
      <c r="IPU229" s="729"/>
      <c r="IPV229" s="729"/>
      <c r="IPW229" s="729"/>
      <c r="IPX229" s="729"/>
      <c r="IPY229" s="729"/>
      <c r="IPZ229" s="729"/>
      <c r="IQA229" s="729"/>
      <c r="IQB229" s="729"/>
      <c r="IQC229" s="729"/>
      <c r="IQD229" s="729"/>
      <c r="IQE229" s="729"/>
      <c r="IQF229" s="729"/>
      <c r="IQG229" s="729"/>
      <c r="IQH229" s="729"/>
      <c r="IQI229" s="729"/>
      <c r="IQJ229" s="729"/>
      <c r="IQK229" s="729"/>
      <c r="IQL229" s="729"/>
      <c r="IQM229" s="729"/>
      <c r="IQN229" s="729"/>
      <c r="IQO229" s="729"/>
      <c r="IQP229" s="729"/>
      <c r="IQQ229" s="729"/>
      <c r="IQR229" s="729"/>
      <c r="IQS229" s="729"/>
      <c r="IQT229" s="729"/>
      <c r="IQU229" s="729"/>
      <c r="IQV229" s="729"/>
      <c r="IQW229" s="729"/>
      <c r="IQX229" s="729"/>
      <c r="IQY229" s="729"/>
      <c r="IQZ229" s="730"/>
      <c r="IRA229" s="730"/>
      <c r="IRB229" s="730"/>
      <c r="IRC229" s="730"/>
      <c r="IRD229" s="730"/>
      <c r="IRE229" s="730"/>
      <c r="IRF229" s="730"/>
      <c r="IRG229" s="730"/>
      <c r="IRH229" s="730"/>
      <c r="IRI229" s="730"/>
      <c r="IRJ229" s="730"/>
      <c r="IRK229" s="730"/>
      <c r="IRL229" s="730"/>
      <c r="IRM229" s="730"/>
      <c r="IRN229" s="730"/>
      <c r="IRO229" s="730"/>
      <c r="IRP229" s="730"/>
      <c r="IRQ229" s="730"/>
      <c r="IRR229" s="730"/>
      <c r="IRS229" s="730"/>
      <c r="IRT229" s="730"/>
      <c r="IRU229" s="730"/>
      <c r="IRV229" s="730"/>
      <c r="IRW229" s="730"/>
      <c r="IRX229" s="730"/>
      <c r="IRY229" s="730"/>
      <c r="IRZ229" s="730"/>
      <c r="ISA229" s="730"/>
      <c r="ISB229" s="730"/>
      <c r="ISC229" s="730"/>
      <c r="ISD229" s="730"/>
      <c r="ISE229" s="730"/>
      <c r="ISF229" s="730"/>
      <c r="ISG229" s="730"/>
      <c r="ISH229" s="730"/>
      <c r="ISI229" s="730"/>
      <c r="ISJ229" s="730"/>
      <c r="ISK229" s="730"/>
      <c r="ISL229" s="730"/>
      <c r="ISM229" s="730"/>
      <c r="ISN229" s="730"/>
      <c r="ISO229" s="730"/>
      <c r="ISP229" s="730"/>
      <c r="ISQ229" s="730"/>
      <c r="ISR229" s="730"/>
      <c r="ISS229" s="730"/>
      <c r="IST229" s="730"/>
      <c r="ISU229" s="730"/>
      <c r="ISV229" s="727"/>
      <c r="ISW229" s="727"/>
      <c r="ISX229" s="727"/>
      <c r="ISY229" s="727"/>
      <c r="ISZ229" s="727"/>
      <c r="ITA229" s="727"/>
      <c r="ITB229" s="727"/>
      <c r="ITC229" s="727"/>
      <c r="ITD229" s="727"/>
      <c r="ITE229" s="727"/>
      <c r="ITF229" s="727"/>
      <c r="ITG229" s="727"/>
      <c r="ITH229" s="727"/>
      <c r="ITI229" s="727"/>
      <c r="ITJ229" s="727"/>
      <c r="ITK229" s="727"/>
      <c r="ITL229" s="728"/>
      <c r="ITM229" s="728"/>
      <c r="ITN229" s="728"/>
      <c r="ITO229" s="728"/>
      <c r="ITP229" s="728"/>
      <c r="ITQ229" s="728"/>
      <c r="ITR229" s="728"/>
      <c r="ITS229" s="729"/>
      <c r="ITT229" s="729"/>
      <c r="ITU229" s="729"/>
      <c r="ITV229" s="729"/>
      <c r="ITW229" s="729"/>
      <c r="ITX229" s="729"/>
      <c r="ITY229" s="729"/>
      <c r="ITZ229" s="729"/>
      <c r="IUA229" s="729"/>
      <c r="IUB229" s="729"/>
      <c r="IUC229" s="729"/>
      <c r="IUD229" s="729"/>
      <c r="IUE229" s="729"/>
      <c r="IUF229" s="729"/>
      <c r="IUG229" s="729"/>
      <c r="IUH229" s="729"/>
      <c r="IUI229" s="729"/>
      <c r="IUJ229" s="729"/>
      <c r="IUK229" s="729"/>
      <c r="IUL229" s="729"/>
      <c r="IUM229" s="729"/>
      <c r="IUN229" s="729"/>
      <c r="IUO229" s="729"/>
      <c r="IUP229" s="729"/>
      <c r="IUQ229" s="729"/>
      <c r="IUR229" s="729"/>
      <c r="IUS229" s="729"/>
      <c r="IUT229" s="729"/>
      <c r="IUU229" s="729"/>
      <c r="IUV229" s="729"/>
      <c r="IUW229" s="729"/>
      <c r="IUX229" s="729"/>
      <c r="IUY229" s="729"/>
      <c r="IUZ229" s="729"/>
      <c r="IVA229" s="730"/>
      <c r="IVB229" s="730"/>
      <c r="IVC229" s="730"/>
      <c r="IVD229" s="730"/>
      <c r="IVE229" s="730"/>
      <c r="IVF229" s="730"/>
      <c r="IVG229" s="730"/>
      <c r="IVH229" s="730"/>
      <c r="IVI229" s="730"/>
      <c r="IVJ229" s="730"/>
      <c r="IVK229" s="730"/>
      <c r="IVL229" s="730"/>
      <c r="IVM229" s="730"/>
      <c r="IVN229" s="730"/>
      <c r="IVO229" s="730"/>
      <c r="IVP229" s="730"/>
      <c r="IVQ229" s="730"/>
      <c r="IVR229" s="730"/>
      <c r="IVS229" s="730"/>
      <c r="IVT229" s="730"/>
      <c r="IVU229" s="730"/>
      <c r="IVV229" s="730"/>
      <c r="IVW229" s="730"/>
      <c r="IVX229" s="730"/>
      <c r="IVY229" s="730"/>
      <c r="IVZ229" s="730"/>
      <c r="IWA229" s="730"/>
      <c r="IWB229" s="730"/>
      <c r="IWC229" s="730"/>
      <c r="IWD229" s="730"/>
      <c r="IWE229" s="730"/>
      <c r="IWF229" s="730"/>
      <c r="IWG229" s="730"/>
      <c r="IWH229" s="730"/>
      <c r="IWI229" s="730"/>
      <c r="IWJ229" s="730"/>
      <c r="IWK229" s="730"/>
      <c r="IWL229" s="730"/>
      <c r="IWM229" s="730"/>
      <c r="IWN229" s="730"/>
      <c r="IWO229" s="730"/>
      <c r="IWP229" s="730"/>
      <c r="IWQ229" s="730"/>
      <c r="IWR229" s="730"/>
      <c r="IWS229" s="730"/>
      <c r="IWT229" s="730"/>
      <c r="IWU229" s="730"/>
      <c r="IWV229" s="730"/>
      <c r="IWW229" s="727"/>
      <c r="IWX229" s="727"/>
      <c r="IWY229" s="727"/>
      <c r="IWZ229" s="727"/>
      <c r="IXA229" s="727"/>
      <c r="IXB229" s="727"/>
      <c r="IXC229" s="727"/>
      <c r="IXD229" s="727"/>
      <c r="IXE229" s="727"/>
      <c r="IXF229" s="727"/>
      <c r="IXG229" s="727"/>
      <c r="IXH229" s="727"/>
      <c r="IXI229" s="727"/>
      <c r="IXJ229" s="727"/>
      <c r="IXK229" s="727"/>
      <c r="IXL229" s="727"/>
      <c r="IXM229" s="728"/>
      <c r="IXN229" s="728"/>
      <c r="IXO229" s="728"/>
      <c r="IXP229" s="728"/>
      <c r="IXQ229" s="728"/>
      <c r="IXR229" s="728"/>
      <c r="IXS229" s="728"/>
      <c r="IXT229" s="729"/>
      <c r="IXU229" s="729"/>
      <c r="IXV229" s="729"/>
      <c r="IXW229" s="729"/>
      <c r="IXX229" s="729"/>
      <c r="IXY229" s="729"/>
      <c r="IXZ229" s="729"/>
      <c r="IYA229" s="729"/>
      <c r="IYB229" s="729"/>
      <c r="IYC229" s="729"/>
      <c r="IYD229" s="729"/>
      <c r="IYE229" s="729"/>
      <c r="IYF229" s="729"/>
      <c r="IYG229" s="729"/>
      <c r="IYH229" s="729"/>
      <c r="IYI229" s="729"/>
      <c r="IYJ229" s="729"/>
      <c r="IYK229" s="729"/>
      <c r="IYL229" s="729"/>
      <c r="IYM229" s="729"/>
      <c r="IYN229" s="729"/>
      <c r="IYO229" s="729"/>
      <c r="IYP229" s="729"/>
      <c r="IYQ229" s="729"/>
      <c r="IYR229" s="729"/>
      <c r="IYS229" s="729"/>
      <c r="IYT229" s="729"/>
      <c r="IYU229" s="729"/>
      <c r="IYV229" s="729"/>
      <c r="IYW229" s="729"/>
      <c r="IYX229" s="729"/>
      <c r="IYY229" s="729"/>
      <c r="IYZ229" s="729"/>
      <c r="IZA229" s="729"/>
      <c r="IZB229" s="730"/>
      <c r="IZC229" s="730"/>
      <c r="IZD229" s="730"/>
      <c r="IZE229" s="730"/>
      <c r="IZF229" s="730"/>
      <c r="IZG229" s="730"/>
      <c r="IZH229" s="730"/>
      <c r="IZI229" s="730"/>
      <c r="IZJ229" s="730"/>
      <c r="IZK229" s="730"/>
      <c r="IZL229" s="730"/>
      <c r="IZM229" s="730"/>
      <c r="IZN229" s="730"/>
      <c r="IZO229" s="730"/>
      <c r="IZP229" s="730"/>
      <c r="IZQ229" s="730"/>
      <c r="IZR229" s="730"/>
      <c r="IZS229" s="730"/>
      <c r="IZT229" s="730"/>
      <c r="IZU229" s="730"/>
      <c r="IZV229" s="730"/>
      <c r="IZW229" s="730"/>
      <c r="IZX229" s="730"/>
      <c r="IZY229" s="730"/>
      <c r="IZZ229" s="730"/>
      <c r="JAA229" s="730"/>
      <c r="JAB229" s="730"/>
      <c r="JAC229" s="730"/>
      <c r="JAD229" s="730"/>
      <c r="JAE229" s="730"/>
      <c r="JAF229" s="730"/>
      <c r="JAG229" s="730"/>
      <c r="JAH229" s="730"/>
      <c r="JAI229" s="730"/>
      <c r="JAJ229" s="730"/>
      <c r="JAK229" s="730"/>
      <c r="JAL229" s="730"/>
      <c r="JAM229" s="730"/>
      <c r="JAN229" s="730"/>
      <c r="JAO229" s="730"/>
      <c r="JAP229" s="730"/>
      <c r="JAQ229" s="730"/>
      <c r="JAR229" s="730"/>
      <c r="JAS229" s="730"/>
      <c r="JAT229" s="730"/>
      <c r="JAU229" s="730"/>
      <c r="JAV229" s="730"/>
      <c r="JAW229" s="730"/>
      <c r="JAX229" s="727"/>
      <c r="JAY229" s="727"/>
      <c r="JAZ229" s="727"/>
      <c r="JBA229" s="727"/>
      <c r="JBB229" s="727"/>
      <c r="JBC229" s="727"/>
      <c r="JBD229" s="727"/>
      <c r="JBE229" s="727"/>
      <c r="JBF229" s="727"/>
      <c r="JBG229" s="727"/>
      <c r="JBH229" s="727"/>
      <c r="JBI229" s="727"/>
      <c r="JBJ229" s="727"/>
      <c r="JBK229" s="727"/>
      <c r="JBL229" s="727"/>
      <c r="JBM229" s="727"/>
      <c r="JBN229" s="728"/>
      <c r="JBO229" s="728"/>
      <c r="JBP229" s="728"/>
      <c r="JBQ229" s="728"/>
      <c r="JBR229" s="728"/>
      <c r="JBS229" s="728"/>
      <c r="JBT229" s="728"/>
      <c r="JBU229" s="729"/>
      <c r="JBV229" s="729"/>
      <c r="JBW229" s="729"/>
      <c r="JBX229" s="729"/>
      <c r="JBY229" s="729"/>
      <c r="JBZ229" s="729"/>
      <c r="JCA229" s="729"/>
      <c r="JCB229" s="729"/>
      <c r="JCC229" s="729"/>
      <c r="JCD229" s="729"/>
      <c r="JCE229" s="729"/>
      <c r="JCF229" s="729"/>
      <c r="JCG229" s="729"/>
      <c r="JCH229" s="729"/>
      <c r="JCI229" s="729"/>
      <c r="JCJ229" s="729"/>
      <c r="JCK229" s="729"/>
      <c r="JCL229" s="729"/>
      <c r="JCM229" s="729"/>
      <c r="JCN229" s="729"/>
      <c r="JCO229" s="729"/>
      <c r="JCP229" s="729"/>
      <c r="JCQ229" s="729"/>
      <c r="JCR229" s="729"/>
      <c r="JCS229" s="729"/>
      <c r="JCT229" s="729"/>
      <c r="JCU229" s="729"/>
      <c r="JCV229" s="729"/>
      <c r="JCW229" s="729"/>
      <c r="JCX229" s="729"/>
      <c r="JCY229" s="729"/>
      <c r="JCZ229" s="729"/>
      <c r="JDA229" s="729"/>
      <c r="JDB229" s="729"/>
      <c r="JDC229" s="730"/>
      <c r="JDD229" s="730"/>
      <c r="JDE229" s="730"/>
      <c r="JDF229" s="730"/>
      <c r="JDG229" s="730"/>
      <c r="JDH229" s="730"/>
      <c r="JDI229" s="730"/>
      <c r="JDJ229" s="730"/>
      <c r="JDK229" s="730"/>
      <c r="JDL229" s="730"/>
      <c r="JDM229" s="730"/>
      <c r="JDN229" s="730"/>
      <c r="JDO229" s="730"/>
      <c r="JDP229" s="730"/>
      <c r="JDQ229" s="730"/>
      <c r="JDR229" s="730"/>
      <c r="JDS229" s="730"/>
      <c r="JDT229" s="730"/>
      <c r="JDU229" s="730"/>
      <c r="JDV229" s="730"/>
      <c r="JDW229" s="730"/>
      <c r="JDX229" s="730"/>
      <c r="JDY229" s="730"/>
      <c r="JDZ229" s="730"/>
      <c r="JEA229" s="730"/>
      <c r="JEB229" s="730"/>
      <c r="JEC229" s="730"/>
      <c r="JED229" s="730"/>
      <c r="JEE229" s="730"/>
      <c r="JEF229" s="730"/>
      <c r="JEG229" s="730"/>
      <c r="JEH229" s="730"/>
      <c r="JEI229" s="730"/>
      <c r="JEJ229" s="730"/>
      <c r="JEK229" s="730"/>
      <c r="JEL229" s="730"/>
      <c r="JEM229" s="730"/>
      <c r="JEN229" s="730"/>
      <c r="JEO229" s="730"/>
      <c r="JEP229" s="730"/>
      <c r="JEQ229" s="730"/>
      <c r="JER229" s="730"/>
      <c r="JES229" s="730"/>
      <c r="JET229" s="730"/>
      <c r="JEU229" s="730"/>
      <c r="JEV229" s="730"/>
      <c r="JEW229" s="730"/>
      <c r="JEX229" s="730"/>
      <c r="JEY229" s="727"/>
      <c r="JEZ229" s="727"/>
      <c r="JFA229" s="727"/>
      <c r="JFB229" s="727"/>
      <c r="JFC229" s="727"/>
      <c r="JFD229" s="727"/>
      <c r="JFE229" s="727"/>
      <c r="JFF229" s="727"/>
      <c r="JFG229" s="727"/>
      <c r="JFH229" s="727"/>
      <c r="JFI229" s="727"/>
      <c r="JFJ229" s="727"/>
      <c r="JFK229" s="727"/>
      <c r="JFL229" s="727"/>
      <c r="JFM229" s="727"/>
      <c r="JFN229" s="727"/>
      <c r="JFO229" s="728"/>
      <c r="JFP229" s="728"/>
      <c r="JFQ229" s="728"/>
      <c r="JFR229" s="728"/>
      <c r="JFS229" s="728"/>
      <c r="JFT229" s="728"/>
      <c r="JFU229" s="728"/>
      <c r="JFV229" s="729"/>
      <c r="JFW229" s="729"/>
      <c r="JFX229" s="729"/>
      <c r="JFY229" s="729"/>
      <c r="JFZ229" s="729"/>
      <c r="JGA229" s="729"/>
      <c r="JGB229" s="729"/>
      <c r="JGC229" s="729"/>
      <c r="JGD229" s="729"/>
      <c r="JGE229" s="729"/>
      <c r="JGF229" s="729"/>
      <c r="JGG229" s="729"/>
      <c r="JGH229" s="729"/>
      <c r="JGI229" s="729"/>
      <c r="JGJ229" s="729"/>
      <c r="JGK229" s="729"/>
      <c r="JGL229" s="729"/>
      <c r="JGM229" s="729"/>
      <c r="JGN229" s="729"/>
      <c r="JGO229" s="729"/>
      <c r="JGP229" s="729"/>
      <c r="JGQ229" s="729"/>
      <c r="JGR229" s="729"/>
      <c r="JGS229" s="729"/>
      <c r="JGT229" s="729"/>
      <c r="JGU229" s="729"/>
      <c r="JGV229" s="729"/>
      <c r="JGW229" s="729"/>
      <c r="JGX229" s="729"/>
      <c r="JGY229" s="729"/>
      <c r="JGZ229" s="729"/>
      <c r="JHA229" s="729"/>
      <c r="JHB229" s="729"/>
      <c r="JHC229" s="729"/>
      <c r="JHD229" s="730"/>
      <c r="JHE229" s="730"/>
      <c r="JHF229" s="730"/>
      <c r="JHG229" s="730"/>
      <c r="JHH229" s="730"/>
      <c r="JHI229" s="730"/>
      <c r="JHJ229" s="730"/>
      <c r="JHK229" s="730"/>
      <c r="JHL229" s="730"/>
      <c r="JHM229" s="730"/>
      <c r="JHN229" s="730"/>
      <c r="JHO229" s="730"/>
      <c r="JHP229" s="730"/>
      <c r="JHQ229" s="730"/>
      <c r="JHR229" s="730"/>
      <c r="JHS229" s="730"/>
      <c r="JHT229" s="730"/>
      <c r="JHU229" s="730"/>
      <c r="JHV229" s="730"/>
      <c r="JHW229" s="730"/>
      <c r="JHX229" s="730"/>
      <c r="JHY229" s="730"/>
      <c r="JHZ229" s="730"/>
      <c r="JIA229" s="730"/>
      <c r="JIB229" s="730"/>
      <c r="JIC229" s="730"/>
      <c r="JID229" s="730"/>
      <c r="JIE229" s="730"/>
      <c r="JIF229" s="730"/>
      <c r="JIG229" s="730"/>
      <c r="JIH229" s="730"/>
      <c r="JII229" s="730"/>
      <c r="JIJ229" s="730"/>
      <c r="JIK229" s="730"/>
      <c r="JIL229" s="730"/>
      <c r="JIM229" s="730"/>
      <c r="JIN229" s="730"/>
      <c r="JIO229" s="730"/>
      <c r="JIP229" s="730"/>
      <c r="JIQ229" s="730"/>
      <c r="JIR229" s="730"/>
      <c r="JIS229" s="730"/>
      <c r="JIT229" s="730"/>
      <c r="JIU229" s="730"/>
      <c r="JIV229" s="730"/>
      <c r="JIW229" s="730"/>
      <c r="JIX229" s="730"/>
      <c r="JIY229" s="730"/>
      <c r="JIZ229" s="727"/>
      <c r="JJA229" s="727"/>
      <c r="JJB229" s="727"/>
      <c r="JJC229" s="727"/>
      <c r="JJD229" s="727"/>
      <c r="JJE229" s="727"/>
      <c r="JJF229" s="727"/>
      <c r="JJG229" s="727"/>
      <c r="JJH229" s="727"/>
      <c r="JJI229" s="727"/>
      <c r="JJJ229" s="727"/>
      <c r="JJK229" s="727"/>
      <c r="JJL229" s="727"/>
      <c r="JJM229" s="727"/>
      <c r="JJN229" s="727"/>
      <c r="JJO229" s="727"/>
      <c r="JJP229" s="728"/>
      <c r="JJQ229" s="728"/>
      <c r="JJR229" s="728"/>
      <c r="JJS229" s="728"/>
      <c r="JJT229" s="728"/>
      <c r="JJU229" s="728"/>
      <c r="JJV229" s="728"/>
      <c r="JJW229" s="729"/>
      <c r="JJX229" s="729"/>
      <c r="JJY229" s="729"/>
      <c r="JJZ229" s="729"/>
      <c r="JKA229" s="729"/>
      <c r="JKB229" s="729"/>
      <c r="JKC229" s="729"/>
      <c r="JKD229" s="729"/>
      <c r="JKE229" s="729"/>
      <c r="JKF229" s="729"/>
      <c r="JKG229" s="729"/>
      <c r="JKH229" s="729"/>
      <c r="JKI229" s="729"/>
      <c r="JKJ229" s="729"/>
      <c r="JKK229" s="729"/>
      <c r="JKL229" s="729"/>
      <c r="JKM229" s="729"/>
      <c r="JKN229" s="729"/>
      <c r="JKO229" s="729"/>
      <c r="JKP229" s="729"/>
      <c r="JKQ229" s="729"/>
      <c r="JKR229" s="729"/>
      <c r="JKS229" s="729"/>
      <c r="JKT229" s="729"/>
      <c r="JKU229" s="729"/>
      <c r="JKV229" s="729"/>
      <c r="JKW229" s="729"/>
      <c r="JKX229" s="729"/>
      <c r="JKY229" s="729"/>
      <c r="JKZ229" s="729"/>
      <c r="JLA229" s="729"/>
      <c r="JLB229" s="729"/>
      <c r="JLC229" s="729"/>
      <c r="JLD229" s="729"/>
      <c r="JLE229" s="730"/>
      <c r="JLF229" s="730"/>
      <c r="JLG229" s="730"/>
      <c r="JLH229" s="730"/>
      <c r="JLI229" s="730"/>
      <c r="JLJ229" s="730"/>
      <c r="JLK229" s="730"/>
      <c r="JLL229" s="730"/>
      <c r="JLM229" s="730"/>
      <c r="JLN229" s="730"/>
      <c r="JLO229" s="730"/>
      <c r="JLP229" s="730"/>
      <c r="JLQ229" s="730"/>
      <c r="JLR229" s="730"/>
      <c r="JLS229" s="730"/>
      <c r="JLT229" s="730"/>
      <c r="JLU229" s="730"/>
      <c r="JLV229" s="730"/>
      <c r="JLW229" s="730"/>
      <c r="JLX229" s="730"/>
      <c r="JLY229" s="730"/>
      <c r="JLZ229" s="730"/>
      <c r="JMA229" s="730"/>
      <c r="JMB229" s="730"/>
      <c r="JMC229" s="730"/>
      <c r="JMD229" s="730"/>
      <c r="JME229" s="730"/>
      <c r="JMF229" s="730"/>
      <c r="JMG229" s="730"/>
      <c r="JMH229" s="730"/>
      <c r="JMI229" s="730"/>
      <c r="JMJ229" s="730"/>
      <c r="JMK229" s="730"/>
      <c r="JML229" s="730"/>
      <c r="JMM229" s="730"/>
      <c r="JMN229" s="730"/>
      <c r="JMO229" s="730"/>
      <c r="JMP229" s="730"/>
      <c r="JMQ229" s="730"/>
      <c r="JMR229" s="730"/>
      <c r="JMS229" s="730"/>
      <c r="JMT229" s="730"/>
      <c r="JMU229" s="730"/>
      <c r="JMV229" s="730"/>
      <c r="JMW229" s="730"/>
      <c r="JMX229" s="730"/>
      <c r="JMY229" s="730"/>
      <c r="JMZ229" s="730"/>
      <c r="JNA229" s="727"/>
      <c r="JNB229" s="727"/>
      <c r="JNC229" s="727"/>
      <c r="JND229" s="727"/>
      <c r="JNE229" s="727"/>
      <c r="JNF229" s="727"/>
      <c r="JNG229" s="727"/>
      <c r="JNH229" s="727"/>
      <c r="JNI229" s="727"/>
      <c r="JNJ229" s="727"/>
      <c r="JNK229" s="727"/>
      <c r="JNL229" s="727"/>
      <c r="JNM229" s="727"/>
      <c r="JNN229" s="727"/>
      <c r="JNO229" s="727"/>
      <c r="JNP229" s="727"/>
      <c r="JNQ229" s="728"/>
      <c r="JNR229" s="728"/>
      <c r="JNS229" s="728"/>
      <c r="JNT229" s="728"/>
      <c r="JNU229" s="728"/>
      <c r="JNV229" s="728"/>
      <c r="JNW229" s="728"/>
      <c r="JNX229" s="729"/>
      <c r="JNY229" s="729"/>
      <c r="JNZ229" s="729"/>
      <c r="JOA229" s="729"/>
      <c r="JOB229" s="729"/>
      <c r="JOC229" s="729"/>
      <c r="JOD229" s="729"/>
      <c r="JOE229" s="729"/>
      <c r="JOF229" s="729"/>
      <c r="JOG229" s="729"/>
      <c r="JOH229" s="729"/>
      <c r="JOI229" s="729"/>
      <c r="JOJ229" s="729"/>
      <c r="JOK229" s="729"/>
      <c r="JOL229" s="729"/>
      <c r="JOM229" s="729"/>
      <c r="JON229" s="729"/>
      <c r="JOO229" s="729"/>
      <c r="JOP229" s="729"/>
      <c r="JOQ229" s="729"/>
      <c r="JOR229" s="729"/>
      <c r="JOS229" s="729"/>
      <c r="JOT229" s="729"/>
      <c r="JOU229" s="729"/>
      <c r="JOV229" s="729"/>
      <c r="JOW229" s="729"/>
      <c r="JOX229" s="729"/>
      <c r="JOY229" s="729"/>
      <c r="JOZ229" s="729"/>
      <c r="JPA229" s="729"/>
      <c r="JPB229" s="729"/>
      <c r="JPC229" s="729"/>
      <c r="JPD229" s="729"/>
      <c r="JPE229" s="729"/>
      <c r="JPF229" s="730"/>
      <c r="JPG229" s="730"/>
      <c r="JPH229" s="730"/>
      <c r="JPI229" s="730"/>
      <c r="JPJ229" s="730"/>
      <c r="JPK229" s="730"/>
      <c r="JPL229" s="730"/>
      <c r="JPM229" s="730"/>
      <c r="JPN229" s="730"/>
      <c r="JPO229" s="730"/>
      <c r="JPP229" s="730"/>
      <c r="JPQ229" s="730"/>
      <c r="JPR229" s="730"/>
      <c r="JPS229" s="730"/>
      <c r="JPT229" s="730"/>
      <c r="JPU229" s="730"/>
      <c r="JPV229" s="730"/>
      <c r="JPW229" s="730"/>
      <c r="JPX229" s="730"/>
      <c r="JPY229" s="730"/>
      <c r="JPZ229" s="730"/>
      <c r="JQA229" s="730"/>
      <c r="JQB229" s="730"/>
      <c r="JQC229" s="730"/>
      <c r="JQD229" s="730"/>
      <c r="JQE229" s="730"/>
      <c r="JQF229" s="730"/>
      <c r="JQG229" s="730"/>
      <c r="JQH229" s="730"/>
      <c r="JQI229" s="730"/>
      <c r="JQJ229" s="730"/>
      <c r="JQK229" s="730"/>
      <c r="JQL229" s="730"/>
      <c r="JQM229" s="730"/>
      <c r="JQN229" s="730"/>
      <c r="JQO229" s="730"/>
      <c r="JQP229" s="730"/>
      <c r="JQQ229" s="730"/>
      <c r="JQR229" s="730"/>
      <c r="JQS229" s="730"/>
      <c r="JQT229" s="730"/>
      <c r="JQU229" s="730"/>
      <c r="JQV229" s="730"/>
      <c r="JQW229" s="730"/>
      <c r="JQX229" s="730"/>
      <c r="JQY229" s="730"/>
      <c r="JQZ229" s="730"/>
      <c r="JRA229" s="730"/>
      <c r="JRB229" s="727"/>
      <c r="JRC229" s="727"/>
      <c r="JRD229" s="727"/>
      <c r="JRE229" s="727"/>
      <c r="JRF229" s="727"/>
      <c r="JRG229" s="727"/>
      <c r="JRH229" s="727"/>
      <c r="JRI229" s="727"/>
      <c r="JRJ229" s="727"/>
      <c r="JRK229" s="727"/>
      <c r="JRL229" s="727"/>
      <c r="JRM229" s="727"/>
      <c r="JRN229" s="727"/>
      <c r="JRO229" s="727"/>
      <c r="JRP229" s="727"/>
      <c r="JRQ229" s="727"/>
      <c r="JRR229" s="728"/>
      <c r="JRS229" s="728"/>
      <c r="JRT229" s="728"/>
      <c r="JRU229" s="728"/>
      <c r="JRV229" s="728"/>
      <c r="JRW229" s="728"/>
      <c r="JRX229" s="728"/>
      <c r="JRY229" s="729"/>
      <c r="JRZ229" s="729"/>
      <c r="JSA229" s="729"/>
      <c r="JSB229" s="729"/>
      <c r="JSC229" s="729"/>
      <c r="JSD229" s="729"/>
      <c r="JSE229" s="729"/>
      <c r="JSF229" s="729"/>
      <c r="JSG229" s="729"/>
      <c r="JSH229" s="729"/>
      <c r="JSI229" s="729"/>
      <c r="JSJ229" s="729"/>
      <c r="JSK229" s="729"/>
      <c r="JSL229" s="729"/>
      <c r="JSM229" s="729"/>
      <c r="JSN229" s="729"/>
      <c r="JSO229" s="729"/>
      <c r="JSP229" s="729"/>
      <c r="JSQ229" s="729"/>
      <c r="JSR229" s="729"/>
      <c r="JSS229" s="729"/>
      <c r="JST229" s="729"/>
      <c r="JSU229" s="729"/>
      <c r="JSV229" s="729"/>
      <c r="JSW229" s="729"/>
      <c r="JSX229" s="729"/>
      <c r="JSY229" s="729"/>
      <c r="JSZ229" s="729"/>
      <c r="JTA229" s="729"/>
      <c r="JTB229" s="729"/>
      <c r="JTC229" s="729"/>
      <c r="JTD229" s="729"/>
      <c r="JTE229" s="729"/>
      <c r="JTF229" s="729"/>
      <c r="JTG229" s="730"/>
      <c r="JTH229" s="730"/>
      <c r="JTI229" s="730"/>
      <c r="JTJ229" s="730"/>
      <c r="JTK229" s="730"/>
      <c r="JTL229" s="730"/>
      <c r="JTM229" s="730"/>
      <c r="JTN229" s="730"/>
      <c r="JTO229" s="730"/>
      <c r="JTP229" s="730"/>
      <c r="JTQ229" s="730"/>
      <c r="JTR229" s="730"/>
      <c r="JTS229" s="730"/>
      <c r="JTT229" s="730"/>
      <c r="JTU229" s="730"/>
      <c r="JTV229" s="730"/>
      <c r="JTW229" s="730"/>
      <c r="JTX229" s="730"/>
      <c r="JTY229" s="730"/>
      <c r="JTZ229" s="730"/>
      <c r="JUA229" s="730"/>
      <c r="JUB229" s="730"/>
      <c r="JUC229" s="730"/>
      <c r="JUD229" s="730"/>
      <c r="JUE229" s="730"/>
      <c r="JUF229" s="730"/>
      <c r="JUG229" s="730"/>
      <c r="JUH229" s="730"/>
      <c r="JUI229" s="730"/>
      <c r="JUJ229" s="730"/>
      <c r="JUK229" s="730"/>
      <c r="JUL229" s="730"/>
      <c r="JUM229" s="730"/>
      <c r="JUN229" s="730"/>
      <c r="JUO229" s="730"/>
      <c r="JUP229" s="730"/>
      <c r="JUQ229" s="730"/>
      <c r="JUR229" s="730"/>
      <c r="JUS229" s="730"/>
      <c r="JUT229" s="730"/>
      <c r="JUU229" s="730"/>
      <c r="JUV229" s="730"/>
      <c r="JUW229" s="730"/>
      <c r="JUX229" s="730"/>
      <c r="JUY229" s="730"/>
      <c r="JUZ229" s="730"/>
      <c r="JVA229" s="730"/>
      <c r="JVB229" s="730"/>
      <c r="JVC229" s="727"/>
      <c r="JVD229" s="727"/>
      <c r="JVE229" s="727"/>
      <c r="JVF229" s="727"/>
      <c r="JVG229" s="727"/>
      <c r="JVH229" s="727"/>
      <c r="JVI229" s="727"/>
      <c r="JVJ229" s="727"/>
      <c r="JVK229" s="727"/>
      <c r="JVL229" s="727"/>
      <c r="JVM229" s="727"/>
      <c r="JVN229" s="727"/>
      <c r="JVO229" s="727"/>
      <c r="JVP229" s="727"/>
      <c r="JVQ229" s="727"/>
      <c r="JVR229" s="727"/>
      <c r="JVS229" s="728"/>
      <c r="JVT229" s="728"/>
      <c r="JVU229" s="728"/>
      <c r="JVV229" s="728"/>
      <c r="JVW229" s="728"/>
      <c r="JVX229" s="728"/>
      <c r="JVY229" s="728"/>
      <c r="JVZ229" s="729"/>
      <c r="JWA229" s="729"/>
      <c r="JWB229" s="729"/>
      <c r="JWC229" s="729"/>
      <c r="JWD229" s="729"/>
      <c r="JWE229" s="729"/>
      <c r="JWF229" s="729"/>
      <c r="JWG229" s="729"/>
      <c r="JWH229" s="729"/>
      <c r="JWI229" s="729"/>
      <c r="JWJ229" s="729"/>
      <c r="JWK229" s="729"/>
      <c r="JWL229" s="729"/>
      <c r="JWM229" s="729"/>
      <c r="JWN229" s="729"/>
      <c r="JWO229" s="729"/>
      <c r="JWP229" s="729"/>
      <c r="JWQ229" s="729"/>
      <c r="JWR229" s="729"/>
      <c r="JWS229" s="729"/>
      <c r="JWT229" s="729"/>
      <c r="JWU229" s="729"/>
      <c r="JWV229" s="729"/>
      <c r="JWW229" s="729"/>
      <c r="JWX229" s="729"/>
      <c r="JWY229" s="729"/>
      <c r="JWZ229" s="729"/>
      <c r="JXA229" s="729"/>
      <c r="JXB229" s="729"/>
      <c r="JXC229" s="729"/>
      <c r="JXD229" s="729"/>
      <c r="JXE229" s="729"/>
      <c r="JXF229" s="729"/>
      <c r="JXG229" s="729"/>
      <c r="JXH229" s="730"/>
      <c r="JXI229" s="730"/>
      <c r="JXJ229" s="730"/>
      <c r="JXK229" s="730"/>
      <c r="JXL229" s="730"/>
      <c r="JXM229" s="730"/>
      <c r="JXN229" s="730"/>
      <c r="JXO229" s="730"/>
      <c r="JXP229" s="730"/>
      <c r="JXQ229" s="730"/>
      <c r="JXR229" s="730"/>
      <c r="JXS229" s="730"/>
      <c r="JXT229" s="730"/>
      <c r="JXU229" s="730"/>
      <c r="JXV229" s="730"/>
      <c r="JXW229" s="730"/>
      <c r="JXX229" s="730"/>
      <c r="JXY229" s="730"/>
      <c r="JXZ229" s="730"/>
      <c r="JYA229" s="730"/>
      <c r="JYB229" s="730"/>
      <c r="JYC229" s="730"/>
      <c r="JYD229" s="730"/>
      <c r="JYE229" s="730"/>
      <c r="JYF229" s="730"/>
      <c r="JYG229" s="730"/>
      <c r="JYH229" s="730"/>
      <c r="JYI229" s="730"/>
      <c r="JYJ229" s="730"/>
      <c r="JYK229" s="730"/>
      <c r="JYL229" s="730"/>
      <c r="JYM229" s="730"/>
      <c r="JYN229" s="730"/>
      <c r="JYO229" s="730"/>
      <c r="JYP229" s="730"/>
      <c r="JYQ229" s="730"/>
      <c r="JYR229" s="730"/>
      <c r="JYS229" s="730"/>
      <c r="JYT229" s="730"/>
      <c r="JYU229" s="730"/>
      <c r="JYV229" s="730"/>
      <c r="JYW229" s="730"/>
      <c r="JYX229" s="730"/>
      <c r="JYY229" s="730"/>
      <c r="JYZ229" s="730"/>
      <c r="JZA229" s="730"/>
      <c r="JZB229" s="730"/>
      <c r="JZC229" s="730"/>
      <c r="JZD229" s="727"/>
      <c r="JZE229" s="727"/>
      <c r="JZF229" s="727"/>
      <c r="JZG229" s="727"/>
      <c r="JZH229" s="727"/>
      <c r="JZI229" s="727"/>
      <c r="JZJ229" s="727"/>
      <c r="JZK229" s="727"/>
      <c r="JZL229" s="727"/>
      <c r="JZM229" s="727"/>
      <c r="JZN229" s="727"/>
      <c r="JZO229" s="727"/>
      <c r="JZP229" s="727"/>
      <c r="JZQ229" s="727"/>
      <c r="JZR229" s="727"/>
      <c r="JZS229" s="727"/>
      <c r="JZT229" s="728"/>
      <c r="JZU229" s="728"/>
      <c r="JZV229" s="728"/>
      <c r="JZW229" s="728"/>
      <c r="JZX229" s="728"/>
      <c r="JZY229" s="728"/>
      <c r="JZZ229" s="728"/>
      <c r="KAA229" s="729"/>
      <c r="KAB229" s="729"/>
      <c r="KAC229" s="729"/>
      <c r="KAD229" s="729"/>
      <c r="KAE229" s="729"/>
      <c r="KAF229" s="729"/>
      <c r="KAG229" s="729"/>
      <c r="KAH229" s="729"/>
      <c r="KAI229" s="729"/>
      <c r="KAJ229" s="729"/>
      <c r="KAK229" s="729"/>
      <c r="KAL229" s="729"/>
      <c r="KAM229" s="729"/>
      <c r="KAN229" s="729"/>
      <c r="KAO229" s="729"/>
      <c r="KAP229" s="729"/>
      <c r="KAQ229" s="729"/>
      <c r="KAR229" s="729"/>
      <c r="KAS229" s="729"/>
      <c r="KAT229" s="729"/>
      <c r="KAU229" s="729"/>
      <c r="KAV229" s="729"/>
      <c r="KAW229" s="729"/>
      <c r="KAX229" s="729"/>
      <c r="KAY229" s="729"/>
      <c r="KAZ229" s="729"/>
      <c r="KBA229" s="729"/>
      <c r="KBB229" s="729"/>
      <c r="KBC229" s="729"/>
      <c r="KBD229" s="729"/>
      <c r="KBE229" s="729"/>
      <c r="KBF229" s="729"/>
      <c r="KBG229" s="729"/>
      <c r="KBH229" s="729"/>
      <c r="KBI229" s="730"/>
      <c r="KBJ229" s="730"/>
      <c r="KBK229" s="730"/>
      <c r="KBL229" s="730"/>
      <c r="KBM229" s="730"/>
      <c r="KBN229" s="730"/>
      <c r="KBO229" s="730"/>
      <c r="KBP229" s="730"/>
      <c r="KBQ229" s="730"/>
      <c r="KBR229" s="730"/>
      <c r="KBS229" s="730"/>
      <c r="KBT229" s="730"/>
      <c r="KBU229" s="730"/>
      <c r="KBV229" s="730"/>
      <c r="KBW229" s="730"/>
      <c r="KBX229" s="730"/>
      <c r="KBY229" s="730"/>
      <c r="KBZ229" s="730"/>
      <c r="KCA229" s="730"/>
      <c r="KCB229" s="730"/>
      <c r="KCC229" s="730"/>
      <c r="KCD229" s="730"/>
      <c r="KCE229" s="730"/>
      <c r="KCF229" s="730"/>
      <c r="KCG229" s="730"/>
      <c r="KCH229" s="730"/>
      <c r="KCI229" s="730"/>
      <c r="KCJ229" s="730"/>
      <c r="KCK229" s="730"/>
      <c r="KCL229" s="730"/>
      <c r="KCM229" s="730"/>
      <c r="KCN229" s="730"/>
      <c r="KCO229" s="730"/>
      <c r="KCP229" s="730"/>
      <c r="KCQ229" s="730"/>
      <c r="KCR229" s="730"/>
      <c r="KCS229" s="730"/>
      <c r="KCT229" s="730"/>
      <c r="KCU229" s="730"/>
      <c r="KCV229" s="730"/>
      <c r="KCW229" s="730"/>
      <c r="KCX229" s="730"/>
      <c r="KCY229" s="730"/>
      <c r="KCZ229" s="730"/>
      <c r="KDA229" s="730"/>
      <c r="KDB229" s="730"/>
      <c r="KDC229" s="730"/>
      <c r="KDD229" s="730"/>
      <c r="KDE229" s="727"/>
      <c r="KDF229" s="727"/>
      <c r="KDG229" s="727"/>
      <c r="KDH229" s="727"/>
      <c r="KDI229" s="727"/>
      <c r="KDJ229" s="727"/>
      <c r="KDK229" s="727"/>
      <c r="KDL229" s="727"/>
      <c r="KDM229" s="727"/>
      <c r="KDN229" s="727"/>
      <c r="KDO229" s="727"/>
      <c r="KDP229" s="727"/>
      <c r="KDQ229" s="727"/>
      <c r="KDR229" s="727"/>
      <c r="KDS229" s="727"/>
      <c r="KDT229" s="727"/>
      <c r="KDU229" s="728"/>
      <c r="KDV229" s="728"/>
      <c r="KDW229" s="728"/>
      <c r="KDX229" s="728"/>
      <c r="KDY229" s="728"/>
      <c r="KDZ229" s="728"/>
      <c r="KEA229" s="728"/>
      <c r="KEB229" s="729"/>
      <c r="KEC229" s="729"/>
      <c r="KED229" s="729"/>
      <c r="KEE229" s="729"/>
      <c r="KEF229" s="729"/>
      <c r="KEG229" s="729"/>
      <c r="KEH229" s="729"/>
      <c r="KEI229" s="729"/>
      <c r="KEJ229" s="729"/>
      <c r="KEK229" s="729"/>
      <c r="KEL229" s="729"/>
      <c r="KEM229" s="729"/>
      <c r="KEN229" s="729"/>
      <c r="KEO229" s="729"/>
      <c r="KEP229" s="729"/>
      <c r="KEQ229" s="729"/>
      <c r="KER229" s="729"/>
      <c r="KES229" s="729"/>
      <c r="KET229" s="729"/>
      <c r="KEU229" s="729"/>
      <c r="KEV229" s="729"/>
      <c r="KEW229" s="729"/>
      <c r="KEX229" s="729"/>
      <c r="KEY229" s="729"/>
      <c r="KEZ229" s="729"/>
      <c r="KFA229" s="729"/>
      <c r="KFB229" s="729"/>
      <c r="KFC229" s="729"/>
      <c r="KFD229" s="729"/>
      <c r="KFE229" s="729"/>
      <c r="KFF229" s="729"/>
      <c r="KFG229" s="729"/>
      <c r="KFH229" s="729"/>
      <c r="KFI229" s="729"/>
      <c r="KFJ229" s="730"/>
      <c r="KFK229" s="730"/>
      <c r="KFL229" s="730"/>
      <c r="KFM229" s="730"/>
      <c r="KFN229" s="730"/>
      <c r="KFO229" s="730"/>
      <c r="KFP229" s="730"/>
      <c r="KFQ229" s="730"/>
      <c r="KFR229" s="730"/>
      <c r="KFS229" s="730"/>
      <c r="KFT229" s="730"/>
      <c r="KFU229" s="730"/>
      <c r="KFV229" s="730"/>
      <c r="KFW229" s="730"/>
      <c r="KFX229" s="730"/>
      <c r="KFY229" s="730"/>
      <c r="KFZ229" s="730"/>
      <c r="KGA229" s="730"/>
      <c r="KGB229" s="730"/>
      <c r="KGC229" s="730"/>
      <c r="KGD229" s="730"/>
      <c r="KGE229" s="730"/>
      <c r="KGF229" s="730"/>
      <c r="KGG229" s="730"/>
      <c r="KGH229" s="730"/>
      <c r="KGI229" s="730"/>
      <c r="KGJ229" s="730"/>
      <c r="KGK229" s="730"/>
      <c r="KGL229" s="730"/>
      <c r="KGM229" s="730"/>
      <c r="KGN229" s="730"/>
      <c r="KGO229" s="730"/>
      <c r="KGP229" s="730"/>
      <c r="KGQ229" s="730"/>
      <c r="KGR229" s="730"/>
      <c r="KGS229" s="730"/>
      <c r="KGT229" s="730"/>
      <c r="KGU229" s="730"/>
      <c r="KGV229" s="730"/>
      <c r="KGW229" s="730"/>
      <c r="KGX229" s="730"/>
      <c r="KGY229" s="730"/>
      <c r="KGZ229" s="730"/>
      <c r="KHA229" s="730"/>
      <c r="KHB229" s="730"/>
      <c r="KHC229" s="730"/>
      <c r="KHD229" s="730"/>
      <c r="KHE229" s="730"/>
      <c r="KHF229" s="727"/>
      <c r="KHG229" s="727"/>
      <c r="KHH229" s="727"/>
      <c r="KHI229" s="727"/>
      <c r="KHJ229" s="727"/>
      <c r="KHK229" s="727"/>
      <c r="KHL229" s="727"/>
      <c r="KHM229" s="727"/>
      <c r="KHN229" s="727"/>
      <c r="KHO229" s="727"/>
      <c r="KHP229" s="727"/>
      <c r="KHQ229" s="727"/>
      <c r="KHR229" s="727"/>
      <c r="KHS229" s="727"/>
      <c r="KHT229" s="727"/>
      <c r="KHU229" s="727"/>
      <c r="KHV229" s="728"/>
      <c r="KHW229" s="728"/>
      <c r="KHX229" s="728"/>
      <c r="KHY229" s="728"/>
      <c r="KHZ229" s="728"/>
      <c r="KIA229" s="728"/>
      <c r="KIB229" s="728"/>
      <c r="KIC229" s="729"/>
      <c r="KID229" s="729"/>
      <c r="KIE229" s="729"/>
      <c r="KIF229" s="729"/>
      <c r="KIG229" s="729"/>
      <c r="KIH229" s="729"/>
      <c r="KII229" s="729"/>
      <c r="KIJ229" s="729"/>
      <c r="KIK229" s="729"/>
      <c r="KIL229" s="729"/>
      <c r="KIM229" s="729"/>
      <c r="KIN229" s="729"/>
      <c r="KIO229" s="729"/>
      <c r="KIP229" s="729"/>
      <c r="KIQ229" s="729"/>
      <c r="KIR229" s="729"/>
      <c r="KIS229" s="729"/>
      <c r="KIT229" s="729"/>
      <c r="KIU229" s="729"/>
      <c r="KIV229" s="729"/>
      <c r="KIW229" s="729"/>
      <c r="KIX229" s="729"/>
      <c r="KIY229" s="729"/>
      <c r="KIZ229" s="729"/>
      <c r="KJA229" s="729"/>
      <c r="KJB229" s="729"/>
      <c r="KJC229" s="729"/>
      <c r="KJD229" s="729"/>
      <c r="KJE229" s="729"/>
      <c r="KJF229" s="729"/>
      <c r="KJG229" s="729"/>
      <c r="KJH229" s="729"/>
      <c r="KJI229" s="729"/>
      <c r="KJJ229" s="729"/>
      <c r="KJK229" s="730"/>
      <c r="KJL229" s="730"/>
      <c r="KJM229" s="730"/>
      <c r="KJN229" s="730"/>
      <c r="KJO229" s="730"/>
      <c r="KJP229" s="730"/>
      <c r="KJQ229" s="730"/>
      <c r="KJR229" s="730"/>
      <c r="KJS229" s="730"/>
      <c r="KJT229" s="730"/>
      <c r="KJU229" s="730"/>
      <c r="KJV229" s="730"/>
      <c r="KJW229" s="730"/>
      <c r="KJX229" s="730"/>
      <c r="KJY229" s="730"/>
      <c r="KJZ229" s="730"/>
      <c r="KKA229" s="730"/>
      <c r="KKB229" s="730"/>
      <c r="KKC229" s="730"/>
      <c r="KKD229" s="730"/>
      <c r="KKE229" s="730"/>
      <c r="KKF229" s="730"/>
      <c r="KKG229" s="730"/>
      <c r="KKH229" s="730"/>
      <c r="KKI229" s="730"/>
      <c r="KKJ229" s="730"/>
      <c r="KKK229" s="730"/>
      <c r="KKL229" s="730"/>
      <c r="KKM229" s="730"/>
      <c r="KKN229" s="730"/>
      <c r="KKO229" s="730"/>
      <c r="KKP229" s="730"/>
      <c r="KKQ229" s="730"/>
      <c r="KKR229" s="730"/>
      <c r="KKS229" s="730"/>
      <c r="KKT229" s="730"/>
      <c r="KKU229" s="730"/>
      <c r="KKV229" s="730"/>
      <c r="KKW229" s="730"/>
      <c r="KKX229" s="730"/>
      <c r="KKY229" s="730"/>
      <c r="KKZ229" s="730"/>
      <c r="KLA229" s="730"/>
      <c r="KLB229" s="730"/>
      <c r="KLC229" s="730"/>
      <c r="KLD229" s="730"/>
      <c r="KLE229" s="730"/>
      <c r="KLF229" s="730"/>
      <c r="KLG229" s="727"/>
      <c r="KLH229" s="727"/>
      <c r="KLI229" s="727"/>
      <c r="KLJ229" s="727"/>
      <c r="KLK229" s="727"/>
      <c r="KLL229" s="727"/>
      <c r="KLM229" s="727"/>
      <c r="KLN229" s="727"/>
      <c r="KLO229" s="727"/>
      <c r="KLP229" s="727"/>
      <c r="KLQ229" s="727"/>
      <c r="KLR229" s="727"/>
      <c r="KLS229" s="727"/>
      <c r="KLT229" s="727"/>
      <c r="KLU229" s="727"/>
      <c r="KLV229" s="727"/>
      <c r="KLW229" s="728"/>
      <c r="KLX229" s="728"/>
      <c r="KLY229" s="728"/>
      <c r="KLZ229" s="728"/>
      <c r="KMA229" s="728"/>
      <c r="KMB229" s="728"/>
      <c r="KMC229" s="728"/>
      <c r="KMD229" s="729"/>
      <c r="KME229" s="729"/>
      <c r="KMF229" s="729"/>
      <c r="KMG229" s="729"/>
      <c r="KMH229" s="729"/>
      <c r="KMI229" s="729"/>
      <c r="KMJ229" s="729"/>
      <c r="KMK229" s="729"/>
      <c r="KML229" s="729"/>
      <c r="KMM229" s="729"/>
      <c r="KMN229" s="729"/>
      <c r="KMO229" s="729"/>
      <c r="KMP229" s="729"/>
      <c r="KMQ229" s="729"/>
      <c r="KMR229" s="729"/>
      <c r="KMS229" s="729"/>
      <c r="KMT229" s="729"/>
      <c r="KMU229" s="729"/>
      <c r="KMV229" s="729"/>
      <c r="KMW229" s="729"/>
      <c r="KMX229" s="729"/>
      <c r="KMY229" s="729"/>
      <c r="KMZ229" s="729"/>
      <c r="KNA229" s="729"/>
      <c r="KNB229" s="729"/>
      <c r="KNC229" s="729"/>
      <c r="KND229" s="729"/>
      <c r="KNE229" s="729"/>
      <c r="KNF229" s="729"/>
      <c r="KNG229" s="729"/>
      <c r="KNH229" s="729"/>
      <c r="KNI229" s="729"/>
      <c r="KNJ229" s="729"/>
      <c r="KNK229" s="729"/>
      <c r="KNL229" s="730"/>
      <c r="KNM229" s="730"/>
      <c r="KNN229" s="730"/>
      <c r="KNO229" s="730"/>
      <c r="KNP229" s="730"/>
      <c r="KNQ229" s="730"/>
      <c r="KNR229" s="730"/>
      <c r="KNS229" s="730"/>
      <c r="KNT229" s="730"/>
      <c r="KNU229" s="730"/>
      <c r="KNV229" s="730"/>
      <c r="KNW229" s="730"/>
      <c r="KNX229" s="730"/>
      <c r="KNY229" s="730"/>
      <c r="KNZ229" s="730"/>
      <c r="KOA229" s="730"/>
      <c r="KOB229" s="730"/>
      <c r="KOC229" s="730"/>
      <c r="KOD229" s="730"/>
      <c r="KOE229" s="730"/>
      <c r="KOF229" s="730"/>
      <c r="KOG229" s="730"/>
      <c r="KOH229" s="730"/>
      <c r="KOI229" s="730"/>
      <c r="KOJ229" s="730"/>
      <c r="KOK229" s="730"/>
      <c r="KOL229" s="730"/>
      <c r="KOM229" s="730"/>
      <c r="KON229" s="730"/>
      <c r="KOO229" s="730"/>
      <c r="KOP229" s="730"/>
      <c r="KOQ229" s="730"/>
      <c r="KOR229" s="730"/>
      <c r="KOS229" s="730"/>
      <c r="KOT229" s="730"/>
      <c r="KOU229" s="730"/>
      <c r="KOV229" s="730"/>
      <c r="KOW229" s="730"/>
      <c r="KOX229" s="730"/>
      <c r="KOY229" s="730"/>
      <c r="KOZ229" s="730"/>
      <c r="KPA229" s="730"/>
      <c r="KPB229" s="730"/>
      <c r="KPC229" s="730"/>
      <c r="KPD229" s="730"/>
      <c r="KPE229" s="730"/>
      <c r="KPF229" s="730"/>
      <c r="KPG229" s="730"/>
      <c r="KPH229" s="727"/>
      <c r="KPI229" s="727"/>
      <c r="KPJ229" s="727"/>
      <c r="KPK229" s="727"/>
      <c r="KPL229" s="727"/>
      <c r="KPM229" s="727"/>
      <c r="KPN229" s="727"/>
      <c r="KPO229" s="727"/>
      <c r="KPP229" s="727"/>
      <c r="KPQ229" s="727"/>
      <c r="KPR229" s="727"/>
      <c r="KPS229" s="727"/>
      <c r="KPT229" s="727"/>
      <c r="KPU229" s="727"/>
      <c r="KPV229" s="727"/>
      <c r="KPW229" s="727"/>
      <c r="KPX229" s="728"/>
      <c r="KPY229" s="728"/>
      <c r="KPZ229" s="728"/>
      <c r="KQA229" s="728"/>
      <c r="KQB229" s="728"/>
      <c r="KQC229" s="728"/>
      <c r="KQD229" s="728"/>
      <c r="KQE229" s="729"/>
      <c r="KQF229" s="729"/>
      <c r="KQG229" s="729"/>
      <c r="KQH229" s="729"/>
      <c r="KQI229" s="729"/>
      <c r="KQJ229" s="729"/>
      <c r="KQK229" s="729"/>
      <c r="KQL229" s="729"/>
      <c r="KQM229" s="729"/>
      <c r="KQN229" s="729"/>
      <c r="KQO229" s="729"/>
      <c r="KQP229" s="729"/>
      <c r="KQQ229" s="729"/>
      <c r="KQR229" s="729"/>
      <c r="KQS229" s="729"/>
      <c r="KQT229" s="729"/>
      <c r="KQU229" s="729"/>
      <c r="KQV229" s="729"/>
      <c r="KQW229" s="729"/>
      <c r="KQX229" s="729"/>
      <c r="KQY229" s="729"/>
      <c r="KQZ229" s="729"/>
      <c r="KRA229" s="729"/>
      <c r="KRB229" s="729"/>
      <c r="KRC229" s="729"/>
      <c r="KRD229" s="729"/>
      <c r="KRE229" s="729"/>
      <c r="KRF229" s="729"/>
      <c r="KRG229" s="729"/>
      <c r="KRH229" s="729"/>
      <c r="KRI229" s="729"/>
      <c r="KRJ229" s="729"/>
      <c r="KRK229" s="729"/>
      <c r="KRL229" s="729"/>
      <c r="KRM229" s="730"/>
      <c r="KRN229" s="730"/>
      <c r="KRO229" s="730"/>
      <c r="KRP229" s="730"/>
      <c r="KRQ229" s="730"/>
      <c r="KRR229" s="730"/>
      <c r="KRS229" s="730"/>
      <c r="KRT229" s="730"/>
      <c r="KRU229" s="730"/>
      <c r="KRV229" s="730"/>
      <c r="KRW229" s="730"/>
      <c r="KRX229" s="730"/>
      <c r="KRY229" s="730"/>
      <c r="KRZ229" s="730"/>
      <c r="KSA229" s="730"/>
      <c r="KSB229" s="730"/>
      <c r="KSC229" s="730"/>
      <c r="KSD229" s="730"/>
      <c r="KSE229" s="730"/>
      <c r="KSF229" s="730"/>
      <c r="KSG229" s="730"/>
      <c r="KSH229" s="730"/>
      <c r="KSI229" s="730"/>
      <c r="KSJ229" s="730"/>
      <c r="KSK229" s="730"/>
      <c r="KSL229" s="730"/>
      <c r="KSM229" s="730"/>
      <c r="KSN229" s="730"/>
      <c r="KSO229" s="730"/>
      <c r="KSP229" s="730"/>
      <c r="KSQ229" s="730"/>
      <c r="KSR229" s="730"/>
      <c r="KSS229" s="730"/>
      <c r="KST229" s="730"/>
      <c r="KSU229" s="730"/>
      <c r="KSV229" s="730"/>
      <c r="KSW229" s="730"/>
      <c r="KSX229" s="730"/>
      <c r="KSY229" s="730"/>
      <c r="KSZ229" s="730"/>
      <c r="KTA229" s="730"/>
      <c r="KTB229" s="730"/>
      <c r="KTC229" s="730"/>
      <c r="KTD229" s="730"/>
      <c r="KTE229" s="730"/>
      <c r="KTF229" s="730"/>
      <c r="KTG229" s="730"/>
      <c r="KTH229" s="730"/>
      <c r="KTI229" s="727"/>
      <c r="KTJ229" s="727"/>
      <c r="KTK229" s="727"/>
      <c r="KTL229" s="727"/>
      <c r="KTM229" s="727"/>
      <c r="KTN229" s="727"/>
      <c r="KTO229" s="727"/>
      <c r="KTP229" s="727"/>
      <c r="KTQ229" s="727"/>
      <c r="KTR229" s="727"/>
      <c r="KTS229" s="727"/>
      <c r="KTT229" s="727"/>
      <c r="KTU229" s="727"/>
      <c r="KTV229" s="727"/>
      <c r="KTW229" s="727"/>
      <c r="KTX229" s="727"/>
      <c r="KTY229" s="728"/>
      <c r="KTZ229" s="728"/>
      <c r="KUA229" s="728"/>
      <c r="KUB229" s="728"/>
      <c r="KUC229" s="728"/>
      <c r="KUD229" s="728"/>
      <c r="KUE229" s="728"/>
      <c r="KUF229" s="729"/>
      <c r="KUG229" s="729"/>
      <c r="KUH229" s="729"/>
      <c r="KUI229" s="729"/>
      <c r="KUJ229" s="729"/>
      <c r="KUK229" s="729"/>
      <c r="KUL229" s="729"/>
      <c r="KUM229" s="729"/>
      <c r="KUN229" s="729"/>
      <c r="KUO229" s="729"/>
      <c r="KUP229" s="729"/>
      <c r="KUQ229" s="729"/>
      <c r="KUR229" s="729"/>
      <c r="KUS229" s="729"/>
      <c r="KUT229" s="729"/>
      <c r="KUU229" s="729"/>
      <c r="KUV229" s="729"/>
      <c r="KUW229" s="729"/>
      <c r="KUX229" s="729"/>
      <c r="KUY229" s="729"/>
      <c r="KUZ229" s="729"/>
      <c r="KVA229" s="729"/>
      <c r="KVB229" s="729"/>
      <c r="KVC229" s="729"/>
      <c r="KVD229" s="729"/>
      <c r="KVE229" s="729"/>
      <c r="KVF229" s="729"/>
      <c r="KVG229" s="729"/>
      <c r="KVH229" s="729"/>
      <c r="KVI229" s="729"/>
      <c r="KVJ229" s="729"/>
      <c r="KVK229" s="729"/>
      <c r="KVL229" s="729"/>
      <c r="KVM229" s="729"/>
      <c r="KVN229" s="730"/>
      <c r="KVO229" s="730"/>
      <c r="KVP229" s="730"/>
      <c r="KVQ229" s="730"/>
      <c r="KVR229" s="730"/>
      <c r="KVS229" s="730"/>
      <c r="KVT229" s="730"/>
      <c r="KVU229" s="730"/>
      <c r="KVV229" s="730"/>
      <c r="KVW229" s="730"/>
      <c r="KVX229" s="730"/>
      <c r="KVY229" s="730"/>
      <c r="KVZ229" s="730"/>
      <c r="KWA229" s="730"/>
      <c r="KWB229" s="730"/>
      <c r="KWC229" s="730"/>
      <c r="KWD229" s="730"/>
      <c r="KWE229" s="730"/>
      <c r="KWF229" s="730"/>
      <c r="KWG229" s="730"/>
      <c r="KWH229" s="730"/>
      <c r="KWI229" s="730"/>
      <c r="KWJ229" s="730"/>
      <c r="KWK229" s="730"/>
      <c r="KWL229" s="730"/>
      <c r="KWM229" s="730"/>
      <c r="KWN229" s="730"/>
      <c r="KWO229" s="730"/>
      <c r="KWP229" s="730"/>
      <c r="KWQ229" s="730"/>
      <c r="KWR229" s="730"/>
      <c r="KWS229" s="730"/>
      <c r="KWT229" s="730"/>
      <c r="KWU229" s="730"/>
      <c r="KWV229" s="730"/>
      <c r="KWW229" s="730"/>
      <c r="KWX229" s="730"/>
      <c r="KWY229" s="730"/>
      <c r="KWZ229" s="730"/>
      <c r="KXA229" s="730"/>
      <c r="KXB229" s="730"/>
      <c r="KXC229" s="730"/>
      <c r="KXD229" s="730"/>
      <c r="KXE229" s="730"/>
      <c r="KXF229" s="730"/>
      <c r="KXG229" s="730"/>
      <c r="KXH229" s="730"/>
      <c r="KXI229" s="730"/>
      <c r="KXJ229" s="727"/>
      <c r="KXK229" s="727"/>
      <c r="KXL229" s="727"/>
      <c r="KXM229" s="727"/>
      <c r="KXN229" s="727"/>
      <c r="KXO229" s="727"/>
      <c r="KXP229" s="727"/>
      <c r="KXQ229" s="727"/>
      <c r="KXR229" s="727"/>
      <c r="KXS229" s="727"/>
      <c r="KXT229" s="727"/>
      <c r="KXU229" s="727"/>
      <c r="KXV229" s="727"/>
      <c r="KXW229" s="727"/>
      <c r="KXX229" s="727"/>
      <c r="KXY229" s="727"/>
      <c r="KXZ229" s="728"/>
      <c r="KYA229" s="728"/>
      <c r="KYB229" s="728"/>
      <c r="KYC229" s="728"/>
      <c r="KYD229" s="728"/>
      <c r="KYE229" s="728"/>
      <c r="KYF229" s="728"/>
      <c r="KYG229" s="729"/>
      <c r="KYH229" s="729"/>
      <c r="KYI229" s="729"/>
      <c r="KYJ229" s="729"/>
      <c r="KYK229" s="729"/>
      <c r="KYL229" s="729"/>
      <c r="KYM229" s="729"/>
      <c r="KYN229" s="729"/>
      <c r="KYO229" s="729"/>
      <c r="KYP229" s="729"/>
      <c r="KYQ229" s="729"/>
      <c r="KYR229" s="729"/>
      <c r="KYS229" s="729"/>
      <c r="KYT229" s="729"/>
      <c r="KYU229" s="729"/>
      <c r="KYV229" s="729"/>
      <c r="KYW229" s="729"/>
      <c r="KYX229" s="729"/>
      <c r="KYY229" s="729"/>
      <c r="KYZ229" s="729"/>
      <c r="KZA229" s="729"/>
      <c r="KZB229" s="729"/>
      <c r="KZC229" s="729"/>
      <c r="KZD229" s="729"/>
      <c r="KZE229" s="729"/>
      <c r="KZF229" s="729"/>
      <c r="KZG229" s="729"/>
      <c r="KZH229" s="729"/>
      <c r="KZI229" s="729"/>
      <c r="KZJ229" s="729"/>
      <c r="KZK229" s="729"/>
      <c r="KZL229" s="729"/>
      <c r="KZM229" s="729"/>
      <c r="KZN229" s="729"/>
      <c r="KZO229" s="730"/>
      <c r="KZP229" s="730"/>
      <c r="KZQ229" s="730"/>
      <c r="KZR229" s="730"/>
      <c r="KZS229" s="730"/>
      <c r="KZT229" s="730"/>
      <c r="KZU229" s="730"/>
      <c r="KZV229" s="730"/>
      <c r="KZW229" s="730"/>
      <c r="KZX229" s="730"/>
      <c r="KZY229" s="730"/>
      <c r="KZZ229" s="730"/>
      <c r="LAA229" s="730"/>
      <c r="LAB229" s="730"/>
      <c r="LAC229" s="730"/>
      <c r="LAD229" s="730"/>
      <c r="LAE229" s="730"/>
      <c r="LAF229" s="730"/>
      <c r="LAG229" s="730"/>
      <c r="LAH229" s="730"/>
      <c r="LAI229" s="730"/>
      <c r="LAJ229" s="730"/>
      <c r="LAK229" s="730"/>
      <c r="LAL229" s="730"/>
      <c r="LAM229" s="730"/>
      <c r="LAN229" s="730"/>
      <c r="LAO229" s="730"/>
      <c r="LAP229" s="730"/>
      <c r="LAQ229" s="730"/>
      <c r="LAR229" s="730"/>
      <c r="LAS229" s="730"/>
      <c r="LAT229" s="730"/>
      <c r="LAU229" s="730"/>
      <c r="LAV229" s="730"/>
      <c r="LAW229" s="730"/>
      <c r="LAX229" s="730"/>
      <c r="LAY229" s="730"/>
      <c r="LAZ229" s="730"/>
      <c r="LBA229" s="730"/>
      <c r="LBB229" s="730"/>
      <c r="LBC229" s="730"/>
      <c r="LBD229" s="730"/>
      <c r="LBE229" s="730"/>
      <c r="LBF229" s="730"/>
      <c r="LBG229" s="730"/>
      <c r="LBH229" s="730"/>
      <c r="LBI229" s="730"/>
      <c r="LBJ229" s="730"/>
      <c r="LBK229" s="727"/>
      <c r="LBL229" s="727"/>
      <c r="LBM229" s="727"/>
      <c r="LBN229" s="727"/>
      <c r="LBO229" s="727"/>
      <c r="LBP229" s="727"/>
      <c r="LBQ229" s="727"/>
      <c r="LBR229" s="727"/>
      <c r="LBS229" s="727"/>
      <c r="LBT229" s="727"/>
      <c r="LBU229" s="727"/>
      <c r="LBV229" s="727"/>
      <c r="LBW229" s="727"/>
      <c r="LBX229" s="727"/>
      <c r="LBY229" s="727"/>
      <c r="LBZ229" s="727"/>
      <c r="LCA229" s="728"/>
      <c r="LCB229" s="728"/>
      <c r="LCC229" s="728"/>
      <c r="LCD229" s="728"/>
      <c r="LCE229" s="728"/>
      <c r="LCF229" s="728"/>
      <c r="LCG229" s="728"/>
      <c r="LCH229" s="729"/>
      <c r="LCI229" s="729"/>
      <c r="LCJ229" s="729"/>
      <c r="LCK229" s="729"/>
      <c r="LCL229" s="729"/>
      <c r="LCM229" s="729"/>
      <c r="LCN229" s="729"/>
      <c r="LCO229" s="729"/>
      <c r="LCP229" s="729"/>
      <c r="LCQ229" s="729"/>
      <c r="LCR229" s="729"/>
      <c r="LCS229" s="729"/>
      <c r="LCT229" s="729"/>
      <c r="LCU229" s="729"/>
      <c r="LCV229" s="729"/>
      <c r="LCW229" s="729"/>
      <c r="LCX229" s="729"/>
      <c r="LCY229" s="729"/>
      <c r="LCZ229" s="729"/>
      <c r="LDA229" s="729"/>
      <c r="LDB229" s="729"/>
      <c r="LDC229" s="729"/>
      <c r="LDD229" s="729"/>
      <c r="LDE229" s="729"/>
      <c r="LDF229" s="729"/>
      <c r="LDG229" s="729"/>
      <c r="LDH229" s="729"/>
      <c r="LDI229" s="729"/>
      <c r="LDJ229" s="729"/>
      <c r="LDK229" s="729"/>
      <c r="LDL229" s="729"/>
      <c r="LDM229" s="729"/>
      <c r="LDN229" s="729"/>
      <c r="LDO229" s="729"/>
      <c r="LDP229" s="730"/>
      <c r="LDQ229" s="730"/>
      <c r="LDR229" s="730"/>
      <c r="LDS229" s="730"/>
      <c r="LDT229" s="730"/>
      <c r="LDU229" s="730"/>
      <c r="LDV229" s="730"/>
      <c r="LDW229" s="730"/>
      <c r="LDX229" s="730"/>
      <c r="LDY229" s="730"/>
      <c r="LDZ229" s="730"/>
      <c r="LEA229" s="730"/>
      <c r="LEB229" s="730"/>
      <c r="LEC229" s="730"/>
      <c r="LED229" s="730"/>
      <c r="LEE229" s="730"/>
      <c r="LEF229" s="730"/>
      <c r="LEG229" s="730"/>
      <c r="LEH229" s="730"/>
      <c r="LEI229" s="730"/>
      <c r="LEJ229" s="730"/>
      <c r="LEK229" s="730"/>
      <c r="LEL229" s="730"/>
      <c r="LEM229" s="730"/>
      <c r="LEN229" s="730"/>
      <c r="LEO229" s="730"/>
      <c r="LEP229" s="730"/>
      <c r="LEQ229" s="730"/>
      <c r="LER229" s="730"/>
      <c r="LES229" s="730"/>
      <c r="LET229" s="730"/>
      <c r="LEU229" s="730"/>
      <c r="LEV229" s="730"/>
      <c r="LEW229" s="730"/>
      <c r="LEX229" s="730"/>
      <c r="LEY229" s="730"/>
      <c r="LEZ229" s="730"/>
      <c r="LFA229" s="730"/>
      <c r="LFB229" s="730"/>
      <c r="LFC229" s="730"/>
      <c r="LFD229" s="730"/>
      <c r="LFE229" s="730"/>
      <c r="LFF229" s="730"/>
      <c r="LFG229" s="730"/>
      <c r="LFH229" s="730"/>
      <c r="LFI229" s="730"/>
      <c r="LFJ229" s="730"/>
      <c r="LFK229" s="730"/>
      <c r="LFL229" s="727"/>
      <c r="LFM229" s="727"/>
      <c r="LFN229" s="727"/>
      <c r="LFO229" s="727"/>
      <c r="LFP229" s="727"/>
      <c r="LFQ229" s="727"/>
      <c r="LFR229" s="727"/>
      <c r="LFS229" s="727"/>
      <c r="LFT229" s="727"/>
      <c r="LFU229" s="727"/>
      <c r="LFV229" s="727"/>
      <c r="LFW229" s="727"/>
      <c r="LFX229" s="727"/>
      <c r="LFY229" s="727"/>
      <c r="LFZ229" s="727"/>
      <c r="LGA229" s="727"/>
      <c r="LGB229" s="728"/>
      <c r="LGC229" s="728"/>
      <c r="LGD229" s="728"/>
      <c r="LGE229" s="728"/>
      <c r="LGF229" s="728"/>
      <c r="LGG229" s="728"/>
      <c r="LGH229" s="728"/>
      <c r="LGI229" s="729"/>
      <c r="LGJ229" s="729"/>
      <c r="LGK229" s="729"/>
      <c r="LGL229" s="729"/>
      <c r="LGM229" s="729"/>
      <c r="LGN229" s="729"/>
      <c r="LGO229" s="729"/>
      <c r="LGP229" s="729"/>
      <c r="LGQ229" s="729"/>
      <c r="LGR229" s="729"/>
      <c r="LGS229" s="729"/>
      <c r="LGT229" s="729"/>
      <c r="LGU229" s="729"/>
      <c r="LGV229" s="729"/>
      <c r="LGW229" s="729"/>
      <c r="LGX229" s="729"/>
      <c r="LGY229" s="729"/>
      <c r="LGZ229" s="729"/>
      <c r="LHA229" s="729"/>
      <c r="LHB229" s="729"/>
      <c r="LHC229" s="729"/>
      <c r="LHD229" s="729"/>
      <c r="LHE229" s="729"/>
      <c r="LHF229" s="729"/>
      <c r="LHG229" s="729"/>
      <c r="LHH229" s="729"/>
      <c r="LHI229" s="729"/>
      <c r="LHJ229" s="729"/>
      <c r="LHK229" s="729"/>
      <c r="LHL229" s="729"/>
      <c r="LHM229" s="729"/>
      <c r="LHN229" s="729"/>
      <c r="LHO229" s="729"/>
      <c r="LHP229" s="729"/>
      <c r="LHQ229" s="730"/>
      <c r="LHR229" s="730"/>
      <c r="LHS229" s="730"/>
      <c r="LHT229" s="730"/>
      <c r="LHU229" s="730"/>
      <c r="LHV229" s="730"/>
      <c r="LHW229" s="730"/>
      <c r="LHX229" s="730"/>
      <c r="LHY229" s="730"/>
      <c r="LHZ229" s="730"/>
      <c r="LIA229" s="730"/>
      <c r="LIB229" s="730"/>
      <c r="LIC229" s="730"/>
      <c r="LID229" s="730"/>
      <c r="LIE229" s="730"/>
      <c r="LIF229" s="730"/>
      <c r="LIG229" s="730"/>
      <c r="LIH229" s="730"/>
      <c r="LII229" s="730"/>
      <c r="LIJ229" s="730"/>
      <c r="LIK229" s="730"/>
      <c r="LIL229" s="730"/>
      <c r="LIM229" s="730"/>
      <c r="LIN229" s="730"/>
      <c r="LIO229" s="730"/>
      <c r="LIP229" s="730"/>
      <c r="LIQ229" s="730"/>
      <c r="LIR229" s="730"/>
      <c r="LIS229" s="730"/>
      <c r="LIT229" s="730"/>
      <c r="LIU229" s="730"/>
      <c r="LIV229" s="730"/>
      <c r="LIW229" s="730"/>
      <c r="LIX229" s="730"/>
      <c r="LIY229" s="730"/>
      <c r="LIZ229" s="730"/>
      <c r="LJA229" s="730"/>
      <c r="LJB229" s="730"/>
      <c r="LJC229" s="730"/>
      <c r="LJD229" s="730"/>
      <c r="LJE229" s="730"/>
      <c r="LJF229" s="730"/>
      <c r="LJG229" s="730"/>
      <c r="LJH229" s="730"/>
      <c r="LJI229" s="730"/>
      <c r="LJJ229" s="730"/>
      <c r="LJK229" s="730"/>
      <c r="LJL229" s="730"/>
      <c r="LJM229" s="727"/>
      <c r="LJN229" s="727"/>
      <c r="LJO229" s="727"/>
      <c r="LJP229" s="727"/>
      <c r="LJQ229" s="727"/>
      <c r="LJR229" s="727"/>
      <c r="LJS229" s="727"/>
      <c r="LJT229" s="727"/>
      <c r="LJU229" s="727"/>
      <c r="LJV229" s="727"/>
      <c r="LJW229" s="727"/>
      <c r="LJX229" s="727"/>
      <c r="LJY229" s="727"/>
      <c r="LJZ229" s="727"/>
      <c r="LKA229" s="727"/>
      <c r="LKB229" s="727"/>
      <c r="LKC229" s="728"/>
      <c r="LKD229" s="728"/>
      <c r="LKE229" s="728"/>
      <c r="LKF229" s="728"/>
      <c r="LKG229" s="728"/>
      <c r="LKH229" s="728"/>
      <c r="LKI229" s="728"/>
      <c r="LKJ229" s="729"/>
      <c r="LKK229" s="729"/>
      <c r="LKL229" s="729"/>
      <c r="LKM229" s="729"/>
      <c r="LKN229" s="729"/>
      <c r="LKO229" s="729"/>
      <c r="LKP229" s="729"/>
      <c r="LKQ229" s="729"/>
      <c r="LKR229" s="729"/>
      <c r="LKS229" s="729"/>
      <c r="LKT229" s="729"/>
      <c r="LKU229" s="729"/>
      <c r="LKV229" s="729"/>
      <c r="LKW229" s="729"/>
      <c r="LKX229" s="729"/>
      <c r="LKY229" s="729"/>
      <c r="LKZ229" s="729"/>
      <c r="LLA229" s="729"/>
      <c r="LLB229" s="729"/>
      <c r="LLC229" s="729"/>
      <c r="LLD229" s="729"/>
      <c r="LLE229" s="729"/>
      <c r="LLF229" s="729"/>
      <c r="LLG229" s="729"/>
      <c r="LLH229" s="729"/>
      <c r="LLI229" s="729"/>
      <c r="LLJ229" s="729"/>
      <c r="LLK229" s="729"/>
      <c r="LLL229" s="729"/>
      <c r="LLM229" s="729"/>
      <c r="LLN229" s="729"/>
      <c r="LLO229" s="729"/>
      <c r="LLP229" s="729"/>
      <c r="LLQ229" s="729"/>
      <c r="LLR229" s="730"/>
      <c r="LLS229" s="730"/>
      <c r="LLT229" s="730"/>
      <c r="LLU229" s="730"/>
      <c r="LLV229" s="730"/>
      <c r="LLW229" s="730"/>
      <c r="LLX229" s="730"/>
      <c r="LLY229" s="730"/>
      <c r="LLZ229" s="730"/>
      <c r="LMA229" s="730"/>
      <c r="LMB229" s="730"/>
      <c r="LMC229" s="730"/>
      <c r="LMD229" s="730"/>
      <c r="LME229" s="730"/>
      <c r="LMF229" s="730"/>
      <c r="LMG229" s="730"/>
      <c r="LMH229" s="730"/>
      <c r="LMI229" s="730"/>
      <c r="LMJ229" s="730"/>
      <c r="LMK229" s="730"/>
      <c r="LML229" s="730"/>
      <c r="LMM229" s="730"/>
      <c r="LMN229" s="730"/>
      <c r="LMO229" s="730"/>
      <c r="LMP229" s="730"/>
      <c r="LMQ229" s="730"/>
      <c r="LMR229" s="730"/>
      <c r="LMS229" s="730"/>
      <c r="LMT229" s="730"/>
      <c r="LMU229" s="730"/>
      <c r="LMV229" s="730"/>
      <c r="LMW229" s="730"/>
      <c r="LMX229" s="730"/>
      <c r="LMY229" s="730"/>
      <c r="LMZ229" s="730"/>
      <c r="LNA229" s="730"/>
      <c r="LNB229" s="730"/>
      <c r="LNC229" s="730"/>
      <c r="LND229" s="730"/>
      <c r="LNE229" s="730"/>
      <c r="LNF229" s="730"/>
      <c r="LNG229" s="730"/>
      <c r="LNH229" s="730"/>
      <c r="LNI229" s="730"/>
      <c r="LNJ229" s="730"/>
      <c r="LNK229" s="730"/>
      <c r="LNL229" s="730"/>
      <c r="LNM229" s="730"/>
      <c r="LNN229" s="727"/>
      <c r="LNO229" s="727"/>
      <c r="LNP229" s="727"/>
      <c r="LNQ229" s="727"/>
      <c r="LNR229" s="727"/>
      <c r="LNS229" s="727"/>
      <c r="LNT229" s="727"/>
      <c r="LNU229" s="727"/>
      <c r="LNV229" s="727"/>
      <c r="LNW229" s="727"/>
      <c r="LNX229" s="727"/>
      <c r="LNY229" s="727"/>
      <c r="LNZ229" s="727"/>
      <c r="LOA229" s="727"/>
      <c r="LOB229" s="727"/>
      <c r="LOC229" s="727"/>
      <c r="LOD229" s="728"/>
      <c r="LOE229" s="728"/>
      <c r="LOF229" s="728"/>
      <c r="LOG229" s="728"/>
      <c r="LOH229" s="728"/>
      <c r="LOI229" s="728"/>
      <c r="LOJ229" s="728"/>
      <c r="LOK229" s="729"/>
      <c r="LOL229" s="729"/>
      <c r="LOM229" s="729"/>
      <c r="LON229" s="729"/>
      <c r="LOO229" s="729"/>
      <c r="LOP229" s="729"/>
      <c r="LOQ229" s="729"/>
      <c r="LOR229" s="729"/>
      <c r="LOS229" s="729"/>
      <c r="LOT229" s="729"/>
      <c r="LOU229" s="729"/>
      <c r="LOV229" s="729"/>
      <c r="LOW229" s="729"/>
      <c r="LOX229" s="729"/>
      <c r="LOY229" s="729"/>
      <c r="LOZ229" s="729"/>
      <c r="LPA229" s="729"/>
      <c r="LPB229" s="729"/>
      <c r="LPC229" s="729"/>
      <c r="LPD229" s="729"/>
      <c r="LPE229" s="729"/>
      <c r="LPF229" s="729"/>
      <c r="LPG229" s="729"/>
      <c r="LPH229" s="729"/>
      <c r="LPI229" s="729"/>
      <c r="LPJ229" s="729"/>
      <c r="LPK229" s="729"/>
      <c r="LPL229" s="729"/>
      <c r="LPM229" s="729"/>
      <c r="LPN229" s="729"/>
      <c r="LPO229" s="729"/>
      <c r="LPP229" s="729"/>
      <c r="LPQ229" s="729"/>
      <c r="LPR229" s="729"/>
      <c r="LPS229" s="730"/>
      <c r="LPT229" s="730"/>
      <c r="LPU229" s="730"/>
      <c r="LPV229" s="730"/>
      <c r="LPW229" s="730"/>
      <c r="LPX229" s="730"/>
      <c r="LPY229" s="730"/>
      <c r="LPZ229" s="730"/>
      <c r="LQA229" s="730"/>
      <c r="LQB229" s="730"/>
      <c r="LQC229" s="730"/>
      <c r="LQD229" s="730"/>
      <c r="LQE229" s="730"/>
      <c r="LQF229" s="730"/>
      <c r="LQG229" s="730"/>
      <c r="LQH229" s="730"/>
      <c r="LQI229" s="730"/>
      <c r="LQJ229" s="730"/>
      <c r="LQK229" s="730"/>
      <c r="LQL229" s="730"/>
      <c r="LQM229" s="730"/>
      <c r="LQN229" s="730"/>
      <c r="LQO229" s="730"/>
      <c r="LQP229" s="730"/>
      <c r="LQQ229" s="730"/>
      <c r="LQR229" s="730"/>
      <c r="LQS229" s="730"/>
      <c r="LQT229" s="730"/>
      <c r="LQU229" s="730"/>
      <c r="LQV229" s="730"/>
      <c r="LQW229" s="730"/>
      <c r="LQX229" s="730"/>
      <c r="LQY229" s="730"/>
      <c r="LQZ229" s="730"/>
      <c r="LRA229" s="730"/>
      <c r="LRB229" s="730"/>
      <c r="LRC229" s="730"/>
      <c r="LRD229" s="730"/>
      <c r="LRE229" s="730"/>
      <c r="LRF229" s="730"/>
      <c r="LRG229" s="730"/>
      <c r="LRH229" s="730"/>
      <c r="LRI229" s="730"/>
      <c r="LRJ229" s="730"/>
      <c r="LRK229" s="730"/>
      <c r="LRL229" s="730"/>
      <c r="LRM229" s="730"/>
      <c r="LRN229" s="730"/>
      <c r="LRO229" s="727"/>
      <c r="LRP229" s="727"/>
      <c r="LRQ229" s="727"/>
      <c r="LRR229" s="727"/>
      <c r="LRS229" s="727"/>
      <c r="LRT229" s="727"/>
      <c r="LRU229" s="727"/>
      <c r="LRV229" s="727"/>
      <c r="LRW229" s="727"/>
      <c r="LRX229" s="727"/>
      <c r="LRY229" s="727"/>
      <c r="LRZ229" s="727"/>
      <c r="LSA229" s="727"/>
      <c r="LSB229" s="727"/>
      <c r="LSC229" s="727"/>
      <c r="LSD229" s="727"/>
      <c r="LSE229" s="728"/>
      <c r="LSF229" s="728"/>
      <c r="LSG229" s="728"/>
      <c r="LSH229" s="728"/>
      <c r="LSI229" s="728"/>
      <c r="LSJ229" s="728"/>
      <c r="LSK229" s="728"/>
      <c r="LSL229" s="729"/>
      <c r="LSM229" s="729"/>
      <c r="LSN229" s="729"/>
      <c r="LSO229" s="729"/>
      <c r="LSP229" s="729"/>
      <c r="LSQ229" s="729"/>
      <c r="LSR229" s="729"/>
      <c r="LSS229" s="729"/>
      <c r="LST229" s="729"/>
      <c r="LSU229" s="729"/>
      <c r="LSV229" s="729"/>
      <c r="LSW229" s="729"/>
      <c r="LSX229" s="729"/>
      <c r="LSY229" s="729"/>
      <c r="LSZ229" s="729"/>
      <c r="LTA229" s="729"/>
      <c r="LTB229" s="729"/>
      <c r="LTC229" s="729"/>
      <c r="LTD229" s="729"/>
      <c r="LTE229" s="729"/>
      <c r="LTF229" s="729"/>
      <c r="LTG229" s="729"/>
      <c r="LTH229" s="729"/>
      <c r="LTI229" s="729"/>
      <c r="LTJ229" s="729"/>
      <c r="LTK229" s="729"/>
      <c r="LTL229" s="729"/>
      <c r="LTM229" s="729"/>
      <c r="LTN229" s="729"/>
      <c r="LTO229" s="729"/>
      <c r="LTP229" s="729"/>
      <c r="LTQ229" s="729"/>
      <c r="LTR229" s="729"/>
      <c r="LTS229" s="729"/>
      <c r="LTT229" s="730"/>
      <c r="LTU229" s="730"/>
      <c r="LTV229" s="730"/>
      <c r="LTW229" s="730"/>
      <c r="LTX229" s="730"/>
      <c r="LTY229" s="730"/>
      <c r="LTZ229" s="730"/>
      <c r="LUA229" s="730"/>
      <c r="LUB229" s="730"/>
      <c r="LUC229" s="730"/>
      <c r="LUD229" s="730"/>
      <c r="LUE229" s="730"/>
      <c r="LUF229" s="730"/>
      <c r="LUG229" s="730"/>
      <c r="LUH229" s="730"/>
      <c r="LUI229" s="730"/>
      <c r="LUJ229" s="730"/>
      <c r="LUK229" s="730"/>
      <c r="LUL229" s="730"/>
      <c r="LUM229" s="730"/>
      <c r="LUN229" s="730"/>
      <c r="LUO229" s="730"/>
      <c r="LUP229" s="730"/>
      <c r="LUQ229" s="730"/>
      <c r="LUR229" s="730"/>
      <c r="LUS229" s="730"/>
      <c r="LUT229" s="730"/>
      <c r="LUU229" s="730"/>
      <c r="LUV229" s="730"/>
      <c r="LUW229" s="730"/>
      <c r="LUX229" s="730"/>
      <c r="LUY229" s="730"/>
      <c r="LUZ229" s="730"/>
      <c r="LVA229" s="730"/>
      <c r="LVB229" s="730"/>
      <c r="LVC229" s="730"/>
      <c r="LVD229" s="730"/>
      <c r="LVE229" s="730"/>
      <c r="LVF229" s="730"/>
      <c r="LVG229" s="730"/>
      <c r="LVH229" s="730"/>
      <c r="LVI229" s="730"/>
      <c r="LVJ229" s="730"/>
      <c r="LVK229" s="730"/>
      <c r="LVL229" s="730"/>
      <c r="LVM229" s="730"/>
      <c r="LVN229" s="730"/>
      <c r="LVO229" s="730"/>
      <c r="LVP229" s="727"/>
      <c r="LVQ229" s="727"/>
      <c r="LVR229" s="727"/>
      <c r="LVS229" s="727"/>
      <c r="LVT229" s="727"/>
      <c r="LVU229" s="727"/>
      <c r="LVV229" s="727"/>
      <c r="LVW229" s="727"/>
      <c r="LVX229" s="727"/>
      <c r="LVY229" s="727"/>
      <c r="LVZ229" s="727"/>
      <c r="LWA229" s="727"/>
      <c r="LWB229" s="727"/>
      <c r="LWC229" s="727"/>
      <c r="LWD229" s="727"/>
      <c r="LWE229" s="727"/>
      <c r="LWF229" s="728"/>
      <c r="LWG229" s="728"/>
      <c r="LWH229" s="728"/>
      <c r="LWI229" s="728"/>
      <c r="LWJ229" s="728"/>
      <c r="LWK229" s="728"/>
      <c r="LWL229" s="728"/>
      <c r="LWM229" s="729"/>
      <c r="LWN229" s="729"/>
      <c r="LWO229" s="729"/>
      <c r="LWP229" s="729"/>
      <c r="LWQ229" s="729"/>
      <c r="LWR229" s="729"/>
      <c r="LWS229" s="729"/>
      <c r="LWT229" s="729"/>
      <c r="LWU229" s="729"/>
      <c r="LWV229" s="729"/>
      <c r="LWW229" s="729"/>
      <c r="LWX229" s="729"/>
      <c r="LWY229" s="729"/>
      <c r="LWZ229" s="729"/>
      <c r="LXA229" s="729"/>
      <c r="LXB229" s="729"/>
      <c r="LXC229" s="729"/>
      <c r="LXD229" s="729"/>
      <c r="LXE229" s="729"/>
      <c r="LXF229" s="729"/>
      <c r="LXG229" s="729"/>
      <c r="LXH229" s="729"/>
      <c r="LXI229" s="729"/>
      <c r="LXJ229" s="729"/>
      <c r="LXK229" s="729"/>
      <c r="LXL229" s="729"/>
      <c r="LXM229" s="729"/>
      <c r="LXN229" s="729"/>
      <c r="LXO229" s="729"/>
      <c r="LXP229" s="729"/>
      <c r="LXQ229" s="729"/>
      <c r="LXR229" s="729"/>
      <c r="LXS229" s="729"/>
      <c r="LXT229" s="729"/>
      <c r="LXU229" s="730"/>
      <c r="LXV229" s="730"/>
      <c r="LXW229" s="730"/>
      <c r="LXX229" s="730"/>
      <c r="LXY229" s="730"/>
      <c r="LXZ229" s="730"/>
      <c r="LYA229" s="730"/>
      <c r="LYB229" s="730"/>
      <c r="LYC229" s="730"/>
      <c r="LYD229" s="730"/>
      <c r="LYE229" s="730"/>
      <c r="LYF229" s="730"/>
      <c r="LYG229" s="730"/>
      <c r="LYH229" s="730"/>
      <c r="LYI229" s="730"/>
      <c r="LYJ229" s="730"/>
      <c r="LYK229" s="730"/>
      <c r="LYL229" s="730"/>
      <c r="LYM229" s="730"/>
      <c r="LYN229" s="730"/>
      <c r="LYO229" s="730"/>
      <c r="LYP229" s="730"/>
      <c r="LYQ229" s="730"/>
      <c r="LYR229" s="730"/>
      <c r="LYS229" s="730"/>
      <c r="LYT229" s="730"/>
      <c r="LYU229" s="730"/>
      <c r="LYV229" s="730"/>
      <c r="LYW229" s="730"/>
      <c r="LYX229" s="730"/>
      <c r="LYY229" s="730"/>
      <c r="LYZ229" s="730"/>
      <c r="LZA229" s="730"/>
      <c r="LZB229" s="730"/>
      <c r="LZC229" s="730"/>
      <c r="LZD229" s="730"/>
      <c r="LZE229" s="730"/>
      <c r="LZF229" s="730"/>
      <c r="LZG229" s="730"/>
      <c r="LZH229" s="730"/>
      <c r="LZI229" s="730"/>
      <c r="LZJ229" s="730"/>
      <c r="LZK229" s="730"/>
      <c r="LZL229" s="730"/>
      <c r="LZM229" s="730"/>
      <c r="LZN229" s="730"/>
      <c r="LZO229" s="730"/>
      <c r="LZP229" s="730"/>
      <c r="LZQ229" s="727"/>
      <c r="LZR229" s="727"/>
      <c r="LZS229" s="727"/>
      <c r="LZT229" s="727"/>
      <c r="LZU229" s="727"/>
      <c r="LZV229" s="727"/>
      <c r="LZW229" s="727"/>
      <c r="LZX229" s="727"/>
      <c r="LZY229" s="727"/>
      <c r="LZZ229" s="727"/>
      <c r="MAA229" s="727"/>
      <c r="MAB229" s="727"/>
      <c r="MAC229" s="727"/>
      <c r="MAD229" s="727"/>
      <c r="MAE229" s="727"/>
      <c r="MAF229" s="727"/>
      <c r="MAG229" s="728"/>
      <c r="MAH229" s="728"/>
      <c r="MAI229" s="728"/>
      <c r="MAJ229" s="728"/>
      <c r="MAK229" s="728"/>
      <c r="MAL229" s="728"/>
      <c r="MAM229" s="728"/>
      <c r="MAN229" s="729"/>
      <c r="MAO229" s="729"/>
      <c r="MAP229" s="729"/>
      <c r="MAQ229" s="729"/>
      <c r="MAR229" s="729"/>
      <c r="MAS229" s="729"/>
      <c r="MAT229" s="729"/>
      <c r="MAU229" s="729"/>
      <c r="MAV229" s="729"/>
      <c r="MAW229" s="729"/>
      <c r="MAX229" s="729"/>
      <c r="MAY229" s="729"/>
      <c r="MAZ229" s="729"/>
      <c r="MBA229" s="729"/>
      <c r="MBB229" s="729"/>
      <c r="MBC229" s="729"/>
      <c r="MBD229" s="729"/>
      <c r="MBE229" s="729"/>
      <c r="MBF229" s="729"/>
      <c r="MBG229" s="729"/>
      <c r="MBH229" s="729"/>
      <c r="MBI229" s="729"/>
      <c r="MBJ229" s="729"/>
      <c r="MBK229" s="729"/>
      <c r="MBL229" s="729"/>
      <c r="MBM229" s="729"/>
      <c r="MBN229" s="729"/>
      <c r="MBO229" s="729"/>
      <c r="MBP229" s="729"/>
      <c r="MBQ229" s="729"/>
      <c r="MBR229" s="729"/>
      <c r="MBS229" s="729"/>
      <c r="MBT229" s="729"/>
      <c r="MBU229" s="729"/>
      <c r="MBV229" s="730"/>
      <c r="MBW229" s="730"/>
      <c r="MBX229" s="730"/>
      <c r="MBY229" s="730"/>
      <c r="MBZ229" s="730"/>
      <c r="MCA229" s="730"/>
      <c r="MCB229" s="730"/>
      <c r="MCC229" s="730"/>
      <c r="MCD229" s="730"/>
      <c r="MCE229" s="730"/>
      <c r="MCF229" s="730"/>
      <c r="MCG229" s="730"/>
      <c r="MCH229" s="730"/>
      <c r="MCI229" s="730"/>
      <c r="MCJ229" s="730"/>
      <c r="MCK229" s="730"/>
      <c r="MCL229" s="730"/>
      <c r="MCM229" s="730"/>
      <c r="MCN229" s="730"/>
      <c r="MCO229" s="730"/>
      <c r="MCP229" s="730"/>
      <c r="MCQ229" s="730"/>
      <c r="MCR229" s="730"/>
      <c r="MCS229" s="730"/>
      <c r="MCT229" s="730"/>
      <c r="MCU229" s="730"/>
      <c r="MCV229" s="730"/>
      <c r="MCW229" s="730"/>
      <c r="MCX229" s="730"/>
      <c r="MCY229" s="730"/>
      <c r="MCZ229" s="730"/>
      <c r="MDA229" s="730"/>
      <c r="MDB229" s="730"/>
      <c r="MDC229" s="730"/>
      <c r="MDD229" s="730"/>
      <c r="MDE229" s="730"/>
      <c r="MDF229" s="730"/>
      <c r="MDG229" s="730"/>
      <c r="MDH229" s="730"/>
      <c r="MDI229" s="730"/>
      <c r="MDJ229" s="730"/>
      <c r="MDK229" s="730"/>
      <c r="MDL229" s="730"/>
      <c r="MDM229" s="730"/>
      <c r="MDN229" s="730"/>
      <c r="MDO229" s="730"/>
      <c r="MDP229" s="730"/>
      <c r="MDQ229" s="730"/>
      <c r="MDR229" s="727"/>
      <c r="MDS229" s="727"/>
      <c r="MDT229" s="727"/>
      <c r="MDU229" s="727"/>
      <c r="MDV229" s="727"/>
      <c r="MDW229" s="727"/>
      <c r="MDX229" s="727"/>
      <c r="MDY229" s="727"/>
      <c r="MDZ229" s="727"/>
      <c r="MEA229" s="727"/>
      <c r="MEB229" s="727"/>
      <c r="MEC229" s="727"/>
      <c r="MED229" s="727"/>
      <c r="MEE229" s="727"/>
      <c r="MEF229" s="727"/>
      <c r="MEG229" s="727"/>
      <c r="MEH229" s="728"/>
      <c r="MEI229" s="728"/>
      <c r="MEJ229" s="728"/>
      <c r="MEK229" s="728"/>
      <c r="MEL229" s="728"/>
      <c r="MEM229" s="728"/>
      <c r="MEN229" s="728"/>
      <c r="MEO229" s="729"/>
      <c r="MEP229" s="729"/>
      <c r="MEQ229" s="729"/>
      <c r="MER229" s="729"/>
      <c r="MES229" s="729"/>
      <c r="MET229" s="729"/>
      <c r="MEU229" s="729"/>
      <c r="MEV229" s="729"/>
      <c r="MEW229" s="729"/>
      <c r="MEX229" s="729"/>
      <c r="MEY229" s="729"/>
      <c r="MEZ229" s="729"/>
      <c r="MFA229" s="729"/>
      <c r="MFB229" s="729"/>
      <c r="MFC229" s="729"/>
      <c r="MFD229" s="729"/>
      <c r="MFE229" s="729"/>
      <c r="MFF229" s="729"/>
      <c r="MFG229" s="729"/>
      <c r="MFH229" s="729"/>
      <c r="MFI229" s="729"/>
      <c r="MFJ229" s="729"/>
      <c r="MFK229" s="729"/>
      <c r="MFL229" s="729"/>
      <c r="MFM229" s="729"/>
      <c r="MFN229" s="729"/>
      <c r="MFO229" s="729"/>
      <c r="MFP229" s="729"/>
      <c r="MFQ229" s="729"/>
      <c r="MFR229" s="729"/>
      <c r="MFS229" s="729"/>
      <c r="MFT229" s="729"/>
      <c r="MFU229" s="729"/>
      <c r="MFV229" s="729"/>
      <c r="MFW229" s="730"/>
      <c r="MFX229" s="730"/>
      <c r="MFY229" s="730"/>
      <c r="MFZ229" s="730"/>
      <c r="MGA229" s="730"/>
      <c r="MGB229" s="730"/>
      <c r="MGC229" s="730"/>
      <c r="MGD229" s="730"/>
      <c r="MGE229" s="730"/>
      <c r="MGF229" s="730"/>
      <c r="MGG229" s="730"/>
      <c r="MGH229" s="730"/>
      <c r="MGI229" s="730"/>
      <c r="MGJ229" s="730"/>
      <c r="MGK229" s="730"/>
      <c r="MGL229" s="730"/>
      <c r="MGM229" s="730"/>
      <c r="MGN229" s="730"/>
      <c r="MGO229" s="730"/>
      <c r="MGP229" s="730"/>
      <c r="MGQ229" s="730"/>
      <c r="MGR229" s="730"/>
      <c r="MGS229" s="730"/>
      <c r="MGT229" s="730"/>
      <c r="MGU229" s="730"/>
      <c r="MGV229" s="730"/>
      <c r="MGW229" s="730"/>
      <c r="MGX229" s="730"/>
      <c r="MGY229" s="730"/>
      <c r="MGZ229" s="730"/>
      <c r="MHA229" s="730"/>
      <c r="MHB229" s="730"/>
      <c r="MHC229" s="730"/>
      <c r="MHD229" s="730"/>
      <c r="MHE229" s="730"/>
      <c r="MHF229" s="730"/>
      <c r="MHG229" s="730"/>
      <c r="MHH229" s="730"/>
      <c r="MHI229" s="730"/>
      <c r="MHJ229" s="730"/>
      <c r="MHK229" s="730"/>
      <c r="MHL229" s="730"/>
      <c r="MHM229" s="730"/>
      <c r="MHN229" s="730"/>
      <c r="MHO229" s="730"/>
      <c r="MHP229" s="730"/>
      <c r="MHQ229" s="730"/>
      <c r="MHR229" s="730"/>
      <c r="MHS229" s="727"/>
      <c r="MHT229" s="727"/>
      <c r="MHU229" s="727"/>
      <c r="MHV229" s="727"/>
      <c r="MHW229" s="727"/>
      <c r="MHX229" s="727"/>
      <c r="MHY229" s="727"/>
      <c r="MHZ229" s="727"/>
      <c r="MIA229" s="727"/>
      <c r="MIB229" s="727"/>
      <c r="MIC229" s="727"/>
      <c r="MID229" s="727"/>
      <c r="MIE229" s="727"/>
      <c r="MIF229" s="727"/>
      <c r="MIG229" s="727"/>
      <c r="MIH229" s="727"/>
      <c r="MII229" s="728"/>
      <c r="MIJ229" s="728"/>
      <c r="MIK229" s="728"/>
      <c r="MIL229" s="728"/>
      <c r="MIM229" s="728"/>
      <c r="MIN229" s="728"/>
      <c r="MIO229" s="728"/>
      <c r="MIP229" s="729"/>
      <c r="MIQ229" s="729"/>
      <c r="MIR229" s="729"/>
      <c r="MIS229" s="729"/>
      <c r="MIT229" s="729"/>
      <c r="MIU229" s="729"/>
      <c r="MIV229" s="729"/>
      <c r="MIW229" s="729"/>
      <c r="MIX229" s="729"/>
      <c r="MIY229" s="729"/>
      <c r="MIZ229" s="729"/>
      <c r="MJA229" s="729"/>
      <c r="MJB229" s="729"/>
      <c r="MJC229" s="729"/>
      <c r="MJD229" s="729"/>
      <c r="MJE229" s="729"/>
      <c r="MJF229" s="729"/>
      <c r="MJG229" s="729"/>
      <c r="MJH229" s="729"/>
      <c r="MJI229" s="729"/>
      <c r="MJJ229" s="729"/>
      <c r="MJK229" s="729"/>
      <c r="MJL229" s="729"/>
      <c r="MJM229" s="729"/>
      <c r="MJN229" s="729"/>
      <c r="MJO229" s="729"/>
      <c r="MJP229" s="729"/>
      <c r="MJQ229" s="729"/>
      <c r="MJR229" s="729"/>
      <c r="MJS229" s="729"/>
      <c r="MJT229" s="729"/>
      <c r="MJU229" s="729"/>
      <c r="MJV229" s="729"/>
      <c r="MJW229" s="729"/>
      <c r="MJX229" s="730"/>
      <c r="MJY229" s="730"/>
      <c r="MJZ229" s="730"/>
      <c r="MKA229" s="730"/>
      <c r="MKB229" s="730"/>
      <c r="MKC229" s="730"/>
      <c r="MKD229" s="730"/>
      <c r="MKE229" s="730"/>
      <c r="MKF229" s="730"/>
      <c r="MKG229" s="730"/>
      <c r="MKH229" s="730"/>
      <c r="MKI229" s="730"/>
      <c r="MKJ229" s="730"/>
      <c r="MKK229" s="730"/>
      <c r="MKL229" s="730"/>
      <c r="MKM229" s="730"/>
      <c r="MKN229" s="730"/>
      <c r="MKO229" s="730"/>
      <c r="MKP229" s="730"/>
      <c r="MKQ229" s="730"/>
      <c r="MKR229" s="730"/>
      <c r="MKS229" s="730"/>
      <c r="MKT229" s="730"/>
      <c r="MKU229" s="730"/>
      <c r="MKV229" s="730"/>
      <c r="MKW229" s="730"/>
      <c r="MKX229" s="730"/>
      <c r="MKY229" s="730"/>
      <c r="MKZ229" s="730"/>
      <c r="MLA229" s="730"/>
      <c r="MLB229" s="730"/>
      <c r="MLC229" s="730"/>
      <c r="MLD229" s="730"/>
      <c r="MLE229" s="730"/>
      <c r="MLF229" s="730"/>
      <c r="MLG229" s="730"/>
      <c r="MLH229" s="730"/>
      <c r="MLI229" s="730"/>
      <c r="MLJ229" s="730"/>
      <c r="MLK229" s="730"/>
      <c r="MLL229" s="730"/>
      <c r="MLM229" s="730"/>
      <c r="MLN229" s="730"/>
      <c r="MLO229" s="730"/>
      <c r="MLP229" s="730"/>
      <c r="MLQ229" s="730"/>
      <c r="MLR229" s="730"/>
      <c r="MLS229" s="730"/>
      <c r="MLT229" s="727"/>
      <c r="MLU229" s="727"/>
      <c r="MLV229" s="727"/>
      <c r="MLW229" s="727"/>
      <c r="MLX229" s="727"/>
      <c r="MLY229" s="727"/>
      <c r="MLZ229" s="727"/>
      <c r="MMA229" s="727"/>
      <c r="MMB229" s="727"/>
      <c r="MMC229" s="727"/>
      <c r="MMD229" s="727"/>
      <c r="MME229" s="727"/>
      <c r="MMF229" s="727"/>
      <c r="MMG229" s="727"/>
      <c r="MMH229" s="727"/>
      <c r="MMI229" s="727"/>
      <c r="MMJ229" s="728"/>
      <c r="MMK229" s="728"/>
      <c r="MML229" s="728"/>
      <c r="MMM229" s="728"/>
      <c r="MMN229" s="728"/>
      <c r="MMO229" s="728"/>
      <c r="MMP229" s="728"/>
      <c r="MMQ229" s="729"/>
      <c r="MMR229" s="729"/>
      <c r="MMS229" s="729"/>
      <c r="MMT229" s="729"/>
      <c r="MMU229" s="729"/>
      <c r="MMV229" s="729"/>
      <c r="MMW229" s="729"/>
      <c r="MMX229" s="729"/>
      <c r="MMY229" s="729"/>
      <c r="MMZ229" s="729"/>
      <c r="MNA229" s="729"/>
      <c r="MNB229" s="729"/>
      <c r="MNC229" s="729"/>
      <c r="MND229" s="729"/>
      <c r="MNE229" s="729"/>
      <c r="MNF229" s="729"/>
      <c r="MNG229" s="729"/>
      <c r="MNH229" s="729"/>
      <c r="MNI229" s="729"/>
      <c r="MNJ229" s="729"/>
      <c r="MNK229" s="729"/>
      <c r="MNL229" s="729"/>
      <c r="MNM229" s="729"/>
      <c r="MNN229" s="729"/>
      <c r="MNO229" s="729"/>
      <c r="MNP229" s="729"/>
      <c r="MNQ229" s="729"/>
      <c r="MNR229" s="729"/>
      <c r="MNS229" s="729"/>
      <c r="MNT229" s="729"/>
      <c r="MNU229" s="729"/>
      <c r="MNV229" s="729"/>
      <c r="MNW229" s="729"/>
      <c r="MNX229" s="729"/>
      <c r="MNY229" s="730"/>
      <c r="MNZ229" s="730"/>
      <c r="MOA229" s="730"/>
      <c r="MOB229" s="730"/>
      <c r="MOC229" s="730"/>
      <c r="MOD229" s="730"/>
      <c r="MOE229" s="730"/>
      <c r="MOF229" s="730"/>
      <c r="MOG229" s="730"/>
      <c r="MOH229" s="730"/>
      <c r="MOI229" s="730"/>
      <c r="MOJ229" s="730"/>
      <c r="MOK229" s="730"/>
      <c r="MOL229" s="730"/>
      <c r="MOM229" s="730"/>
      <c r="MON229" s="730"/>
      <c r="MOO229" s="730"/>
      <c r="MOP229" s="730"/>
      <c r="MOQ229" s="730"/>
      <c r="MOR229" s="730"/>
      <c r="MOS229" s="730"/>
      <c r="MOT229" s="730"/>
      <c r="MOU229" s="730"/>
      <c r="MOV229" s="730"/>
      <c r="MOW229" s="730"/>
      <c r="MOX229" s="730"/>
      <c r="MOY229" s="730"/>
      <c r="MOZ229" s="730"/>
      <c r="MPA229" s="730"/>
      <c r="MPB229" s="730"/>
      <c r="MPC229" s="730"/>
      <c r="MPD229" s="730"/>
      <c r="MPE229" s="730"/>
      <c r="MPF229" s="730"/>
      <c r="MPG229" s="730"/>
      <c r="MPH229" s="730"/>
      <c r="MPI229" s="730"/>
      <c r="MPJ229" s="730"/>
      <c r="MPK229" s="730"/>
      <c r="MPL229" s="730"/>
      <c r="MPM229" s="730"/>
      <c r="MPN229" s="730"/>
      <c r="MPO229" s="730"/>
      <c r="MPP229" s="730"/>
      <c r="MPQ229" s="730"/>
      <c r="MPR229" s="730"/>
      <c r="MPS229" s="730"/>
      <c r="MPT229" s="730"/>
      <c r="MPU229" s="727"/>
      <c r="MPV229" s="727"/>
      <c r="MPW229" s="727"/>
      <c r="MPX229" s="727"/>
      <c r="MPY229" s="727"/>
      <c r="MPZ229" s="727"/>
      <c r="MQA229" s="727"/>
      <c r="MQB229" s="727"/>
      <c r="MQC229" s="727"/>
      <c r="MQD229" s="727"/>
      <c r="MQE229" s="727"/>
      <c r="MQF229" s="727"/>
      <c r="MQG229" s="727"/>
      <c r="MQH229" s="727"/>
      <c r="MQI229" s="727"/>
      <c r="MQJ229" s="727"/>
      <c r="MQK229" s="728"/>
      <c r="MQL229" s="728"/>
      <c r="MQM229" s="728"/>
      <c r="MQN229" s="728"/>
      <c r="MQO229" s="728"/>
      <c r="MQP229" s="728"/>
      <c r="MQQ229" s="728"/>
      <c r="MQR229" s="729"/>
      <c r="MQS229" s="729"/>
      <c r="MQT229" s="729"/>
      <c r="MQU229" s="729"/>
      <c r="MQV229" s="729"/>
      <c r="MQW229" s="729"/>
      <c r="MQX229" s="729"/>
      <c r="MQY229" s="729"/>
      <c r="MQZ229" s="729"/>
      <c r="MRA229" s="729"/>
      <c r="MRB229" s="729"/>
      <c r="MRC229" s="729"/>
      <c r="MRD229" s="729"/>
      <c r="MRE229" s="729"/>
      <c r="MRF229" s="729"/>
      <c r="MRG229" s="729"/>
      <c r="MRH229" s="729"/>
      <c r="MRI229" s="729"/>
      <c r="MRJ229" s="729"/>
      <c r="MRK229" s="729"/>
      <c r="MRL229" s="729"/>
      <c r="MRM229" s="729"/>
      <c r="MRN229" s="729"/>
      <c r="MRO229" s="729"/>
      <c r="MRP229" s="729"/>
      <c r="MRQ229" s="729"/>
      <c r="MRR229" s="729"/>
      <c r="MRS229" s="729"/>
      <c r="MRT229" s="729"/>
      <c r="MRU229" s="729"/>
      <c r="MRV229" s="729"/>
      <c r="MRW229" s="729"/>
      <c r="MRX229" s="729"/>
      <c r="MRY229" s="729"/>
      <c r="MRZ229" s="730"/>
      <c r="MSA229" s="730"/>
      <c r="MSB229" s="730"/>
      <c r="MSC229" s="730"/>
      <c r="MSD229" s="730"/>
      <c r="MSE229" s="730"/>
      <c r="MSF229" s="730"/>
      <c r="MSG229" s="730"/>
      <c r="MSH229" s="730"/>
      <c r="MSI229" s="730"/>
      <c r="MSJ229" s="730"/>
      <c r="MSK229" s="730"/>
      <c r="MSL229" s="730"/>
      <c r="MSM229" s="730"/>
      <c r="MSN229" s="730"/>
      <c r="MSO229" s="730"/>
      <c r="MSP229" s="730"/>
      <c r="MSQ229" s="730"/>
      <c r="MSR229" s="730"/>
      <c r="MSS229" s="730"/>
      <c r="MST229" s="730"/>
      <c r="MSU229" s="730"/>
      <c r="MSV229" s="730"/>
      <c r="MSW229" s="730"/>
      <c r="MSX229" s="730"/>
      <c r="MSY229" s="730"/>
      <c r="MSZ229" s="730"/>
      <c r="MTA229" s="730"/>
      <c r="MTB229" s="730"/>
      <c r="MTC229" s="730"/>
      <c r="MTD229" s="730"/>
      <c r="MTE229" s="730"/>
      <c r="MTF229" s="730"/>
      <c r="MTG229" s="730"/>
      <c r="MTH229" s="730"/>
      <c r="MTI229" s="730"/>
      <c r="MTJ229" s="730"/>
      <c r="MTK229" s="730"/>
      <c r="MTL229" s="730"/>
      <c r="MTM229" s="730"/>
      <c r="MTN229" s="730"/>
      <c r="MTO229" s="730"/>
      <c r="MTP229" s="730"/>
      <c r="MTQ229" s="730"/>
      <c r="MTR229" s="730"/>
      <c r="MTS229" s="730"/>
      <c r="MTT229" s="730"/>
      <c r="MTU229" s="730"/>
      <c r="MTV229" s="727"/>
      <c r="MTW229" s="727"/>
      <c r="MTX229" s="727"/>
      <c r="MTY229" s="727"/>
      <c r="MTZ229" s="727"/>
      <c r="MUA229" s="727"/>
      <c r="MUB229" s="727"/>
      <c r="MUC229" s="727"/>
      <c r="MUD229" s="727"/>
      <c r="MUE229" s="727"/>
      <c r="MUF229" s="727"/>
      <c r="MUG229" s="727"/>
      <c r="MUH229" s="727"/>
      <c r="MUI229" s="727"/>
      <c r="MUJ229" s="727"/>
      <c r="MUK229" s="727"/>
      <c r="MUL229" s="728"/>
      <c r="MUM229" s="728"/>
      <c r="MUN229" s="728"/>
      <c r="MUO229" s="728"/>
      <c r="MUP229" s="728"/>
      <c r="MUQ229" s="728"/>
      <c r="MUR229" s="728"/>
      <c r="MUS229" s="729"/>
      <c r="MUT229" s="729"/>
      <c r="MUU229" s="729"/>
      <c r="MUV229" s="729"/>
      <c r="MUW229" s="729"/>
      <c r="MUX229" s="729"/>
      <c r="MUY229" s="729"/>
      <c r="MUZ229" s="729"/>
      <c r="MVA229" s="729"/>
      <c r="MVB229" s="729"/>
      <c r="MVC229" s="729"/>
      <c r="MVD229" s="729"/>
      <c r="MVE229" s="729"/>
      <c r="MVF229" s="729"/>
      <c r="MVG229" s="729"/>
      <c r="MVH229" s="729"/>
      <c r="MVI229" s="729"/>
      <c r="MVJ229" s="729"/>
      <c r="MVK229" s="729"/>
      <c r="MVL229" s="729"/>
      <c r="MVM229" s="729"/>
      <c r="MVN229" s="729"/>
      <c r="MVO229" s="729"/>
      <c r="MVP229" s="729"/>
      <c r="MVQ229" s="729"/>
      <c r="MVR229" s="729"/>
      <c r="MVS229" s="729"/>
      <c r="MVT229" s="729"/>
      <c r="MVU229" s="729"/>
      <c r="MVV229" s="729"/>
      <c r="MVW229" s="729"/>
      <c r="MVX229" s="729"/>
      <c r="MVY229" s="729"/>
      <c r="MVZ229" s="729"/>
      <c r="MWA229" s="730"/>
      <c r="MWB229" s="730"/>
      <c r="MWC229" s="730"/>
      <c r="MWD229" s="730"/>
      <c r="MWE229" s="730"/>
      <c r="MWF229" s="730"/>
      <c r="MWG229" s="730"/>
      <c r="MWH229" s="730"/>
      <c r="MWI229" s="730"/>
      <c r="MWJ229" s="730"/>
      <c r="MWK229" s="730"/>
      <c r="MWL229" s="730"/>
      <c r="MWM229" s="730"/>
      <c r="MWN229" s="730"/>
      <c r="MWO229" s="730"/>
      <c r="MWP229" s="730"/>
      <c r="MWQ229" s="730"/>
      <c r="MWR229" s="730"/>
      <c r="MWS229" s="730"/>
      <c r="MWT229" s="730"/>
      <c r="MWU229" s="730"/>
      <c r="MWV229" s="730"/>
      <c r="MWW229" s="730"/>
      <c r="MWX229" s="730"/>
      <c r="MWY229" s="730"/>
      <c r="MWZ229" s="730"/>
      <c r="MXA229" s="730"/>
      <c r="MXB229" s="730"/>
      <c r="MXC229" s="730"/>
      <c r="MXD229" s="730"/>
      <c r="MXE229" s="730"/>
      <c r="MXF229" s="730"/>
      <c r="MXG229" s="730"/>
      <c r="MXH229" s="730"/>
      <c r="MXI229" s="730"/>
      <c r="MXJ229" s="730"/>
      <c r="MXK229" s="730"/>
      <c r="MXL229" s="730"/>
      <c r="MXM229" s="730"/>
      <c r="MXN229" s="730"/>
      <c r="MXO229" s="730"/>
      <c r="MXP229" s="730"/>
      <c r="MXQ229" s="730"/>
      <c r="MXR229" s="730"/>
      <c r="MXS229" s="730"/>
      <c r="MXT229" s="730"/>
      <c r="MXU229" s="730"/>
      <c r="MXV229" s="730"/>
      <c r="MXW229" s="727"/>
      <c r="MXX229" s="727"/>
      <c r="MXY229" s="727"/>
      <c r="MXZ229" s="727"/>
      <c r="MYA229" s="727"/>
      <c r="MYB229" s="727"/>
      <c r="MYC229" s="727"/>
      <c r="MYD229" s="727"/>
      <c r="MYE229" s="727"/>
      <c r="MYF229" s="727"/>
      <c r="MYG229" s="727"/>
      <c r="MYH229" s="727"/>
      <c r="MYI229" s="727"/>
      <c r="MYJ229" s="727"/>
      <c r="MYK229" s="727"/>
      <c r="MYL229" s="727"/>
      <c r="MYM229" s="728"/>
      <c r="MYN229" s="728"/>
      <c r="MYO229" s="728"/>
      <c r="MYP229" s="728"/>
      <c r="MYQ229" s="728"/>
      <c r="MYR229" s="728"/>
      <c r="MYS229" s="728"/>
      <c r="MYT229" s="729"/>
      <c r="MYU229" s="729"/>
      <c r="MYV229" s="729"/>
      <c r="MYW229" s="729"/>
      <c r="MYX229" s="729"/>
      <c r="MYY229" s="729"/>
      <c r="MYZ229" s="729"/>
      <c r="MZA229" s="729"/>
      <c r="MZB229" s="729"/>
      <c r="MZC229" s="729"/>
      <c r="MZD229" s="729"/>
      <c r="MZE229" s="729"/>
      <c r="MZF229" s="729"/>
      <c r="MZG229" s="729"/>
      <c r="MZH229" s="729"/>
      <c r="MZI229" s="729"/>
      <c r="MZJ229" s="729"/>
      <c r="MZK229" s="729"/>
      <c r="MZL229" s="729"/>
      <c r="MZM229" s="729"/>
      <c r="MZN229" s="729"/>
      <c r="MZO229" s="729"/>
      <c r="MZP229" s="729"/>
      <c r="MZQ229" s="729"/>
      <c r="MZR229" s="729"/>
      <c r="MZS229" s="729"/>
      <c r="MZT229" s="729"/>
      <c r="MZU229" s="729"/>
      <c r="MZV229" s="729"/>
      <c r="MZW229" s="729"/>
      <c r="MZX229" s="729"/>
      <c r="MZY229" s="729"/>
      <c r="MZZ229" s="729"/>
      <c r="NAA229" s="729"/>
      <c r="NAB229" s="730"/>
      <c r="NAC229" s="730"/>
      <c r="NAD229" s="730"/>
      <c r="NAE229" s="730"/>
      <c r="NAF229" s="730"/>
      <c r="NAG229" s="730"/>
      <c r="NAH229" s="730"/>
      <c r="NAI229" s="730"/>
      <c r="NAJ229" s="730"/>
      <c r="NAK229" s="730"/>
      <c r="NAL229" s="730"/>
      <c r="NAM229" s="730"/>
      <c r="NAN229" s="730"/>
      <c r="NAO229" s="730"/>
      <c r="NAP229" s="730"/>
      <c r="NAQ229" s="730"/>
      <c r="NAR229" s="730"/>
      <c r="NAS229" s="730"/>
      <c r="NAT229" s="730"/>
      <c r="NAU229" s="730"/>
      <c r="NAV229" s="730"/>
      <c r="NAW229" s="730"/>
      <c r="NAX229" s="730"/>
      <c r="NAY229" s="730"/>
      <c r="NAZ229" s="730"/>
      <c r="NBA229" s="730"/>
      <c r="NBB229" s="730"/>
      <c r="NBC229" s="730"/>
      <c r="NBD229" s="730"/>
      <c r="NBE229" s="730"/>
      <c r="NBF229" s="730"/>
      <c r="NBG229" s="730"/>
      <c r="NBH229" s="730"/>
      <c r="NBI229" s="730"/>
      <c r="NBJ229" s="730"/>
      <c r="NBK229" s="730"/>
      <c r="NBL229" s="730"/>
      <c r="NBM229" s="730"/>
      <c r="NBN229" s="730"/>
      <c r="NBO229" s="730"/>
      <c r="NBP229" s="730"/>
      <c r="NBQ229" s="730"/>
      <c r="NBR229" s="730"/>
      <c r="NBS229" s="730"/>
      <c r="NBT229" s="730"/>
      <c r="NBU229" s="730"/>
      <c r="NBV229" s="730"/>
      <c r="NBW229" s="730"/>
      <c r="NBX229" s="727"/>
      <c r="NBY229" s="727"/>
      <c r="NBZ229" s="727"/>
      <c r="NCA229" s="727"/>
      <c r="NCB229" s="727"/>
      <c r="NCC229" s="727"/>
      <c r="NCD229" s="727"/>
      <c r="NCE229" s="727"/>
      <c r="NCF229" s="727"/>
      <c r="NCG229" s="727"/>
      <c r="NCH229" s="727"/>
      <c r="NCI229" s="727"/>
      <c r="NCJ229" s="727"/>
      <c r="NCK229" s="727"/>
      <c r="NCL229" s="727"/>
      <c r="NCM229" s="727"/>
      <c r="NCN229" s="728"/>
      <c r="NCO229" s="728"/>
      <c r="NCP229" s="728"/>
      <c r="NCQ229" s="728"/>
      <c r="NCR229" s="728"/>
      <c r="NCS229" s="728"/>
      <c r="NCT229" s="728"/>
      <c r="NCU229" s="729"/>
      <c r="NCV229" s="729"/>
      <c r="NCW229" s="729"/>
      <c r="NCX229" s="729"/>
      <c r="NCY229" s="729"/>
      <c r="NCZ229" s="729"/>
      <c r="NDA229" s="729"/>
      <c r="NDB229" s="729"/>
      <c r="NDC229" s="729"/>
      <c r="NDD229" s="729"/>
      <c r="NDE229" s="729"/>
      <c r="NDF229" s="729"/>
      <c r="NDG229" s="729"/>
      <c r="NDH229" s="729"/>
      <c r="NDI229" s="729"/>
      <c r="NDJ229" s="729"/>
      <c r="NDK229" s="729"/>
      <c r="NDL229" s="729"/>
      <c r="NDM229" s="729"/>
      <c r="NDN229" s="729"/>
      <c r="NDO229" s="729"/>
      <c r="NDP229" s="729"/>
      <c r="NDQ229" s="729"/>
      <c r="NDR229" s="729"/>
      <c r="NDS229" s="729"/>
      <c r="NDT229" s="729"/>
      <c r="NDU229" s="729"/>
      <c r="NDV229" s="729"/>
      <c r="NDW229" s="729"/>
      <c r="NDX229" s="729"/>
      <c r="NDY229" s="729"/>
      <c r="NDZ229" s="729"/>
      <c r="NEA229" s="729"/>
      <c r="NEB229" s="729"/>
      <c r="NEC229" s="730"/>
      <c r="NED229" s="730"/>
      <c r="NEE229" s="730"/>
      <c r="NEF229" s="730"/>
      <c r="NEG229" s="730"/>
      <c r="NEH229" s="730"/>
      <c r="NEI229" s="730"/>
      <c r="NEJ229" s="730"/>
      <c r="NEK229" s="730"/>
      <c r="NEL229" s="730"/>
      <c r="NEM229" s="730"/>
      <c r="NEN229" s="730"/>
      <c r="NEO229" s="730"/>
      <c r="NEP229" s="730"/>
      <c r="NEQ229" s="730"/>
      <c r="NER229" s="730"/>
      <c r="NES229" s="730"/>
      <c r="NET229" s="730"/>
      <c r="NEU229" s="730"/>
      <c r="NEV229" s="730"/>
      <c r="NEW229" s="730"/>
      <c r="NEX229" s="730"/>
      <c r="NEY229" s="730"/>
      <c r="NEZ229" s="730"/>
      <c r="NFA229" s="730"/>
      <c r="NFB229" s="730"/>
      <c r="NFC229" s="730"/>
      <c r="NFD229" s="730"/>
      <c r="NFE229" s="730"/>
      <c r="NFF229" s="730"/>
      <c r="NFG229" s="730"/>
      <c r="NFH229" s="730"/>
      <c r="NFI229" s="730"/>
      <c r="NFJ229" s="730"/>
      <c r="NFK229" s="730"/>
      <c r="NFL229" s="730"/>
      <c r="NFM229" s="730"/>
      <c r="NFN229" s="730"/>
      <c r="NFO229" s="730"/>
      <c r="NFP229" s="730"/>
      <c r="NFQ229" s="730"/>
      <c r="NFR229" s="730"/>
      <c r="NFS229" s="730"/>
      <c r="NFT229" s="730"/>
      <c r="NFU229" s="730"/>
      <c r="NFV229" s="730"/>
      <c r="NFW229" s="730"/>
      <c r="NFX229" s="730"/>
      <c r="NFY229" s="727"/>
      <c r="NFZ229" s="727"/>
      <c r="NGA229" s="727"/>
      <c r="NGB229" s="727"/>
      <c r="NGC229" s="727"/>
      <c r="NGD229" s="727"/>
      <c r="NGE229" s="727"/>
      <c r="NGF229" s="727"/>
      <c r="NGG229" s="727"/>
      <c r="NGH229" s="727"/>
      <c r="NGI229" s="727"/>
      <c r="NGJ229" s="727"/>
      <c r="NGK229" s="727"/>
      <c r="NGL229" s="727"/>
      <c r="NGM229" s="727"/>
      <c r="NGN229" s="727"/>
      <c r="NGO229" s="728"/>
      <c r="NGP229" s="728"/>
      <c r="NGQ229" s="728"/>
      <c r="NGR229" s="728"/>
      <c r="NGS229" s="728"/>
      <c r="NGT229" s="728"/>
      <c r="NGU229" s="728"/>
      <c r="NGV229" s="729"/>
      <c r="NGW229" s="729"/>
      <c r="NGX229" s="729"/>
      <c r="NGY229" s="729"/>
      <c r="NGZ229" s="729"/>
      <c r="NHA229" s="729"/>
      <c r="NHB229" s="729"/>
      <c r="NHC229" s="729"/>
      <c r="NHD229" s="729"/>
      <c r="NHE229" s="729"/>
      <c r="NHF229" s="729"/>
      <c r="NHG229" s="729"/>
      <c r="NHH229" s="729"/>
      <c r="NHI229" s="729"/>
      <c r="NHJ229" s="729"/>
      <c r="NHK229" s="729"/>
      <c r="NHL229" s="729"/>
      <c r="NHM229" s="729"/>
      <c r="NHN229" s="729"/>
      <c r="NHO229" s="729"/>
      <c r="NHP229" s="729"/>
      <c r="NHQ229" s="729"/>
      <c r="NHR229" s="729"/>
      <c r="NHS229" s="729"/>
      <c r="NHT229" s="729"/>
      <c r="NHU229" s="729"/>
      <c r="NHV229" s="729"/>
      <c r="NHW229" s="729"/>
      <c r="NHX229" s="729"/>
      <c r="NHY229" s="729"/>
      <c r="NHZ229" s="729"/>
      <c r="NIA229" s="729"/>
      <c r="NIB229" s="729"/>
      <c r="NIC229" s="729"/>
      <c r="NID229" s="730"/>
      <c r="NIE229" s="730"/>
      <c r="NIF229" s="730"/>
      <c r="NIG229" s="730"/>
      <c r="NIH229" s="730"/>
      <c r="NII229" s="730"/>
      <c r="NIJ229" s="730"/>
      <c r="NIK229" s="730"/>
      <c r="NIL229" s="730"/>
      <c r="NIM229" s="730"/>
      <c r="NIN229" s="730"/>
      <c r="NIO229" s="730"/>
      <c r="NIP229" s="730"/>
      <c r="NIQ229" s="730"/>
      <c r="NIR229" s="730"/>
      <c r="NIS229" s="730"/>
      <c r="NIT229" s="730"/>
      <c r="NIU229" s="730"/>
      <c r="NIV229" s="730"/>
      <c r="NIW229" s="730"/>
      <c r="NIX229" s="730"/>
      <c r="NIY229" s="730"/>
      <c r="NIZ229" s="730"/>
      <c r="NJA229" s="730"/>
      <c r="NJB229" s="730"/>
      <c r="NJC229" s="730"/>
      <c r="NJD229" s="730"/>
      <c r="NJE229" s="730"/>
      <c r="NJF229" s="730"/>
      <c r="NJG229" s="730"/>
      <c r="NJH229" s="730"/>
      <c r="NJI229" s="730"/>
      <c r="NJJ229" s="730"/>
      <c r="NJK229" s="730"/>
      <c r="NJL229" s="730"/>
      <c r="NJM229" s="730"/>
      <c r="NJN229" s="730"/>
      <c r="NJO229" s="730"/>
      <c r="NJP229" s="730"/>
      <c r="NJQ229" s="730"/>
      <c r="NJR229" s="730"/>
      <c r="NJS229" s="730"/>
      <c r="NJT229" s="730"/>
      <c r="NJU229" s="730"/>
      <c r="NJV229" s="730"/>
      <c r="NJW229" s="730"/>
      <c r="NJX229" s="730"/>
      <c r="NJY229" s="730"/>
      <c r="NJZ229" s="727"/>
      <c r="NKA229" s="727"/>
      <c r="NKB229" s="727"/>
      <c r="NKC229" s="727"/>
      <c r="NKD229" s="727"/>
      <c r="NKE229" s="727"/>
      <c r="NKF229" s="727"/>
      <c r="NKG229" s="727"/>
      <c r="NKH229" s="727"/>
      <c r="NKI229" s="727"/>
      <c r="NKJ229" s="727"/>
      <c r="NKK229" s="727"/>
      <c r="NKL229" s="727"/>
      <c r="NKM229" s="727"/>
      <c r="NKN229" s="727"/>
      <c r="NKO229" s="727"/>
      <c r="NKP229" s="728"/>
      <c r="NKQ229" s="728"/>
      <c r="NKR229" s="728"/>
      <c r="NKS229" s="728"/>
      <c r="NKT229" s="728"/>
      <c r="NKU229" s="728"/>
      <c r="NKV229" s="728"/>
      <c r="NKW229" s="729"/>
      <c r="NKX229" s="729"/>
      <c r="NKY229" s="729"/>
      <c r="NKZ229" s="729"/>
      <c r="NLA229" s="729"/>
      <c r="NLB229" s="729"/>
      <c r="NLC229" s="729"/>
      <c r="NLD229" s="729"/>
      <c r="NLE229" s="729"/>
      <c r="NLF229" s="729"/>
      <c r="NLG229" s="729"/>
      <c r="NLH229" s="729"/>
      <c r="NLI229" s="729"/>
      <c r="NLJ229" s="729"/>
      <c r="NLK229" s="729"/>
      <c r="NLL229" s="729"/>
      <c r="NLM229" s="729"/>
      <c r="NLN229" s="729"/>
      <c r="NLO229" s="729"/>
      <c r="NLP229" s="729"/>
      <c r="NLQ229" s="729"/>
      <c r="NLR229" s="729"/>
      <c r="NLS229" s="729"/>
      <c r="NLT229" s="729"/>
      <c r="NLU229" s="729"/>
      <c r="NLV229" s="729"/>
      <c r="NLW229" s="729"/>
      <c r="NLX229" s="729"/>
      <c r="NLY229" s="729"/>
      <c r="NLZ229" s="729"/>
      <c r="NMA229" s="729"/>
      <c r="NMB229" s="729"/>
      <c r="NMC229" s="729"/>
      <c r="NMD229" s="729"/>
      <c r="NME229" s="730"/>
      <c r="NMF229" s="730"/>
      <c r="NMG229" s="730"/>
      <c r="NMH229" s="730"/>
      <c r="NMI229" s="730"/>
      <c r="NMJ229" s="730"/>
      <c r="NMK229" s="730"/>
      <c r="NML229" s="730"/>
      <c r="NMM229" s="730"/>
      <c r="NMN229" s="730"/>
      <c r="NMO229" s="730"/>
      <c r="NMP229" s="730"/>
      <c r="NMQ229" s="730"/>
      <c r="NMR229" s="730"/>
      <c r="NMS229" s="730"/>
      <c r="NMT229" s="730"/>
      <c r="NMU229" s="730"/>
      <c r="NMV229" s="730"/>
      <c r="NMW229" s="730"/>
      <c r="NMX229" s="730"/>
      <c r="NMY229" s="730"/>
      <c r="NMZ229" s="730"/>
      <c r="NNA229" s="730"/>
      <c r="NNB229" s="730"/>
      <c r="NNC229" s="730"/>
      <c r="NND229" s="730"/>
      <c r="NNE229" s="730"/>
      <c r="NNF229" s="730"/>
      <c r="NNG229" s="730"/>
      <c r="NNH229" s="730"/>
      <c r="NNI229" s="730"/>
      <c r="NNJ229" s="730"/>
      <c r="NNK229" s="730"/>
      <c r="NNL229" s="730"/>
      <c r="NNM229" s="730"/>
      <c r="NNN229" s="730"/>
      <c r="NNO229" s="730"/>
      <c r="NNP229" s="730"/>
      <c r="NNQ229" s="730"/>
      <c r="NNR229" s="730"/>
      <c r="NNS229" s="730"/>
      <c r="NNT229" s="730"/>
      <c r="NNU229" s="730"/>
      <c r="NNV229" s="730"/>
      <c r="NNW229" s="730"/>
      <c r="NNX229" s="730"/>
      <c r="NNY229" s="730"/>
      <c r="NNZ229" s="730"/>
      <c r="NOA229" s="727"/>
      <c r="NOB229" s="727"/>
      <c r="NOC229" s="727"/>
      <c r="NOD229" s="727"/>
      <c r="NOE229" s="727"/>
      <c r="NOF229" s="727"/>
      <c r="NOG229" s="727"/>
      <c r="NOH229" s="727"/>
      <c r="NOI229" s="727"/>
      <c r="NOJ229" s="727"/>
      <c r="NOK229" s="727"/>
      <c r="NOL229" s="727"/>
      <c r="NOM229" s="727"/>
      <c r="NON229" s="727"/>
      <c r="NOO229" s="727"/>
      <c r="NOP229" s="727"/>
      <c r="NOQ229" s="728"/>
      <c r="NOR229" s="728"/>
      <c r="NOS229" s="728"/>
      <c r="NOT229" s="728"/>
      <c r="NOU229" s="728"/>
      <c r="NOV229" s="728"/>
      <c r="NOW229" s="728"/>
      <c r="NOX229" s="729"/>
      <c r="NOY229" s="729"/>
      <c r="NOZ229" s="729"/>
      <c r="NPA229" s="729"/>
      <c r="NPB229" s="729"/>
      <c r="NPC229" s="729"/>
      <c r="NPD229" s="729"/>
      <c r="NPE229" s="729"/>
      <c r="NPF229" s="729"/>
      <c r="NPG229" s="729"/>
      <c r="NPH229" s="729"/>
      <c r="NPI229" s="729"/>
      <c r="NPJ229" s="729"/>
      <c r="NPK229" s="729"/>
      <c r="NPL229" s="729"/>
      <c r="NPM229" s="729"/>
      <c r="NPN229" s="729"/>
      <c r="NPO229" s="729"/>
      <c r="NPP229" s="729"/>
      <c r="NPQ229" s="729"/>
      <c r="NPR229" s="729"/>
      <c r="NPS229" s="729"/>
      <c r="NPT229" s="729"/>
      <c r="NPU229" s="729"/>
      <c r="NPV229" s="729"/>
      <c r="NPW229" s="729"/>
      <c r="NPX229" s="729"/>
      <c r="NPY229" s="729"/>
      <c r="NPZ229" s="729"/>
      <c r="NQA229" s="729"/>
      <c r="NQB229" s="729"/>
      <c r="NQC229" s="729"/>
      <c r="NQD229" s="729"/>
      <c r="NQE229" s="729"/>
      <c r="NQF229" s="730"/>
      <c r="NQG229" s="730"/>
      <c r="NQH229" s="730"/>
      <c r="NQI229" s="730"/>
      <c r="NQJ229" s="730"/>
      <c r="NQK229" s="730"/>
      <c r="NQL229" s="730"/>
      <c r="NQM229" s="730"/>
      <c r="NQN229" s="730"/>
      <c r="NQO229" s="730"/>
      <c r="NQP229" s="730"/>
      <c r="NQQ229" s="730"/>
      <c r="NQR229" s="730"/>
      <c r="NQS229" s="730"/>
      <c r="NQT229" s="730"/>
      <c r="NQU229" s="730"/>
      <c r="NQV229" s="730"/>
      <c r="NQW229" s="730"/>
      <c r="NQX229" s="730"/>
      <c r="NQY229" s="730"/>
      <c r="NQZ229" s="730"/>
      <c r="NRA229" s="730"/>
      <c r="NRB229" s="730"/>
      <c r="NRC229" s="730"/>
      <c r="NRD229" s="730"/>
      <c r="NRE229" s="730"/>
      <c r="NRF229" s="730"/>
      <c r="NRG229" s="730"/>
      <c r="NRH229" s="730"/>
      <c r="NRI229" s="730"/>
      <c r="NRJ229" s="730"/>
      <c r="NRK229" s="730"/>
      <c r="NRL229" s="730"/>
      <c r="NRM229" s="730"/>
      <c r="NRN229" s="730"/>
      <c r="NRO229" s="730"/>
      <c r="NRP229" s="730"/>
      <c r="NRQ229" s="730"/>
      <c r="NRR229" s="730"/>
      <c r="NRS229" s="730"/>
      <c r="NRT229" s="730"/>
      <c r="NRU229" s="730"/>
      <c r="NRV229" s="730"/>
      <c r="NRW229" s="730"/>
      <c r="NRX229" s="730"/>
      <c r="NRY229" s="730"/>
      <c r="NRZ229" s="730"/>
      <c r="NSA229" s="730"/>
      <c r="NSB229" s="727"/>
      <c r="NSC229" s="727"/>
      <c r="NSD229" s="727"/>
      <c r="NSE229" s="727"/>
      <c r="NSF229" s="727"/>
      <c r="NSG229" s="727"/>
      <c r="NSH229" s="727"/>
      <c r="NSI229" s="727"/>
      <c r="NSJ229" s="727"/>
      <c r="NSK229" s="727"/>
      <c r="NSL229" s="727"/>
      <c r="NSM229" s="727"/>
      <c r="NSN229" s="727"/>
      <c r="NSO229" s="727"/>
      <c r="NSP229" s="727"/>
      <c r="NSQ229" s="727"/>
      <c r="NSR229" s="728"/>
      <c r="NSS229" s="728"/>
      <c r="NST229" s="728"/>
      <c r="NSU229" s="728"/>
      <c r="NSV229" s="728"/>
      <c r="NSW229" s="728"/>
      <c r="NSX229" s="728"/>
      <c r="NSY229" s="729"/>
      <c r="NSZ229" s="729"/>
      <c r="NTA229" s="729"/>
      <c r="NTB229" s="729"/>
      <c r="NTC229" s="729"/>
      <c r="NTD229" s="729"/>
      <c r="NTE229" s="729"/>
      <c r="NTF229" s="729"/>
      <c r="NTG229" s="729"/>
      <c r="NTH229" s="729"/>
      <c r="NTI229" s="729"/>
      <c r="NTJ229" s="729"/>
      <c r="NTK229" s="729"/>
      <c r="NTL229" s="729"/>
      <c r="NTM229" s="729"/>
      <c r="NTN229" s="729"/>
      <c r="NTO229" s="729"/>
      <c r="NTP229" s="729"/>
      <c r="NTQ229" s="729"/>
      <c r="NTR229" s="729"/>
      <c r="NTS229" s="729"/>
      <c r="NTT229" s="729"/>
      <c r="NTU229" s="729"/>
      <c r="NTV229" s="729"/>
      <c r="NTW229" s="729"/>
      <c r="NTX229" s="729"/>
      <c r="NTY229" s="729"/>
      <c r="NTZ229" s="729"/>
      <c r="NUA229" s="729"/>
      <c r="NUB229" s="729"/>
      <c r="NUC229" s="729"/>
      <c r="NUD229" s="729"/>
      <c r="NUE229" s="729"/>
      <c r="NUF229" s="729"/>
      <c r="NUG229" s="730"/>
      <c r="NUH229" s="730"/>
      <c r="NUI229" s="730"/>
      <c r="NUJ229" s="730"/>
      <c r="NUK229" s="730"/>
      <c r="NUL229" s="730"/>
      <c r="NUM229" s="730"/>
      <c r="NUN229" s="730"/>
      <c r="NUO229" s="730"/>
      <c r="NUP229" s="730"/>
      <c r="NUQ229" s="730"/>
      <c r="NUR229" s="730"/>
      <c r="NUS229" s="730"/>
      <c r="NUT229" s="730"/>
      <c r="NUU229" s="730"/>
      <c r="NUV229" s="730"/>
      <c r="NUW229" s="730"/>
      <c r="NUX229" s="730"/>
      <c r="NUY229" s="730"/>
      <c r="NUZ229" s="730"/>
      <c r="NVA229" s="730"/>
      <c r="NVB229" s="730"/>
      <c r="NVC229" s="730"/>
      <c r="NVD229" s="730"/>
      <c r="NVE229" s="730"/>
      <c r="NVF229" s="730"/>
      <c r="NVG229" s="730"/>
      <c r="NVH229" s="730"/>
      <c r="NVI229" s="730"/>
      <c r="NVJ229" s="730"/>
      <c r="NVK229" s="730"/>
      <c r="NVL229" s="730"/>
      <c r="NVM229" s="730"/>
      <c r="NVN229" s="730"/>
      <c r="NVO229" s="730"/>
      <c r="NVP229" s="730"/>
      <c r="NVQ229" s="730"/>
      <c r="NVR229" s="730"/>
      <c r="NVS229" s="730"/>
      <c r="NVT229" s="730"/>
      <c r="NVU229" s="730"/>
      <c r="NVV229" s="730"/>
      <c r="NVW229" s="730"/>
      <c r="NVX229" s="730"/>
      <c r="NVY229" s="730"/>
      <c r="NVZ229" s="730"/>
      <c r="NWA229" s="730"/>
      <c r="NWB229" s="730"/>
      <c r="NWC229" s="727"/>
      <c r="NWD229" s="727"/>
      <c r="NWE229" s="727"/>
      <c r="NWF229" s="727"/>
      <c r="NWG229" s="727"/>
      <c r="NWH229" s="727"/>
      <c r="NWI229" s="727"/>
      <c r="NWJ229" s="727"/>
      <c r="NWK229" s="727"/>
      <c r="NWL229" s="727"/>
      <c r="NWM229" s="727"/>
      <c r="NWN229" s="727"/>
      <c r="NWO229" s="727"/>
      <c r="NWP229" s="727"/>
      <c r="NWQ229" s="727"/>
      <c r="NWR229" s="727"/>
      <c r="NWS229" s="728"/>
      <c r="NWT229" s="728"/>
      <c r="NWU229" s="728"/>
      <c r="NWV229" s="728"/>
      <c r="NWW229" s="728"/>
      <c r="NWX229" s="728"/>
      <c r="NWY229" s="728"/>
      <c r="NWZ229" s="729"/>
      <c r="NXA229" s="729"/>
      <c r="NXB229" s="729"/>
      <c r="NXC229" s="729"/>
      <c r="NXD229" s="729"/>
      <c r="NXE229" s="729"/>
      <c r="NXF229" s="729"/>
      <c r="NXG229" s="729"/>
      <c r="NXH229" s="729"/>
      <c r="NXI229" s="729"/>
      <c r="NXJ229" s="729"/>
      <c r="NXK229" s="729"/>
      <c r="NXL229" s="729"/>
      <c r="NXM229" s="729"/>
      <c r="NXN229" s="729"/>
      <c r="NXO229" s="729"/>
      <c r="NXP229" s="729"/>
      <c r="NXQ229" s="729"/>
      <c r="NXR229" s="729"/>
      <c r="NXS229" s="729"/>
      <c r="NXT229" s="729"/>
      <c r="NXU229" s="729"/>
      <c r="NXV229" s="729"/>
      <c r="NXW229" s="729"/>
      <c r="NXX229" s="729"/>
      <c r="NXY229" s="729"/>
      <c r="NXZ229" s="729"/>
      <c r="NYA229" s="729"/>
      <c r="NYB229" s="729"/>
      <c r="NYC229" s="729"/>
      <c r="NYD229" s="729"/>
      <c r="NYE229" s="729"/>
      <c r="NYF229" s="729"/>
      <c r="NYG229" s="729"/>
      <c r="NYH229" s="730"/>
      <c r="NYI229" s="730"/>
      <c r="NYJ229" s="730"/>
      <c r="NYK229" s="730"/>
      <c r="NYL229" s="730"/>
      <c r="NYM229" s="730"/>
      <c r="NYN229" s="730"/>
      <c r="NYO229" s="730"/>
      <c r="NYP229" s="730"/>
      <c r="NYQ229" s="730"/>
      <c r="NYR229" s="730"/>
      <c r="NYS229" s="730"/>
      <c r="NYT229" s="730"/>
      <c r="NYU229" s="730"/>
      <c r="NYV229" s="730"/>
      <c r="NYW229" s="730"/>
      <c r="NYX229" s="730"/>
      <c r="NYY229" s="730"/>
      <c r="NYZ229" s="730"/>
      <c r="NZA229" s="730"/>
      <c r="NZB229" s="730"/>
      <c r="NZC229" s="730"/>
      <c r="NZD229" s="730"/>
      <c r="NZE229" s="730"/>
      <c r="NZF229" s="730"/>
      <c r="NZG229" s="730"/>
      <c r="NZH229" s="730"/>
      <c r="NZI229" s="730"/>
      <c r="NZJ229" s="730"/>
      <c r="NZK229" s="730"/>
      <c r="NZL229" s="730"/>
      <c r="NZM229" s="730"/>
      <c r="NZN229" s="730"/>
      <c r="NZO229" s="730"/>
      <c r="NZP229" s="730"/>
      <c r="NZQ229" s="730"/>
      <c r="NZR229" s="730"/>
      <c r="NZS229" s="730"/>
      <c r="NZT229" s="730"/>
      <c r="NZU229" s="730"/>
      <c r="NZV229" s="730"/>
      <c r="NZW229" s="730"/>
      <c r="NZX229" s="730"/>
      <c r="NZY229" s="730"/>
      <c r="NZZ229" s="730"/>
      <c r="OAA229" s="730"/>
      <c r="OAB229" s="730"/>
      <c r="OAC229" s="730"/>
      <c r="OAD229" s="727"/>
      <c r="OAE229" s="727"/>
      <c r="OAF229" s="727"/>
      <c r="OAG229" s="727"/>
      <c r="OAH229" s="727"/>
      <c r="OAI229" s="727"/>
      <c r="OAJ229" s="727"/>
      <c r="OAK229" s="727"/>
      <c r="OAL229" s="727"/>
      <c r="OAM229" s="727"/>
      <c r="OAN229" s="727"/>
      <c r="OAO229" s="727"/>
      <c r="OAP229" s="727"/>
      <c r="OAQ229" s="727"/>
      <c r="OAR229" s="727"/>
      <c r="OAS229" s="727"/>
      <c r="OAT229" s="728"/>
      <c r="OAU229" s="728"/>
      <c r="OAV229" s="728"/>
      <c r="OAW229" s="728"/>
      <c r="OAX229" s="728"/>
      <c r="OAY229" s="728"/>
      <c r="OAZ229" s="728"/>
      <c r="OBA229" s="729"/>
      <c r="OBB229" s="729"/>
      <c r="OBC229" s="729"/>
      <c r="OBD229" s="729"/>
      <c r="OBE229" s="729"/>
      <c r="OBF229" s="729"/>
      <c r="OBG229" s="729"/>
      <c r="OBH229" s="729"/>
      <c r="OBI229" s="729"/>
      <c r="OBJ229" s="729"/>
      <c r="OBK229" s="729"/>
      <c r="OBL229" s="729"/>
      <c r="OBM229" s="729"/>
      <c r="OBN229" s="729"/>
      <c r="OBO229" s="729"/>
      <c r="OBP229" s="729"/>
      <c r="OBQ229" s="729"/>
      <c r="OBR229" s="729"/>
      <c r="OBS229" s="729"/>
      <c r="OBT229" s="729"/>
      <c r="OBU229" s="729"/>
      <c r="OBV229" s="729"/>
      <c r="OBW229" s="729"/>
      <c r="OBX229" s="729"/>
      <c r="OBY229" s="729"/>
      <c r="OBZ229" s="729"/>
      <c r="OCA229" s="729"/>
      <c r="OCB229" s="729"/>
      <c r="OCC229" s="729"/>
      <c r="OCD229" s="729"/>
      <c r="OCE229" s="729"/>
      <c r="OCF229" s="729"/>
      <c r="OCG229" s="729"/>
      <c r="OCH229" s="729"/>
      <c r="OCI229" s="730"/>
      <c r="OCJ229" s="730"/>
      <c r="OCK229" s="730"/>
      <c r="OCL229" s="730"/>
      <c r="OCM229" s="730"/>
      <c r="OCN229" s="730"/>
      <c r="OCO229" s="730"/>
      <c r="OCP229" s="730"/>
      <c r="OCQ229" s="730"/>
      <c r="OCR229" s="730"/>
      <c r="OCS229" s="730"/>
      <c r="OCT229" s="730"/>
      <c r="OCU229" s="730"/>
      <c r="OCV229" s="730"/>
      <c r="OCW229" s="730"/>
      <c r="OCX229" s="730"/>
      <c r="OCY229" s="730"/>
      <c r="OCZ229" s="730"/>
      <c r="ODA229" s="730"/>
      <c r="ODB229" s="730"/>
      <c r="ODC229" s="730"/>
      <c r="ODD229" s="730"/>
      <c r="ODE229" s="730"/>
      <c r="ODF229" s="730"/>
      <c r="ODG229" s="730"/>
      <c r="ODH229" s="730"/>
      <c r="ODI229" s="730"/>
      <c r="ODJ229" s="730"/>
      <c r="ODK229" s="730"/>
      <c r="ODL229" s="730"/>
      <c r="ODM229" s="730"/>
      <c r="ODN229" s="730"/>
      <c r="ODO229" s="730"/>
      <c r="ODP229" s="730"/>
      <c r="ODQ229" s="730"/>
      <c r="ODR229" s="730"/>
      <c r="ODS229" s="730"/>
      <c r="ODT229" s="730"/>
      <c r="ODU229" s="730"/>
      <c r="ODV229" s="730"/>
      <c r="ODW229" s="730"/>
      <c r="ODX229" s="730"/>
      <c r="ODY229" s="730"/>
      <c r="ODZ229" s="730"/>
      <c r="OEA229" s="730"/>
      <c r="OEB229" s="730"/>
      <c r="OEC229" s="730"/>
      <c r="OED229" s="730"/>
      <c r="OEE229" s="727"/>
      <c r="OEF229" s="727"/>
      <c r="OEG229" s="727"/>
      <c r="OEH229" s="727"/>
      <c r="OEI229" s="727"/>
      <c r="OEJ229" s="727"/>
      <c r="OEK229" s="727"/>
      <c r="OEL229" s="727"/>
      <c r="OEM229" s="727"/>
      <c r="OEN229" s="727"/>
      <c r="OEO229" s="727"/>
      <c r="OEP229" s="727"/>
      <c r="OEQ229" s="727"/>
      <c r="OER229" s="727"/>
      <c r="OES229" s="727"/>
      <c r="OET229" s="727"/>
      <c r="OEU229" s="728"/>
      <c r="OEV229" s="728"/>
      <c r="OEW229" s="728"/>
      <c r="OEX229" s="728"/>
      <c r="OEY229" s="728"/>
      <c r="OEZ229" s="728"/>
      <c r="OFA229" s="728"/>
      <c r="OFB229" s="729"/>
      <c r="OFC229" s="729"/>
      <c r="OFD229" s="729"/>
      <c r="OFE229" s="729"/>
      <c r="OFF229" s="729"/>
      <c r="OFG229" s="729"/>
      <c r="OFH229" s="729"/>
      <c r="OFI229" s="729"/>
      <c r="OFJ229" s="729"/>
      <c r="OFK229" s="729"/>
      <c r="OFL229" s="729"/>
      <c r="OFM229" s="729"/>
      <c r="OFN229" s="729"/>
      <c r="OFO229" s="729"/>
      <c r="OFP229" s="729"/>
      <c r="OFQ229" s="729"/>
      <c r="OFR229" s="729"/>
      <c r="OFS229" s="729"/>
      <c r="OFT229" s="729"/>
      <c r="OFU229" s="729"/>
      <c r="OFV229" s="729"/>
      <c r="OFW229" s="729"/>
      <c r="OFX229" s="729"/>
      <c r="OFY229" s="729"/>
      <c r="OFZ229" s="729"/>
      <c r="OGA229" s="729"/>
      <c r="OGB229" s="729"/>
      <c r="OGC229" s="729"/>
      <c r="OGD229" s="729"/>
      <c r="OGE229" s="729"/>
      <c r="OGF229" s="729"/>
      <c r="OGG229" s="729"/>
      <c r="OGH229" s="729"/>
      <c r="OGI229" s="729"/>
      <c r="OGJ229" s="730"/>
      <c r="OGK229" s="730"/>
      <c r="OGL229" s="730"/>
      <c r="OGM229" s="730"/>
      <c r="OGN229" s="730"/>
      <c r="OGO229" s="730"/>
      <c r="OGP229" s="730"/>
      <c r="OGQ229" s="730"/>
      <c r="OGR229" s="730"/>
      <c r="OGS229" s="730"/>
      <c r="OGT229" s="730"/>
      <c r="OGU229" s="730"/>
      <c r="OGV229" s="730"/>
      <c r="OGW229" s="730"/>
      <c r="OGX229" s="730"/>
      <c r="OGY229" s="730"/>
      <c r="OGZ229" s="730"/>
      <c r="OHA229" s="730"/>
      <c r="OHB229" s="730"/>
      <c r="OHC229" s="730"/>
      <c r="OHD229" s="730"/>
      <c r="OHE229" s="730"/>
      <c r="OHF229" s="730"/>
      <c r="OHG229" s="730"/>
      <c r="OHH229" s="730"/>
      <c r="OHI229" s="730"/>
      <c r="OHJ229" s="730"/>
      <c r="OHK229" s="730"/>
      <c r="OHL229" s="730"/>
      <c r="OHM229" s="730"/>
      <c r="OHN229" s="730"/>
      <c r="OHO229" s="730"/>
      <c r="OHP229" s="730"/>
      <c r="OHQ229" s="730"/>
      <c r="OHR229" s="730"/>
      <c r="OHS229" s="730"/>
      <c r="OHT229" s="730"/>
      <c r="OHU229" s="730"/>
      <c r="OHV229" s="730"/>
      <c r="OHW229" s="730"/>
      <c r="OHX229" s="730"/>
      <c r="OHY229" s="730"/>
      <c r="OHZ229" s="730"/>
      <c r="OIA229" s="730"/>
      <c r="OIB229" s="730"/>
      <c r="OIC229" s="730"/>
      <c r="OID229" s="730"/>
      <c r="OIE229" s="730"/>
      <c r="OIF229" s="727"/>
      <c r="OIG229" s="727"/>
      <c r="OIH229" s="727"/>
      <c r="OII229" s="727"/>
      <c r="OIJ229" s="727"/>
      <c r="OIK229" s="727"/>
      <c r="OIL229" s="727"/>
      <c r="OIM229" s="727"/>
      <c r="OIN229" s="727"/>
      <c r="OIO229" s="727"/>
      <c r="OIP229" s="727"/>
      <c r="OIQ229" s="727"/>
      <c r="OIR229" s="727"/>
      <c r="OIS229" s="727"/>
      <c r="OIT229" s="727"/>
      <c r="OIU229" s="727"/>
      <c r="OIV229" s="728"/>
      <c r="OIW229" s="728"/>
      <c r="OIX229" s="728"/>
      <c r="OIY229" s="728"/>
      <c r="OIZ229" s="728"/>
      <c r="OJA229" s="728"/>
      <c r="OJB229" s="728"/>
      <c r="OJC229" s="729"/>
      <c r="OJD229" s="729"/>
      <c r="OJE229" s="729"/>
      <c r="OJF229" s="729"/>
      <c r="OJG229" s="729"/>
      <c r="OJH229" s="729"/>
      <c r="OJI229" s="729"/>
      <c r="OJJ229" s="729"/>
      <c r="OJK229" s="729"/>
      <c r="OJL229" s="729"/>
      <c r="OJM229" s="729"/>
      <c r="OJN229" s="729"/>
      <c r="OJO229" s="729"/>
      <c r="OJP229" s="729"/>
      <c r="OJQ229" s="729"/>
      <c r="OJR229" s="729"/>
      <c r="OJS229" s="729"/>
      <c r="OJT229" s="729"/>
      <c r="OJU229" s="729"/>
      <c r="OJV229" s="729"/>
      <c r="OJW229" s="729"/>
      <c r="OJX229" s="729"/>
      <c r="OJY229" s="729"/>
      <c r="OJZ229" s="729"/>
      <c r="OKA229" s="729"/>
      <c r="OKB229" s="729"/>
      <c r="OKC229" s="729"/>
      <c r="OKD229" s="729"/>
      <c r="OKE229" s="729"/>
      <c r="OKF229" s="729"/>
      <c r="OKG229" s="729"/>
      <c r="OKH229" s="729"/>
      <c r="OKI229" s="729"/>
      <c r="OKJ229" s="729"/>
      <c r="OKK229" s="730"/>
      <c r="OKL229" s="730"/>
      <c r="OKM229" s="730"/>
      <c r="OKN229" s="730"/>
      <c r="OKO229" s="730"/>
      <c r="OKP229" s="730"/>
      <c r="OKQ229" s="730"/>
      <c r="OKR229" s="730"/>
      <c r="OKS229" s="730"/>
      <c r="OKT229" s="730"/>
      <c r="OKU229" s="730"/>
      <c r="OKV229" s="730"/>
      <c r="OKW229" s="730"/>
      <c r="OKX229" s="730"/>
      <c r="OKY229" s="730"/>
      <c r="OKZ229" s="730"/>
      <c r="OLA229" s="730"/>
      <c r="OLB229" s="730"/>
      <c r="OLC229" s="730"/>
      <c r="OLD229" s="730"/>
      <c r="OLE229" s="730"/>
      <c r="OLF229" s="730"/>
      <c r="OLG229" s="730"/>
      <c r="OLH229" s="730"/>
      <c r="OLI229" s="730"/>
      <c r="OLJ229" s="730"/>
      <c r="OLK229" s="730"/>
      <c r="OLL229" s="730"/>
      <c r="OLM229" s="730"/>
      <c r="OLN229" s="730"/>
      <c r="OLO229" s="730"/>
      <c r="OLP229" s="730"/>
      <c r="OLQ229" s="730"/>
      <c r="OLR229" s="730"/>
      <c r="OLS229" s="730"/>
      <c r="OLT229" s="730"/>
      <c r="OLU229" s="730"/>
      <c r="OLV229" s="730"/>
      <c r="OLW229" s="730"/>
      <c r="OLX229" s="730"/>
      <c r="OLY229" s="730"/>
      <c r="OLZ229" s="730"/>
      <c r="OMA229" s="730"/>
      <c r="OMB229" s="730"/>
      <c r="OMC229" s="730"/>
      <c r="OMD229" s="730"/>
      <c r="OME229" s="730"/>
      <c r="OMF229" s="730"/>
      <c r="OMG229" s="727"/>
      <c r="OMH229" s="727"/>
      <c r="OMI229" s="727"/>
      <c r="OMJ229" s="727"/>
      <c r="OMK229" s="727"/>
      <c r="OML229" s="727"/>
      <c r="OMM229" s="727"/>
      <c r="OMN229" s="727"/>
      <c r="OMO229" s="727"/>
      <c r="OMP229" s="727"/>
      <c r="OMQ229" s="727"/>
      <c r="OMR229" s="727"/>
      <c r="OMS229" s="727"/>
      <c r="OMT229" s="727"/>
      <c r="OMU229" s="727"/>
      <c r="OMV229" s="727"/>
      <c r="OMW229" s="728"/>
      <c r="OMX229" s="728"/>
      <c r="OMY229" s="728"/>
      <c r="OMZ229" s="728"/>
      <c r="ONA229" s="728"/>
      <c r="ONB229" s="728"/>
      <c r="ONC229" s="728"/>
      <c r="OND229" s="729"/>
      <c r="ONE229" s="729"/>
      <c r="ONF229" s="729"/>
      <c r="ONG229" s="729"/>
      <c r="ONH229" s="729"/>
      <c r="ONI229" s="729"/>
      <c r="ONJ229" s="729"/>
      <c r="ONK229" s="729"/>
      <c r="ONL229" s="729"/>
      <c r="ONM229" s="729"/>
      <c r="ONN229" s="729"/>
      <c r="ONO229" s="729"/>
      <c r="ONP229" s="729"/>
      <c r="ONQ229" s="729"/>
      <c r="ONR229" s="729"/>
      <c r="ONS229" s="729"/>
      <c r="ONT229" s="729"/>
      <c r="ONU229" s="729"/>
      <c r="ONV229" s="729"/>
      <c r="ONW229" s="729"/>
      <c r="ONX229" s="729"/>
      <c r="ONY229" s="729"/>
      <c r="ONZ229" s="729"/>
      <c r="OOA229" s="729"/>
      <c r="OOB229" s="729"/>
      <c r="OOC229" s="729"/>
      <c r="OOD229" s="729"/>
      <c r="OOE229" s="729"/>
      <c r="OOF229" s="729"/>
      <c r="OOG229" s="729"/>
      <c r="OOH229" s="729"/>
      <c r="OOI229" s="729"/>
      <c r="OOJ229" s="729"/>
      <c r="OOK229" s="729"/>
      <c r="OOL229" s="730"/>
      <c r="OOM229" s="730"/>
      <c r="OON229" s="730"/>
      <c r="OOO229" s="730"/>
      <c r="OOP229" s="730"/>
      <c r="OOQ229" s="730"/>
      <c r="OOR229" s="730"/>
      <c r="OOS229" s="730"/>
      <c r="OOT229" s="730"/>
      <c r="OOU229" s="730"/>
      <c r="OOV229" s="730"/>
      <c r="OOW229" s="730"/>
      <c r="OOX229" s="730"/>
      <c r="OOY229" s="730"/>
      <c r="OOZ229" s="730"/>
      <c r="OPA229" s="730"/>
      <c r="OPB229" s="730"/>
      <c r="OPC229" s="730"/>
      <c r="OPD229" s="730"/>
      <c r="OPE229" s="730"/>
      <c r="OPF229" s="730"/>
      <c r="OPG229" s="730"/>
      <c r="OPH229" s="730"/>
      <c r="OPI229" s="730"/>
      <c r="OPJ229" s="730"/>
      <c r="OPK229" s="730"/>
      <c r="OPL229" s="730"/>
      <c r="OPM229" s="730"/>
      <c r="OPN229" s="730"/>
      <c r="OPO229" s="730"/>
      <c r="OPP229" s="730"/>
      <c r="OPQ229" s="730"/>
      <c r="OPR229" s="730"/>
      <c r="OPS229" s="730"/>
      <c r="OPT229" s="730"/>
      <c r="OPU229" s="730"/>
      <c r="OPV229" s="730"/>
      <c r="OPW229" s="730"/>
      <c r="OPX229" s="730"/>
      <c r="OPY229" s="730"/>
      <c r="OPZ229" s="730"/>
      <c r="OQA229" s="730"/>
      <c r="OQB229" s="730"/>
      <c r="OQC229" s="730"/>
      <c r="OQD229" s="730"/>
      <c r="OQE229" s="730"/>
      <c r="OQF229" s="730"/>
      <c r="OQG229" s="730"/>
      <c r="OQH229" s="727"/>
      <c r="OQI229" s="727"/>
      <c r="OQJ229" s="727"/>
      <c r="OQK229" s="727"/>
      <c r="OQL229" s="727"/>
      <c r="OQM229" s="727"/>
      <c r="OQN229" s="727"/>
      <c r="OQO229" s="727"/>
      <c r="OQP229" s="727"/>
      <c r="OQQ229" s="727"/>
      <c r="OQR229" s="727"/>
      <c r="OQS229" s="727"/>
      <c r="OQT229" s="727"/>
      <c r="OQU229" s="727"/>
      <c r="OQV229" s="727"/>
      <c r="OQW229" s="727"/>
      <c r="OQX229" s="728"/>
      <c r="OQY229" s="728"/>
      <c r="OQZ229" s="728"/>
      <c r="ORA229" s="728"/>
      <c r="ORB229" s="728"/>
      <c r="ORC229" s="728"/>
      <c r="ORD229" s="728"/>
      <c r="ORE229" s="729"/>
      <c r="ORF229" s="729"/>
      <c r="ORG229" s="729"/>
      <c r="ORH229" s="729"/>
      <c r="ORI229" s="729"/>
      <c r="ORJ229" s="729"/>
      <c r="ORK229" s="729"/>
      <c r="ORL229" s="729"/>
      <c r="ORM229" s="729"/>
      <c r="ORN229" s="729"/>
      <c r="ORO229" s="729"/>
      <c r="ORP229" s="729"/>
      <c r="ORQ229" s="729"/>
      <c r="ORR229" s="729"/>
      <c r="ORS229" s="729"/>
      <c r="ORT229" s="729"/>
      <c r="ORU229" s="729"/>
      <c r="ORV229" s="729"/>
      <c r="ORW229" s="729"/>
      <c r="ORX229" s="729"/>
      <c r="ORY229" s="729"/>
      <c r="ORZ229" s="729"/>
      <c r="OSA229" s="729"/>
      <c r="OSB229" s="729"/>
      <c r="OSC229" s="729"/>
      <c r="OSD229" s="729"/>
      <c r="OSE229" s="729"/>
      <c r="OSF229" s="729"/>
      <c r="OSG229" s="729"/>
      <c r="OSH229" s="729"/>
      <c r="OSI229" s="729"/>
      <c r="OSJ229" s="729"/>
      <c r="OSK229" s="729"/>
      <c r="OSL229" s="729"/>
      <c r="OSM229" s="730"/>
      <c r="OSN229" s="730"/>
      <c r="OSO229" s="730"/>
      <c r="OSP229" s="730"/>
      <c r="OSQ229" s="730"/>
      <c r="OSR229" s="730"/>
      <c r="OSS229" s="730"/>
      <c r="OST229" s="730"/>
      <c r="OSU229" s="730"/>
      <c r="OSV229" s="730"/>
      <c r="OSW229" s="730"/>
      <c r="OSX229" s="730"/>
      <c r="OSY229" s="730"/>
      <c r="OSZ229" s="730"/>
      <c r="OTA229" s="730"/>
      <c r="OTB229" s="730"/>
      <c r="OTC229" s="730"/>
      <c r="OTD229" s="730"/>
      <c r="OTE229" s="730"/>
      <c r="OTF229" s="730"/>
      <c r="OTG229" s="730"/>
      <c r="OTH229" s="730"/>
      <c r="OTI229" s="730"/>
      <c r="OTJ229" s="730"/>
      <c r="OTK229" s="730"/>
      <c r="OTL229" s="730"/>
      <c r="OTM229" s="730"/>
      <c r="OTN229" s="730"/>
      <c r="OTO229" s="730"/>
      <c r="OTP229" s="730"/>
      <c r="OTQ229" s="730"/>
      <c r="OTR229" s="730"/>
      <c r="OTS229" s="730"/>
      <c r="OTT229" s="730"/>
      <c r="OTU229" s="730"/>
      <c r="OTV229" s="730"/>
      <c r="OTW229" s="730"/>
      <c r="OTX229" s="730"/>
      <c r="OTY229" s="730"/>
      <c r="OTZ229" s="730"/>
      <c r="OUA229" s="730"/>
      <c r="OUB229" s="730"/>
      <c r="OUC229" s="730"/>
      <c r="OUD229" s="730"/>
      <c r="OUE229" s="730"/>
      <c r="OUF229" s="730"/>
      <c r="OUG229" s="730"/>
      <c r="OUH229" s="730"/>
      <c r="OUI229" s="727"/>
      <c r="OUJ229" s="727"/>
      <c r="OUK229" s="727"/>
      <c r="OUL229" s="727"/>
      <c r="OUM229" s="727"/>
      <c r="OUN229" s="727"/>
      <c r="OUO229" s="727"/>
      <c r="OUP229" s="727"/>
      <c r="OUQ229" s="727"/>
      <c r="OUR229" s="727"/>
      <c r="OUS229" s="727"/>
      <c r="OUT229" s="727"/>
      <c r="OUU229" s="727"/>
      <c r="OUV229" s="727"/>
      <c r="OUW229" s="727"/>
      <c r="OUX229" s="727"/>
      <c r="OUY229" s="728"/>
      <c r="OUZ229" s="728"/>
      <c r="OVA229" s="728"/>
      <c r="OVB229" s="728"/>
      <c r="OVC229" s="728"/>
      <c r="OVD229" s="728"/>
      <c r="OVE229" s="728"/>
      <c r="OVF229" s="729"/>
      <c r="OVG229" s="729"/>
      <c r="OVH229" s="729"/>
      <c r="OVI229" s="729"/>
      <c r="OVJ229" s="729"/>
      <c r="OVK229" s="729"/>
      <c r="OVL229" s="729"/>
      <c r="OVM229" s="729"/>
      <c r="OVN229" s="729"/>
      <c r="OVO229" s="729"/>
      <c r="OVP229" s="729"/>
      <c r="OVQ229" s="729"/>
      <c r="OVR229" s="729"/>
      <c r="OVS229" s="729"/>
      <c r="OVT229" s="729"/>
      <c r="OVU229" s="729"/>
      <c r="OVV229" s="729"/>
      <c r="OVW229" s="729"/>
      <c r="OVX229" s="729"/>
      <c r="OVY229" s="729"/>
      <c r="OVZ229" s="729"/>
      <c r="OWA229" s="729"/>
      <c r="OWB229" s="729"/>
      <c r="OWC229" s="729"/>
      <c r="OWD229" s="729"/>
      <c r="OWE229" s="729"/>
      <c r="OWF229" s="729"/>
      <c r="OWG229" s="729"/>
      <c r="OWH229" s="729"/>
      <c r="OWI229" s="729"/>
      <c r="OWJ229" s="729"/>
      <c r="OWK229" s="729"/>
      <c r="OWL229" s="729"/>
      <c r="OWM229" s="729"/>
      <c r="OWN229" s="730"/>
      <c r="OWO229" s="730"/>
      <c r="OWP229" s="730"/>
      <c r="OWQ229" s="730"/>
      <c r="OWR229" s="730"/>
      <c r="OWS229" s="730"/>
      <c r="OWT229" s="730"/>
      <c r="OWU229" s="730"/>
      <c r="OWV229" s="730"/>
      <c r="OWW229" s="730"/>
      <c r="OWX229" s="730"/>
      <c r="OWY229" s="730"/>
      <c r="OWZ229" s="730"/>
      <c r="OXA229" s="730"/>
      <c r="OXB229" s="730"/>
      <c r="OXC229" s="730"/>
      <c r="OXD229" s="730"/>
      <c r="OXE229" s="730"/>
      <c r="OXF229" s="730"/>
      <c r="OXG229" s="730"/>
      <c r="OXH229" s="730"/>
      <c r="OXI229" s="730"/>
      <c r="OXJ229" s="730"/>
      <c r="OXK229" s="730"/>
      <c r="OXL229" s="730"/>
      <c r="OXM229" s="730"/>
      <c r="OXN229" s="730"/>
      <c r="OXO229" s="730"/>
      <c r="OXP229" s="730"/>
      <c r="OXQ229" s="730"/>
      <c r="OXR229" s="730"/>
      <c r="OXS229" s="730"/>
      <c r="OXT229" s="730"/>
      <c r="OXU229" s="730"/>
      <c r="OXV229" s="730"/>
      <c r="OXW229" s="730"/>
      <c r="OXX229" s="730"/>
      <c r="OXY229" s="730"/>
      <c r="OXZ229" s="730"/>
      <c r="OYA229" s="730"/>
      <c r="OYB229" s="730"/>
      <c r="OYC229" s="730"/>
      <c r="OYD229" s="730"/>
      <c r="OYE229" s="730"/>
      <c r="OYF229" s="730"/>
      <c r="OYG229" s="730"/>
      <c r="OYH229" s="730"/>
      <c r="OYI229" s="730"/>
      <c r="OYJ229" s="727"/>
      <c r="OYK229" s="727"/>
      <c r="OYL229" s="727"/>
      <c r="OYM229" s="727"/>
      <c r="OYN229" s="727"/>
      <c r="OYO229" s="727"/>
      <c r="OYP229" s="727"/>
      <c r="OYQ229" s="727"/>
      <c r="OYR229" s="727"/>
      <c r="OYS229" s="727"/>
      <c r="OYT229" s="727"/>
      <c r="OYU229" s="727"/>
      <c r="OYV229" s="727"/>
      <c r="OYW229" s="727"/>
      <c r="OYX229" s="727"/>
      <c r="OYY229" s="727"/>
      <c r="OYZ229" s="728"/>
      <c r="OZA229" s="728"/>
      <c r="OZB229" s="728"/>
      <c r="OZC229" s="728"/>
      <c r="OZD229" s="728"/>
      <c r="OZE229" s="728"/>
      <c r="OZF229" s="728"/>
      <c r="OZG229" s="729"/>
      <c r="OZH229" s="729"/>
      <c r="OZI229" s="729"/>
      <c r="OZJ229" s="729"/>
      <c r="OZK229" s="729"/>
      <c r="OZL229" s="729"/>
      <c r="OZM229" s="729"/>
      <c r="OZN229" s="729"/>
      <c r="OZO229" s="729"/>
      <c r="OZP229" s="729"/>
      <c r="OZQ229" s="729"/>
      <c r="OZR229" s="729"/>
      <c r="OZS229" s="729"/>
      <c r="OZT229" s="729"/>
      <c r="OZU229" s="729"/>
      <c r="OZV229" s="729"/>
      <c r="OZW229" s="729"/>
      <c r="OZX229" s="729"/>
      <c r="OZY229" s="729"/>
      <c r="OZZ229" s="729"/>
      <c r="PAA229" s="729"/>
      <c r="PAB229" s="729"/>
      <c r="PAC229" s="729"/>
      <c r="PAD229" s="729"/>
      <c r="PAE229" s="729"/>
      <c r="PAF229" s="729"/>
      <c r="PAG229" s="729"/>
      <c r="PAH229" s="729"/>
      <c r="PAI229" s="729"/>
      <c r="PAJ229" s="729"/>
      <c r="PAK229" s="729"/>
      <c r="PAL229" s="729"/>
      <c r="PAM229" s="729"/>
      <c r="PAN229" s="729"/>
      <c r="PAO229" s="730"/>
      <c r="PAP229" s="730"/>
      <c r="PAQ229" s="730"/>
      <c r="PAR229" s="730"/>
      <c r="PAS229" s="730"/>
      <c r="PAT229" s="730"/>
      <c r="PAU229" s="730"/>
      <c r="PAV229" s="730"/>
      <c r="PAW229" s="730"/>
      <c r="PAX229" s="730"/>
      <c r="PAY229" s="730"/>
      <c r="PAZ229" s="730"/>
      <c r="PBA229" s="730"/>
      <c r="PBB229" s="730"/>
      <c r="PBC229" s="730"/>
      <c r="PBD229" s="730"/>
      <c r="PBE229" s="730"/>
      <c r="PBF229" s="730"/>
      <c r="PBG229" s="730"/>
      <c r="PBH229" s="730"/>
      <c r="PBI229" s="730"/>
      <c r="PBJ229" s="730"/>
      <c r="PBK229" s="730"/>
      <c r="PBL229" s="730"/>
      <c r="PBM229" s="730"/>
      <c r="PBN229" s="730"/>
      <c r="PBO229" s="730"/>
      <c r="PBP229" s="730"/>
      <c r="PBQ229" s="730"/>
      <c r="PBR229" s="730"/>
      <c r="PBS229" s="730"/>
      <c r="PBT229" s="730"/>
      <c r="PBU229" s="730"/>
      <c r="PBV229" s="730"/>
      <c r="PBW229" s="730"/>
      <c r="PBX229" s="730"/>
      <c r="PBY229" s="730"/>
      <c r="PBZ229" s="730"/>
      <c r="PCA229" s="730"/>
      <c r="PCB229" s="730"/>
      <c r="PCC229" s="730"/>
      <c r="PCD229" s="730"/>
      <c r="PCE229" s="730"/>
      <c r="PCF229" s="730"/>
      <c r="PCG229" s="730"/>
      <c r="PCH229" s="730"/>
      <c r="PCI229" s="730"/>
      <c r="PCJ229" s="730"/>
      <c r="PCK229" s="727"/>
      <c r="PCL229" s="727"/>
      <c r="PCM229" s="727"/>
      <c r="PCN229" s="727"/>
      <c r="PCO229" s="727"/>
      <c r="PCP229" s="727"/>
      <c r="PCQ229" s="727"/>
      <c r="PCR229" s="727"/>
      <c r="PCS229" s="727"/>
      <c r="PCT229" s="727"/>
      <c r="PCU229" s="727"/>
      <c r="PCV229" s="727"/>
      <c r="PCW229" s="727"/>
      <c r="PCX229" s="727"/>
      <c r="PCY229" s="727"/>
      <c r="PCZ229" s="727"/>
      <c r="PDA229" s="728"/>
      <c r="PDB229" s="728"/>
      <c r="PDC229" s="728"/>
      <c r="PDD229" s="728"/>
      <c r="PDE229" s="728"/>
      <c r="PDF229" s="728"/>
      <c r="PDG229" s="728"/>
      <c r="PDH229" s="729"/>
      <c r="PDI229" s="729"/>
      <c r="PDJ229" s="729"/>
      <c r="PDK229" s="729"/>
      <c r="PDL229" s="729"/>
      <c r="PDM229" s="729"/>
      <c r="PDN229" s="729"/>
      <c r="PDO229" s="729"/>
      <c r="PDP229" s="729"/>
      <c r="PDQ229" s="729"/>
      <c r="PDR229" s="729"/>
      <c r="PDS229" s="729"/>
      <c r="PDT229" s="729"/>
      <c r="PDU229" s="729"/>
      <c r="PDV229" s="729"/>
      <c r="PDW229" s="729"/>
      <c r="PDX229" s="729"/>
      <c r="PDY229" s="729"/>
      <c r="PDZ229" s="729"/>
      <c r="PEA229" s="729"/>
      <c r="PEB229" s="729"/>
      <c r="PEC229" s="729"/>
      <c r="PED229" s="729"/>
      <c r="PEE229" s="729"/>
      <c r="PEF229" s="729"/>
      <c r="PEG229" s="729"/>
      <c r="PEH229" s="729"/>
      <c r="PEI229" s="729"/>
      <c r="PEJ229" s="729"/>
      <c r="PEK229" s="729"/>
      <c r="PEL229" s="729"/>
      <c r="PEM229" s="729"/>
      <c r="PEN229" s="729"/>
      <c r="PEO229" s="729"/>
      <c r="PEP229" s="730"/>
      <c r="PEQ229" s="730"/>
      <c r="PER229" s="730"/>
      <c r="PES229" s="730"/>
      <c r="PET229" s="730"/>
      <c r="PEU229" s="730"/>
      <c r="PEV229" s="730"/>
      <c r="PEW229" s="730"/>
      <c r="PEX229" s="730"/>
      <c r="PEY229" s="730"/>
      <c r="PEZ229" s="730"/>
      <c r="PFA229" s="730"/>
      <c r="PFB229" s="730"/>
      <c r="PFC229" s="730"/>
      <c r="PFD229" s="730"/>
      <c r="PFE229" s="730"/>
      <c r="PFF229" s="730"/>
      <c r="PFG229" s="730"/>
      <c r="PFH229" s="730"/>
      <c r="PFI229" s="730"/>
      <c r="PFJ229" s="730"/>
      <c r="PFK229" s="730"/>
      <c r="PFL229" s="730"/>
      <c r="PFM229" s="730"/>
      <c r="PFN229" s="730"/>
      <c r="PFO229" s="730"/>
      <c r="PFP229" s="730"/>
      <c r="PFQ229" s="730"/>
      <c r="PFR229" s="730"/>
      <c r="PFS229" s="730"/>
      <c r="PFT229" s="730"/>
      <c r="PFU229" s="730"/>
      <c r="PFV229" s="730"/>
      <c r="PFW229" s="730"/>
      <c r="PFX229" s="730"/>
      <c r="PFY229" s="730"/>
      <c r="PFZ229" s="730"/>
      <c r="PGA229" s="730"/>
      <c r="PGB229" s="730"/>
      <c r="PGC229" s="730"/>
      <c r="PGD229" s="730"/>
      <c r="PGE229" s="730"/>
      <c r="PGF229" s="730"/>
      <c r="PGG229" s="730"/>
      <c r="PGH229" s="730"/>
      <c r="PGI229" s="730"/>
      <c r="PGJ229" s="730"/>
      <c r="PGK229" s="730"/>
      <c r="PGL229" s="727"/>
      <c r="PGM229" s="727"/>
      <c r="PGN229" s="727"/>
      <c r="PGO229" s="727"/>
      <c r="PGP229" s="727"/>
      <c r="PGQ229" s="727"/>
      <c r="PGR229" s="727"/>
      <c r="PGS229" s="727"/>
      <c r="PGT229" s="727"/>
      <c r="PGU229" s="727"/>
      <c r="PGV229" s="727"/>
      <c r="PGW229" s="727"/>
      <c r="PGX229" s="727"/>
      <c r="PGY229" s="727"/>
      <c r="PGZ229" s="727"/>
      <c r="PHA229" s="727"/>
      <c r="PHB229" s="728"/>
      <c r="PHC229" s="728"/>
      <c r="PHD229" s="728"/>
      <c r="PHE229" s="728"/>
      <c r="PHF229" s="728"/>
      <c r="PHG229" s="728"/>
      <c r="PHH229" s="728"/>
      <c r="PHI229" s="729"/>
      <c r="PHJ229" s="729"/>
      <c r="PHK229" s="729"/>
      <c r="PHL229" s="729"/>
      <c r="PHM229" s="729"/>
      <c r="PHN229" s="729"/>
      <c r="PHO229" s="729"/>
      <c r="PHP229" s="729"/>
      <c r="PHQ229" s="729"/>
      <c r="PHR229" s="729"/>
      <c r="PHS229" s="729"/>
      <c r="PHT229" s="729"/>
      <c r="PHU229" s="729"/>
      <c r="PHV229" s="729"/>
      <c r="PHW229" s="729"/>
      <c r="PHX229" s="729"/>
      <c r="PHY229" s="729"/>
      <c r="PHZ229" s="729"/>
      <c r="PIA229" s="729"/>
      <c r="PIB229" s="729"/>
      <c r="PIC229" s="729"/>
      <c r="PID229" s="729"/>
      <c r="PIE229" s="729"/>
      <c r="PIF229" s="729"/>
      <c r="PIG229" s="729"/>
      <c r="PIH229" s="729"/>
      <c r="PII229" s="729"/>
      <c r="PIJ229" s="729"/>
      <c r="PIK229" s="729"/>
      <c r="PIL229" s="729"/>
      <c r="PIM229" s="729"/>
      <c r="PIN229" s="729"/>
      <c r="PIO229" s="729"/>
      <c r="PIP229" s="729"/>
      <c r="PIQ229" s="730"/>
      <c r="PIR229" s="730"/>
      <c r="PIS229" s="730"/>
      <c r="PIT229" s="730"/>
      <c r="PIU229" s="730"/>
      <c r="PIV229" s="730"/>
      <c r="PIW229" s="730"/>
      <c r="PIX229" s="730"/>
      <c r="PIY229" s="730"/>
      <c r="PIZ229" s="730"/>
      <c r="PJA229" s="730"/>
      <c r="PJB229" s="730"/>
      <c r="PJC229" s="730"/>
      <c r="PJD229" s="730"/>
      <c r="PJE229" s="730"/>
      <c r="PJF229" s="730"/>
      <c r="PJG229" s="730"/>
      <c r="PJH229" s="730"/>
      <c r="PJI229" s="730"/>
      <c r="PJJ229" s="730"/>
      <c r="PJK229" s="730"/>
      <c r="PJL229" s="730"/>
      <c r="PJM229" s="730"/>
      <c r="PJN229" s="730"/>
      <c r="PJO229" s="730"/>
      <c r="PJP229" s="730"/>
      <c r="PJQ229" s="730"/>
      <c r="PJR229" s="730"/>
      <c r="PJS229" s="730"/>
      <c r="PJT229" s="730"/>
      <c r="PJU229" s="730"/>
      <c r="PJV229" s="730"/>
      <c r="PJW229" s="730"/>
      <c r="PJX229" s="730"/>
      <c r="PJY229" s="730"/>
      <c r="PJZ229" s="730"/>
      <c r="PKA229" s="730"/>
      <c r="PKB229" s="730"/>
      <c r="PKC229" s="730"/>
      <c r="PKD229" s="730"/>
      <c r="PKE229" s="730"/>
      <c r="PKF229" s="730"/>
      <c r="PKG229" s="730"/>
      <c r="PKH229" s="730"/>
      <c r="PKI229" s="730"/>
      <c r="PKJ229" s="730"/>
      <c r="PKK229" s="730"/>
      <c r="PKL229" s="730"/>
      <c r="PKM229" s="727"/>
      <c r="PKN229" s="727"/>
      <c r="PKO229" s="727"/>
      <c r="PKP229" s="727"/>
      <c r="PKQ229" s="727"/>
      <c r="PKR229" s="727"/>
      <c r="PKS229" s="727"/>
      <c r="PKT229" s="727"/>
      <c r="PKU229" s="727"/>
      <c r="PKV229" s="727"/>
      <c r="PKW229" s="727"/>
      <c r="PKX229" s="727"/>
      <c r="PKY229" s="727"/>
      <c r="PKZ229" s="727"/>
      <c r="PLA229" s="727"/>
      <c r="PLB229" s="727"/>
      <c r="PLC229" s="728"/>
      <c r="PLD229" s="728"/>
      <c r="PLE229" s="728"/>
      <c r="PLF229" s="728"/>
      <c r="PLG229" s="728"/>
      <c r="PLH229" s="728"/>
      <c r="PLI229" s="728"/>
      <c r="PLJ229" s="729"/>
      <c r="PLK229" s="729"/>
      <c r="PLL229" s="729"/>
      <c r="PLM229" s="729"/>
      <c r="PLN229" s="729"/>
      <c r="PLO229" s="729"/>
      <c r="PLP229" s="729"/>
      <c r="PLQ229" s="729"/>
      <c r="PLR229" s="729"/>
      <c r="PLS229" s="729"/>
      <c r="PLT229" s="729"/>
      <c r="PLU229" s="729"/>
      <c r="PLV229" s="729"/>
      <c r="PLW229" s="729"/>
      <c r="PLX229" s="729"/>
      <c r="PLY229" s="729"/>
      <c r="PLZ229" s="729"/>
      <c r="PMA229" s="729"/>
      <c r="PMB229" s="729"/>
      <c r="PMC229" s="729"/>
      <c r="PMD229" s="729"/>
      <c r="PME229" s="729"/>
      <c r="PMF229" s="729"/>
      <c r="PMG229" s="729"/>
      <c r="PMH229" s="729"/>
      <c r="PMI229" s="729"/>
      <c r="PMJ229" s="729"/>
      <c r="PMK229" s="729"/>
      <c r="PML229" s="729"/>
      <c r="PMM229" s="729"/>
      <c r="PMN229" s="729"/>
      <c r="PMO229" s="729"/>
      <c r="PMP229" s="729"/>
      <c r="PMQ229" s="729"/>
      <c r="PMR229" s="730"/>
      <c r="PMS229" s="730"/>
      <c r="PMT229" s="730"/>
      <c r="PMU229" s="730"/>
      <c r="PMV229" s="730"/>
      <c r="PMW229" s="730"/>
      <c r="PMX229" s="730"/>
      <c r="PMY229" s="730"/>
      <c r="PMZ229" s="730"/>
      <c r="PNA229" s="730"/>
      <c r="PNB229" s="730"/>
      <c r="PNC229" s="730"/>
      <c r="PND229" s="730"/>
      <c r="PNE229" s="730"/>
      <c r="PNF229" s="730"/>
      <c r="PNG229" s="730"/>
      <c r="PNH229" s="730"/>
      <c r="PNI229" s="730"/>
      <c r="PNJ229" s="730"/>
      <c r="PNK229" s="730"/>
      <c r="PNL229" s="730"/>
      <c r="PNM229" s="730"/>
      <c r="PNN229" s="730"/>
      <c r="PNO229" s="730"/>
      <c r="PNP229" s="730"/>
      <c r="PNQ229" s="730"/>
      <c r="PNR229" s="730"/>
      <c r="PNS229" s="730"/>
      <c r="PNT229" s="730"/>
      <c r="PNU229" s="730"/>
      <c r="PNV229" s="730"/>
      <c r="PNW229" s="730"/>
      <c r="PNX229" s="730"/>
      <c r="PNY229" s="730"/>
      <c r="PNZ229" s="730"/>
      <c r="POA229" s="730"/>
      <c r="POB229" s="730"/>
      <c r="POC229" s="730"/>
      <c r="POD229" s="730"/>
      <c r="POE229" s="730"/>
      <c r="POF229" s="730"/>
      <c r="POG229" s="730"/>
      <c r="POH229" s="730"/>
      <c r="POI229" s="730"/>
      <c r="POJ229" s="730"/>
      <c r="POK229" s="730"/>
      <c r="POL229" s="730"/>
      <c r="POM229" s="730"/>
      <c r="PON229" s="727"/>
      <c r="POO229" s="727"/>
      <c r="POP229" s="727"/>
      <c r="POQ229" s="727"/>
      <c r="POR229" s="727"/>
      <c r="POS229" s="727"/>
      <c r="POT229" s="727"/>
      <c r="POU229" s="727"/>
      <c r="POV229" s="727"/>
      <c r="POW229" s="727"/>
      <c r="POX229" s="727"/>
      <c r="POY229" s="727"/>
      <c r="POZ229" s="727"/>
      <c r="PPA229" s="727"/>
      <c r="PPB229" s="727"/>
      <c r="PPC229" s="727"/>
      <c r="PPD229" s="728"/>
      <c r="PPE229" s="728"/>
      <c r="PPF229" s="728"/>
      <c r="PPG229" s="728"/>
      <c r="PPH229" s="728"/>
      <c r="PPI229" s="728"/>
      <c r="PPJ229" s="728"/>
      <c r="PPK229" s="729"/>
      <c r="PPL229" s="729"/>
      <c r="PPM229" s="729"/>
      <c r="PPN229" s="729"/>
      <c r="PPO229" s="729"/>
      <c r="PPP229" s="729"/>
      <c r="PPQ229" s="729"/>
      <c r="PPR229" s="729"/>
      <c r="PPS229" s="729"/>
      <c r="PPT229" s="729"/>
      <c r="PPU229" s="729"/>
      <c r="PPV229" s="729"/>
      <c r="PPW229" s="729"/>
      <c r="PPX229" s="729"/>
      <c r="PPY229" s="729"/>
      <c r="PPZ229" s="729"/>
      <c r="PQA229" s="729"/>
      <c r="PQB229" s="729"/>
      <c r="PQC229" s="729"/>
      <c r="PQD229" s="729"/>
      <c r="PQE229" s="729"/>
      <c r="PQF229" s="729"/>
      <c r="PQG229" s="729"/>
      <c r="PQH229" s="729"/>
      <c r="PQI229" s="729"/>
      <c r="PQJ229" s="729"/>
      <c r="PQK229" s="729"/>
      <c r="PQL229" s="729"/>
      <c r="PQM229" s="729"/>
      <c r="PQN229" s="729"/>
      <c r="PQO229" s="729"/>
      <c r="PQP229" s="729"/>
      <c r="PQQ229" s="729"/>
      <c r="PQR229" s="729"/>
      <c r="PQS229" s="730"/>
      <c r="PQT229" s="730"/>
      <c r="PQU229" s="730"/>
      <c r="PQV229" s="730"/>
      <c r="PQW229" s="730"/>
      <c r="PQX229" s="730"/>
      <c r="PQY229" s="730"/>
      <c r="PQZ229" s="730"/>
      <c r="PRA229" s="730"/>
      <c r="PRB229" s="730"/>
      <c r="PRC229" s="730"/>
      <c r="PRD229" s="730"/>
      <c r="PRE229" s="730"/>
      <c r="PRF229" s="730"/>
      <c r="PRG229" s="730"/>
      <c r="PRH229" s="730"/>
      <c r="PRI229" s="730"/>
      <c r="PRJ229" s="730"/>
      <c r="PRK229" s="730"/>
      <c r="PRL229" s="730"/>
      <c r="PRM229" s="730"/>
      <c r="PRN229" s="730"/>
      <c r="PRO229" s="730"/>
      <c r="PRP229" s="730"/>
      <c r="PRQ229" s="730"/>
      <c r="PRR229" s="730"/>
      <c r="PRS229" s="730"/>
      <c r="PRT229" s="730"/>
      <c r="PRU229" s="730"/>
      <c r="PRV229" s="730"/>
      <c r="PRW229" s="730"/>
      <c r="PRX229" s="730"/>
      <c r="PRY229" s="730"/>
      <c r="PRZ229" s="730"/>
      <c r="PSA229" s="730"/>
      <c r="PSB229" s="730"/>
      <c r="PSC229" s="730"/>
      <c r="PSD229" s="730"/>
      <c r="PSE229" s="730"/>
      <c r="PSF229" s="730"/>
      <c r="PSG229" s="730"/>
      <c r="PSH229" s="730"/>
      <c r="PSI229" s="730"/>
      <c r="PSJ229" s="730"/>
      <c r="PSK229" s="730"/>
      <c r="PSL229" s="730"/>
      <c r="PSM229" s="730"/>
      <c r="PSN229" s="730"/>
      <c r="PSO229" s="727"/>
      <c r="PSP229" s="727"/>
      <c r="PSQ229" s="727"/>
      <c r="PSR229" s="727"/>
      <c r="PSS229" s="727"/>
      <c r="PST229" s="727"/>
      <c r="PSU229" s="727"/>
      <c r="PSV229" s="727"/>
      <c r="PSW229" s="727"/>
      <c r="PSX229" s="727"/>
      <c r="PSY229" s="727"/>
      <c r="PSZ229" s="727"/>
      <c r="PTA229" s="727"/>
      <c r="PTB229" s="727"/>
      <c r="PTC229" s="727"/>
      <c r="PTD229" s="727"/>
      <c r="PTE229" s="728"/>
      <c r="PTF229" s="728"/>
      <c r="PTG229" s="728"/>
      <c r="PTH229" s="728"/>
      <c r="PTI229" s="728"/>
      <c r="PTJ229" s="728"/>
      <c r="PTK229" s="728"/>
      <c r="PTL229" s="729"/>
      <c r="PTM229" s="729"/>
      <c r="PTN229" s="729"/>
      <c r="PTO229" s="729"/>
      <c r="PTP229" s="729"/>
      <c r="PTQ229" s="729"/>
      <c r="PTR229" s="729"/>
      <c r="PTS229" s="729"/>
      <c r="PTT229" s="729"/>
      <c r="PTU229" s="729"/>
      <c r="PTV229" s="729"/>
      <c r="PTW229" s="729"/>
      <c r="PTX229" s="729"/>
      <c r="PTY229" s="729"/>
      <c r="PTZ229" s="729"/>
      <c r="PUA229" s="729"/>
      <c r="PUB229" s="729"/>
      <c r="PUC229" s="729"/>
      <c r="PUD229" s="729"/>
      <c r="PUE229" s="729"/>
      <c r="PUF229" s="729"/>
      <c r="PUG229" s="729"/>
      <c r="PUH229" s="729"/>
      <c r="PUI229" s="729"/>
      <c r="PUJ229" s="729"/>
      <c r="PUK229" s="729"/>
      <c r="PUL229" s="729"/>
      <c r="PUM229" s="729"/>
      <c r="PUN229" s="729"/>
      <c r="PUO229" s="729"/>
      <c r="PUP229" s="729"/>
      <c r="PUQ229" s="729"/>
      <c r="PUR229" s="729"/>
      <c r="PUS229" s="729"/>
      <c r="PUT229" s="730"/>
      <c r="PUU229" s="730"/>
      <c r="PUV229" s="730"/>
      <c r="PUW229" s="730"/>
      <c r="PUX229" s="730"/>
      <c r="PUY229" s="730"/>
      <c r="PUZ229" s="730"/>
      <c r="PVA229" s="730"/>
      <c r="PVB229" s="730"/>
      <c r="PVC229" s="730"/>
      <c r="PVD229" s="730"/>
      <c r="PVE229" s="730"/>
      <c r="PVF229" s="730"/>
      <c r="PVG229" s="730"/>
      <c r="PVH229" s="730"/>
      <c r="PVI229" s="730"/>
      <c r="PVJ229" s="730"/>
      <c r="PVK229" s="730"/>
      <c r="PVL229" s="730"/>
      <c r="PVM229" s="730"/>
      <c r="PVN229" s="730"/>
      <c r="PVO229" s="730"/>
      <c r="PVP229" s="730"/>
      <c r="PVQ229" s="730"/>
      <c r="PVR229" s="730"/>
      <c r="PVS229" s="730"/>
      <c r="PVT229" s="730"/>
      <c r="PVU229" s="730"/>
      <c r="PVV229" s="730"/>
      <c r="PVW229" s="730"/>
      <c r="PVX229" s="730"/>
      <c r="PVY229" s="730"/>
      <c r="PVZ229" s="730"/>
      <c r="PWA229" s="730"/>
      <c r="PWB229" s="730"/>
      <c r="PWC229" s="730"/>
      <c r="PWD229" s="730"/>
      <c r="PWE229" s="730"/>
      <c r="PWF229" s="730"/>
      <c r="PWG229" s="730"/>
      <c r="PWH229" s="730"/>
      <c r="PWI229" s="730"/>
      <c r="PWJ229" s="730"/>
      <c r="PWK229" s="730"/>
      <c r="PWL229" s="730"/>
      <c r="PWM229" s="730"/>
      <c r="PWN229" s="730"/>
      <c r="PWO229" s="730"/>
      <c r="PWP229" s="727"/>
      <c r="PWQ229" s="727"/>
      <c r="PWR229" s="727"/>
      <c r="PWS229" s="727"/>
      <c r="PWT229" s="727"/>
      <c r="PWU229" s="727"/>
      <c r="PWV229" s="727"/>
      <c r="PWW229" s="727"/>
      <c r="PWX229" s="727"/>
      <c r="PWY229" s="727"/>
      <c r="PWZ229" s="727"/>
      <c r="PXA229" s="727"/>
      <c r="PXB229" s="727"/>
      <c r="PXC229" s="727"/>
      <c r="PXD229" s="727"/>
      <c r="PXE229" s="727"/>
      <c r="PXF229" s="728"/>
      <c r="PXG229" s="728"/>
      <c r="PXH229" s="728"/>
      <c r="PXI229" s="728"/>
      <c r="PXJ229" s="728"/>
      <c r="PXK229" s="728"/>
      <c r="PXL229" s="728"/>
      <c r="PXM229" s="729"/>
      <c r="PXN229" s="729"/>
      <c r="PXO229" s="729"/>
      <c r="PXP229" s="729"/>
      <c r="PXQ229" s="729"/>
      <c r="PXR229" s="729"/>
      <c r="PXS229" s="729"/>
      <c r="PXT229" s="729"/>
      <c r="PXU229" s="729"/>
      <c r="PXV229" s="729"/>
      <c r="PXW229" s="729"/>
      <c r="PXX229" s="729"/>
      <c r="PXY229" s="729"/>
      <c r="PXZ229" s="729"/>
      <c r="PYA229" s="729"/>
      <c r="PYB229" s="729"/>
      <c r="PYC229" s="729"/>
      <c r="PYD229" s="729"/>
      <c r="PYE229" s="729"/>
      <c r="PYF229" s="729"/>
      <c r="PYG229" s="729"/>
      <c r="PYH229" s="729"/>
      <c r="PYI229" s="729"/>
      <c r="PYJ229" s="729"/>
      <c r="PYK229" s="729"/>
      <c r="PYL229" s="729"/>
      <c r="PYM229" s="729"/>
      <c r="PYN229" s="729"/>
      <c r="PYO229" s="729"/>
      <c r="PYP229" s="729"/>
      <c r="PYQ229" s="729"/>
      <c r="PYR229" s="729"/>
      <c r="PYS229" s="729"/>
      <c r="PYT229" s="729"/>
      <c r="PYU229" s="730"/>
      <c r="PYV229" s="730"/>
      <c r="PYW229" s="730"/>
      <c r="PYX229" s="730"/>
      <c r="PYY229" s="730"/>
      <c r="PYZ229" s="730"/>
      <c r="PZA229" s="730"/>
      <c r="PZB229" s="730"/>
      <c r="PZC229" s="730"/>
      <c r="PZD229" s="730"/>
      <c r="PZE229" s="730"/>
      <c r="PZF229" s="730"/>
      <c r="PZG229" s="730"/>
      <c r="PZH229" s="730"/>
      <c r="PZI229" s="730"/>
      <c r="PZJ229" s="730"/>
      <c r="PZK229" s="730"/>
      <c r="PZL229" s="730"/>
      <c r="PZM229" s="730"/>
      <c r="PZN229" s="730"/>
      <c r="PZO229" s="730"/>
      <c r="PZP229" s="730"/>
      <c r="PZQ229" s="730"/>
      <c r="PZR229" s="730"/>
      <c r="PZS229" s="730"/>
      <c r="PZT229" s="730"/>
      <c r="PZU229" s="730"/>
      <c r="PZV229" s="730"/>
      <c r="PZW229" s="730"/>
      <c r="PZX229" s="730"/>
      <c r="PZY229" s="730"/>
      <c r="PZZ229" s="730"/>
      <c r="QAA229" s="730"/>
      <c r="QAB229" s="730"/>
      <c r="QAC229" s="730"/>
      <c r="QAD229" s="730"/>
      <c r="QAE229" s="730"/>
      <c r="QAF229" s="730"/>
      <c r="QAG229" s="730"/>
      <c r="QAH229" s="730"/>
      <c r="QAI229" s="730"/>
      <c r="QAJ229" s="730"/>
      <c r="QAK229" s="730"/>
      <c r="QAL229" s="730"/>
      <c r="QAM229" s="730"/>
      <c r="QAN229" s="730"/>
      <c r="QAO229" s="730"/>
      <c r="QAP229" s="730"/>
      <c r="QAQ229" s="727"/>
      <c r="QAR229" s="727"/>
      <c r="QAS229" s="727"/>
      <c r="QAT229" s="727"/>
      <c r="QAU229" s="727"/>
      <c r="QAV229" s="727"/>
      <c r="QAW229" s="727"/>
      <c r="QAX229" s="727"/>
      <c r="QAY229" s="727"/>
      <c r="QAZ229" s="727"/>
      <c r="QBA229" s="727"/>
      <c r="QBB229" s="727"/>
      <c r="QBC229" s="727"/>
      <c r="QBD229" s="727"/>
      <c r="QBE229" s="727"/>
      <c r="QBF229" s="727"/>
      <c r="QBG229" s="728"/>
      <c r="QBH229" s="728"/>
      <c r="QBI229" s="728"/>
      <c r="QBJ229" s="728"/>
      <c r="QBK229" s="728"/>
      <c r="QBL229" s="728"/>
      <c r="QBM229" s="728"/>
      <c r="QBN229" s="729"/>
      <c r="QBO229" s="729"/>
      <c r="QBP229" s="729"/>
      <c r="QBQ229" s="729"/>
      <c r="QBR229" s="729"/>
      <c r="QBS229" s="729"/>
      <c r="QBT229" s="729"/>
      <c r="QBU229" s="729"/>
      <c r="QBV229" s="729"/>
      <c r="QBW229" s="729"/>
      <c r="QBX229" s="729"/>
      <c r="QBY229" s="729"/>
      <c r="QBZ229" s="729"/>
      <c r="QCA229" s="729"/>
      <c r="QCB229" s="729"/>
      <c r="QCC229" s="729"/>
      <c r="QCD229" s="729"/>
      <c r="QCE229" s="729"/>
      <c r="QCF229" s="729"/>
      <c r="QCG229" s="729"/>
      <c r="QCH229" s="729"/>
      <c r="QCI229" s="729"/>
      <c r="QCJ229" s="729"/>
      <c r="QCK229" s="729"/>
      <c r="QCL229" s="729"/>
      <c r="QCM229" s="729"/>
      <c r="QCN229" s="729"/>
      <c r="QCO229" s="729"/>
      <c r="QCP229" s="729"/>
      <c r="QCQ229" s="729"/>
      <c r="QCR229" s="729"/>
      <c r="QCS229" s="729"/>
      <c r="QCT229" s="729"/>
      <c r="QCU229" s="729"/>
      <c r="QCV229" s="730"/>
      <c r="QCW229" s="730"/>
      <c r="QCX229" s="730"/>
      <c r="QCY229" s="730"/>
      <c r="QCZ229" s="730"/>
      <c r="QDA229" s="730"/>
      <c r="QDB229" s="730"/>
      <c r="QDC229" s="730"/>
      <c r="QDD229" s="730"/>
      <c r="QDE229" s="730"/>
      <c r="QDF229" s="730"/>
      <c r="QDG229" s="730"/>
      <c r="QDH229" s="730"/>
      <c r="QDI229" s="730"/>
      <c r="QDJ229" s="730"/>
      <c r="QDK229" s="730"/>
      <c r="QDL229" s="730"/>
      <c r="QDM229" s="730"/>
      <c r="QDN229" s="730"/>
      <c r="QDO229" s="730"/>
      <c r="QDP229" s="730"/>
      <c r="QDQ229" s="730"/>
      <c r="QDR229" s="730"/>
      <c r="QDS229" s="730"/>
      <c r="QDT229" s="730"/>
      <c r="QDU229" s="730"/>
      <c r="QDV229" s="730"/>
      <c r="QDW229" s="730"/>
      <c r="QDX229" s="730"/>
      <c r="QDY229" s="730"/>
      <c r="QDZ229" s="730"/>
      <c r="QEA229" s="730"/>
      <c r="QEB229" s="730"/>
      <c r="QEC229" s="730"/>
      <c r="QED229" s="730"/>
      <c r="QEE229" s="730"/>
      <c r="QEF229" s="730"/>
      <c r="QEG229" s="730"/>
      <c r="QEH229" s="730"/>
      <c r="QEI229" s="730"/>
      <c r="QEJ229" s="730"/>
      <c r="QEK229" s="730"/>
      <c r="QEL229" s="730"/>
      <c r="QEM229" s="730"/>
      <c r="QEN229" s="730"/>
      <c r="QEO229" s="730"/>
      <c r="QEP229" s="730"/>
      <c r="QEQ229" s="730"/>
      <c r="QER229" s="727"/>
      <c r="QES229" s="727"/>
      <c r="QET229" s="727"/>
      <c r="QEU229" s="727"/>
      <c r="QEV229" s="727"/>
      <c r="QEW229" s="727"/>
      <c r="QEX229" s="727"/>
      <c r="QEY229" s="727"/>
      <c r="QEZ229" s="727"/>
      <c r="QFA229" s="727"/>
      <c r="QFB229" s="727"/>
      <c r="QFC229" s="727"/>
      <c r="QFD229" s="727"/>
      <c r="QFE229" s="727"/>
      <c r="QFF229" s="727"/>
      <c r="QFG229" s="727"/>
      <c r="QFH229" s="728"/>
      <c r="QFI229" s="728"/>
      <c r="QFJ229" s="728"/>
      <c r="QFK229" s="728"/>
      <c r="QFL229" s="728"/>
      <c r="QFM229" s="728"/>
      <c r="QFN229" s="728"/>
      <c r="QFO229" s="729"/>
      <c r="QFP229" s="729"/>
      <c r="QFQ229" s="729"/>
      <c r="QFR229" s="729"/>
      <c r="QFS229" s="729"/>
      <c r="QFT229" s="729"/>
      <c r="QFU229" s="729"/>
      <c r="QFV229" s="729"/>
      <c r="QFW229" s="729"/>
      <c r="QFX229" s="729"/>
      <c r="QFY229" s="729"/>
      <c r="QFZ229" s="729"/>
      <c r="QGA229" s="729"/>
      <c r="QGB229" s="729"/>
      <c r="QGC229" s="729"/>
      <c r="QGD229" s="729"/>
      <c r="QGE229" s="729"/>
      <c r="QGF229" s="729"/>
      <c r="QGG229" s="729"/>
      <c r="QGH229" s="729"/>
      <c r="QGI229" s="729"/>
      <c r="QGJ229" s="729"/>
      <c r="QGK229" s="729"/>
      <c r="QGL229" s="729"/>
      <c r="QGM229" s="729"/>
      <c r="QGN229" s="729"/>
      <c r="QGO229" s="729"/>
      <c r="QGP229" s="729"/>
      <c r="QGQ229" s="729"/>
      <c r="QGR229" s="729"/>
      <c r="QGS229" s="729"/>
      <c r="QGT229" s="729"/>
      <c r="QGU229" s="729"/>
      <c r="QGV229" s="729"/>
      <c r="QGW229" s="730"/>
      <c r="QGX229" s="730"/>
      <c r="QGY229" s="730"/>
      <c r="QGZ229" s="730"/>
      <c r="QHA229" s="730"/>
      <c r="QHB229" s="730"/>
      <c r="QHC229" s="730"/>
      <c r="QHD229" s="730"/>
      <c r="QHE229" s="730"/>
      <c r="QHF229" s="730"/>
      <c r="QHG229" s="730"/>
      <c r="QHH229" s="730"/>
      <c r="QHI229" s="730"/>
      <c r="QHJ229" s="730"/>
      <c r="QHK229" s="730"/>
      <c r="QHL229" s="730"/>
      <c r="QHM229" s="730"/>
      <c r="QHN229" s="730"/>
      <c r="QHO229" s="730"/>
      <c r="QHP229" s="730"/>
      <c r="QHQ229" s="730"/>
      <c r="QHR229" s="730"/>
      <c r="QHS229" s="730"/>
      <c r="QHT229" s="730"/>
      <c r="QHU229" s="730"/>
      <c r="QHV229" s="730"/>
      <c r="QHW229" s="730"/>
      <c r="QHX229" s="730"/>
      <c r="QHY229" s="730"/>
      <c r="QHZ229" s="730"/>
      <c r="QIA229" s="730"/>
      <c r="QIB229" s="730"/>
      <c r="QIC229" s="730"/>
      <c r="QID229" s="730"/>
      <c r="QIE229" s="730"/>
      <c r="QIF229" s="730"/>
      <c r="QIG229" s="730"/>
      <c r="QIH229" s="730"/>
      <c r="QII229" s="730"/>
      <c r="QIJ229" s="730"/>
      <c r="QIK229" s="730"/>
      <c r="QIL229" s="730"/>
      <c r="QIM229" s="730"/>
      <c r="QIN229" s="730"/>
      <c r="QIO229" s="730"/>
      <c r="QIP229" s="730"/>
      <c r="QIQ229" s="730"/>
      <c r="QIR229" s="730"/>
      <c r="QIS229" s="727"/>
      <c r="QIT229" s="727"/>
      <c r="QIU229" s="727"/>
      <c r="QIV229" s="727"/>
      <c r="QIW229" s="727"/>
      <c r="QIX229" s="727"/>
      <c r="QIY229" s="727"/>
      <c r="QIZ229" s="727"/>
      <c r="QJA229" s="727"/>
      <c r="QJB229" s="727"/>
      <c r="QJC229" s="727"/>
      <c r="QJD229" s="727"/>
      <c r="QJE229" s="727"/>
      <c r="QJF229" s="727"/>
      <c r="QJG229" s="727"/>
      <c r="QJH229" s="727"/>
      <c r="QJI229" s="728"/>
      <c r="QJJ229" s="728"/>
      <c r="QJK229" s="728"/>
      <c r="QJL229" s="728"/>
      <c r="QJM229" s="728"/>
      <c r="QJN229" s="728"/>
      <c r="QJO229" s="728"/>
      <c r="QJP229" s="729"/>
      <c r="QJQ229" s="729"/>
      <c r="QJR229" s="729"/>
      <c r="QJS229" s="729"/>
      <c r="QJT229" s="729"/>
      <c r="QJU229" s="729"/>
      <c r="QJV229" s="729"/>
      <c r="QJW229" s="729"/>
      <c r="QJX229" s="729"/>
      <c r="QJY229" s="729"/>
      <c r="QJZ229" s="729"/>
      <c r="QKA229" s="729"/>
      <c r="QKB229" s="729"/>
      <c r="QKC229" s="729"/>
      <c r="QKD229" s="729"/>
      <c r="QKE229" s="729"/>
      <c r="QKF229" s="729"/>
      <c r="QKG229" s="729"/>
      <c r="QKH229" s="729"/>
      <c r="QKI229" s="729"/>
      <c r="QKJ229" s="729"/>
      <c r="QKK229" s="729"/>
      <c r="QKL229" s="729"/>
      <c r="QKM229" s="729"/>
      <c r="QKN229" s="729"/>
      <c r="QKO229" s="729"/>
      <c r="QKP229" s="729"/>
      <c r="QKQ229" s="729"/>
      <c r="QKR229" s="729"/>
      <c r="QKS229" s="729"/>
      <c r="QKT229" s="729"/>
      <c r="QKU229" s="729"/>
      <c r="QKV229" s="729"/>
      <c r="QKW229" s="729"/>
      <c r="QKX229" s="730"/>
      <c r="QKY229" s="730"/>
      <c r="QKZ229" s="730"/>
      <c r="QLA229" s="730"/>
      <c r="QLB229" s="730"/>
      <c r="QLC229" s="730"/>
      <c r="QLD229" s="730"/>
      <c r="QLE229" s="730"/>
      <c r="QLF229" s="730"/>
      <c r="QLG229" s="730"/>
      <c r="QLH229" s="730"/>
      <c r="QLI229" s="730"/>
      <c r="QLJ229" s="730"/>
      <c r="QLK229" s="730"/>
      <c r="QLL229" s="730"/>
      <c r="QLM229" s="730"/>
      <c r="QLN229" s="730"/>
      <c r="QLO229" s="730"/>
      <c r="QLP229" s="730"/>
      <c r="QLQ229" s="730"/>
      <c r="QLR229" s="730"/>
      <c r="QLS229" s="730"/>
      <c r="QLT229" s="730"/>
      <c r="QLU229" s="730"/>
      <c r="QLV229" s="730"/>
      <c r="QLW229" s="730"/>
      <c r="QLX229" s="730"/>
      <c r="QLY229" s="730"/>
      <c r="QLZ229" s="730"/>
      <c r="QMA229" s="730"/>
      <c r="QMB229" s="730"/>
      <c r="QMC229" s="730"/>
      <c r="QMD229" s="730"/>
      <c r="QME229" s="730"/>
      <c r="QMF229" s="730"/>
      <c r="QMG229" s="730"/>
      <c r="QMH229" s="730"/>
      <c r="QMI229" s="730"/>
      <c r="QMJ229" s="730"/>
      <c r="QMK229" s="730"/>
      <c r="QML229" s="730"/>
      <c r="QMM229" s="730"/>
      <c r="QMN229" s="730"/>
      <c r="QMO229" s="730"/>
      <c r="QMP229" s="730"/>
      <c r="QMQ229" s="730"/>
      <c r="QMR229" s="730"/>
      <c r="QMS229" s="730"/>
      <c r="QMT229" s="727"/>
      <c r="QMU229" s="727"/>
      <c r="QMV229" s="727"/>
      <c r="QMW229" s="727"/>
      <c r="QMX229" s="727"/>
      <c r="QMY229" s="727"/>
      <c r="QMZ229" s="727"/>
      <c r="QNA229" s="727"/>
      <c r="QNB229" s="727"/>
      <c r="QNC229" s="727"/>
      <c r="QND229" s="727"/>
      <c r="QNE229" s="727"/>
      <c r="QNF229" s="727"/>
      <c r="QNG229" s="727"/>
      <c r="QNH229" s="727"/>
      <c r="QNI229" s="727"/>
      <c r="QNJ229" s="728"/>
      <c r="QNK229" s="728"/>
      <c r="QNL229" s="728"/>
      <c r="QNM229" s="728"/>
      <c r="QNN229" s="728"/>
      <c r="QNO229" s="728"/>
      <c r="QNP229" s="728"/>
      <c r="QNQ229" s="729"/>
      <c r="QNR229" s="729"/>
      <c r="QNS229" s="729"/>
      <c r="QNT229" s="729"/>
      <c r="QNU229" s="729"/>
      <c r="QNV229" s="729"/>
      <c r="QNW229" s="729"/>
      <c r="QNX229" s="729"/>
      <c r="QNY229" s="729"/>
      <c r="QNZ229" s="729"/>
      <c r="QOA229" s="729"/>
      <c r="QOB229" s="729"/>
      <c r="QOC229" s="729"/>
      <c r="QOD229" s="729"/>
      <c r="QOE229" s="729"/>
      <c r="QOF229" s="729"/>
      <c r="QOG229" s="729"/>
      <c r="QOH229" s="729"/>
      <c r="QOI229" s="729"/>
      <c r="QOJ229" s="729"/>
      <c r="QOK229" s="729"/>
      <c r="QOL229" s="729"/>
      <c r="QOM229" s="729"/>
      <c r="QON229" s="729"/>
      <c r="QOO229" s="729"/>
      <c r="QOP229" s="729"/>
      <c r="QOQ229" s="729"/>
      <c r="QOR229" s="729"/>
      <c r="QOS229" s="729"/>
      <c r="QOT229" s="729"/>
      <c r="QOU229" s="729"/>
      <c r="QOV229" s="729"/>
      <c r="QOW229" s="729"/>
      <c r="QOX229" s="729"/>
      <c r="QOY229" s="730"/>
      <c r="QOZ229" s="730"/>
      <c r="QPA229" s="730"/>
      <c r="QPB229" s="730"/>
      <c r="QPC229" s="730"/>
      <c r="QPD229" s="730"/>
      <c r="QPE229" s="730"/>
      <c r="QPF229" s="730"/>
      <c r="QPG229" s="730"/>
      <c r="QPH229" s="730"/>
      <c r="QPI229" s="730"/>
      <c r="QPJ229" s="730"/>
      <c r="QPK229" s="730"/>
      <c r="QPL229" s="730"/>
      <c r="QPM229" s="730"/>
      <c r="QPN229" s="730"/>
      <c r="QPO229" s="730"/>
      <c r="QPP229" s="730"/>
      <c r="QPQ229" s="730"/>
      <c r="QPR229" s="730"/>
      <c r="QPS229" s="730"/>
      <c r="QPT229" s="730"/>
      <c r="QPU229" s="730"/>
      <c r="QPV229" s="730"/>
      <c r="QPW229" s="730"/>
      <c r="QPX229" s="730"/>
      <c r="QPY229" s="730"/>
      <c r="QPZ229" s="730"/>
      <c r="QQA229" s="730"/>
      <c r="QQB229" s="730"/>
      <c r="QQC229" s="730"/>
      <c r="QQD229" s="730"/>
      <c r="QQE229" s="730"/>
      <c r="QQF229" s="730"/>
      <c r="QQG229" s="730"/>
      <c r="QQH229" s="730"/>
      <c r="QQI229" s="730"/>
      <c r="QQJ229" s="730"/>
      <c r="QQK229" s="730"/>
      <c r="QQL229" s="730"/>
      <c r="QQM229" s="730"/>
      <c r="QQN229" s="730"/>
      <c r="QQO229" s="730"/>
      <c r="QQP229" s="730"/>
      <c r="QQQ229" s="730"/>
      <c r="QQR229" s="730"/>
      <c r="QQS229" s="730"/>
      <c r="QQT229" s="730"/>
      <c r="QQU229" s="727"/>
      <c r="QQV229" s="727"/>
      <c r="QQW229" s="727"/>
      <c r="QQX229" s="727"/>
      <c r="QQY229" s="727"/>
      <c r="QQZ229" s="727"/>
      <c r="QRA229" s="727"/>
      <c r="QRB229" s="727"/>
      <c r="QRC229" s="727"/>
      <c r="QRD229" s="727"/>
      <c r="QRE229" s="727"/>
      <c r="QRF229" s="727"/>
      <c r="QRG229" s="727"/>
      <c r="QRH229" s="727"/>
      <c r="QRI229" s="727"/>
      <c r="QRJ229" s="727"/>
      <c r="QRK229" s="728"/>
      <c r="QRL229" s="728"/>
      <c r="QRM229" s="728"/>
      <c r="QRN229" s="728"/>
      <c r="QRO229" s="728"/>
      <c r="QRP229" s="728"/>
      <c r="QRQ229" s="728"/>
      <c r="QRR229" s="729"/>
      <c r="QRS229" s="729"/>
      <c r="QRT229" s="729"/>
      <c r="QRU229" s="729"/>
      <c r="QRV229" s="729"/>
      <c r="QRW229" s="729"/>
      <c r="QRX229" s="729"/>
      <c r="QRY229" s="729"/>
      <c r="QRZ229" s="729"/>
      <c r="QSA229" s="729"/>
      <c r="QSB229" s="729"/>
      <c r="QSC229" s="729"/>
      <c r="QSD229" s="729"/>
      <c r="QSE229" s="729"/>
      <c r="QSF229" s="729"/>
      <c r="QSG229" s="729"/>
      <c r="QSH229" s="729"/>
      <c r="QSI229" s="729"/>
      <c r="QSJ229" s="729"/>
      <c r="QSK229" s="729"/>
      <c r="QSL229" s="729"/>
      <c r="QSM229" s="729"/>
      <c r="QSN229" s="729"/>
      <c r="QSO229" s="729"/>
      <c r="QSP229" s="729"/>
      <c r="QSQ229" s="729"/>
      <c r="QSR229" s="729"/>
      <c r="QSS229" s="729"/>
      <c r="QST229" s="729"/>
      <c r="QSU229" s="729"/>
      <c r="QSV229" s="729"/>
      <c r="QSW229" s="729"/>
      <c r="QSX229" s="729"/>
      <c r="QSY229" s="729"/>
      <c r="QSZ229" s="730"/>
      <c r="QTA229" s="730"/>
      <c r="QTB229" s="730"/>
      <c r="QTC229" s="730"/>
      <c r="QTD229" s="730"/>
      <c r="QTE229" s="730"/>
      <c r="QTF229" s="730"/>
      <c r="QTG229" s="730"/>
      <c r="QTH229" s="730"/>
      <c r="QTI229" s="730"/>
      <c r="QTJ229" s="730"/>
      <c r="QTK229" s="730"/>
      <c r="QTL229" s="730"/>
      <c r="QTM229" s="730"/>
      <c r="QTN229" s="730"/>
      <c r="QTO229" s="730"/>
      <c r="QTP229" s="730"/>
      <c r="QTQ229" s="730"/>
      <c r="QTR229" s="730"/>
      <c r="QTS229" s="730"/>
      <c r="QTT229" s="730"/>
      <c r="QTU229" s="730"/>
      <c r="QTV229" s="730"/>
      <c r="QTW229" s="730"/>
      <c r="QTX229" s="730"/>
      <c r="QTY229" s="730"/>
      <c r="QTZ229" s="730"/>
      <c r="QUA229" s="730"/>
      <c r="QUB229" s="730"/>
      <c r="QUC229" s="730"/>
      <c r="QUD229" s="730"/>
      <c r="QUE229" s="730"/>
      <c r="QUF229" s="730"/>
      <c r="QUG229" s="730"/>
      <c r="QUH229" s="730"/>
      <c r="QUI229" s="730"/>
      <c r="QUJ229" s="730"/>
      <c r="QUK229" s="730"/>
      <c r="QUL229" s="730"/>
      <c r="QUM229" s="730"/>
      <c r="QUN229" s="730"/>
      <c r="QUO229" s="730"/>
      <c r="QUP229" s="730"/>
      <c r="QUQ229" s="730"/>
      <c r="QUR229" s="730"/>
      <c r="QUS229" s="730"/>
      <c r="QUT229" s="730"/>
      <c r="QUU229" s="730"/>
      <c r="QUV229" s="727"/>
      <c r="QUW229" s="727"/>
      <c r="QUX229" s="727"/>
      <c r="QUY229" s="727"/>
      <c r="QUZ229" s="727"/>
      <c r="QVA229" s="727"/>
      <c r="QVB229" s="727"/>
      <c r="QVC229" s="727"/>
      <c r="QVD229" s="727"/>
      <c r="QVE229" s="727"/>
      <c r="QVF229" s="727"/>
      <c r="QVG229" s="727"/>
      <c r="QVH229" s="727"/>
      <c r="QVI229" s="727"/>
      <c r="QVJ229" s="727"/>
      <c r="QVK229" s="727"/>
      <c r="QVL229" s="728"/>
      <c r="QVM229" s="728"/>
      <c r="QVN229" s="728"/>
      <c r="QVO229" s="728"/>
      <c r="QVP229" s="728"/>
      <c r="QVQ229" s="728"/>
      <c r="QVR229" s="728"/>
      <c r="QVS229" s="729"/>
      <c r="QVT229" s="729"/>
      <c r="QVU229" s="729"/>
      <c r="QVV229" s="729"/>
      <c r="QVW229" s="729"/>
      <c r="QVX229" s="729"/>
      <c r="QVY229" s="729"/>
      <c r="QVZ229" s="729"/>
      <c r="QWA229" s="729"/>
      <c r="QWB229" s="729"/>
      <c r="QWC229" s="729"/>
      <c r="QWD229" s="729"/>
      <c r="QWE229" s="729"/>
      <c r="QWF229" s="729"/>
      <c r="QWG229" s="729"/>
      <c r="QWH229" s="729"/>
      <c r="QWI229" s="729"/>
      <c r="QWJ229" s="729"/>
      <c r="QWK229" s="729"/>
      <c r="QWL229" s="729"/>
      <c r="QWM229" s="729"/>
      <c r="QWN229" s="729"/>
      <c r="QWO229" s="729"/>
      <c r="QWP229" s="729"/>
      <c r="QWQ229" s="729"/>
      <c r="QWR229" s="729"/>
      <c r="QWS229" s="729"/>
      <c r="QWT229" s="729"/>
      <c r="QWU229" s="729"/>
      <c r="QWV229" s="729"/>
      <c r="QWW229" s="729"/>
      <c r="QWX229" s="729"/>
      <c r="QWY229" s="729"/>
      <c r="QWZ229" s="729"/>
      <c r="QXA229" s="730"/>
      <c r="QXB229" s="730"/>
      <c r="QXC229" s="730"/>
      <c r="QXD229" s="730"/>
      <c r="QXE229" s="730"/>
      <c r="QXF229" s="730"/>
      <c r="QXG229" s="730"/>
      <c r="QXH229" s="730"/>
      <c r="QXI229" s="730"/>
      <c r="QXJ229" s="730"/>
      <c r="QXK229" s="730"/>
      <c r="QXL229" s="730"/>
      <c r="QXM229" s="730"/>
      <c r="QXN229" s="730"/>
      <c r="QXO229" s="730"/>
      <c r="QXP229" s="730"/>
      <c r="QXQ229" s="730"/>
      <c r="QXR229" s="730"/>
      <c r="QXS229" s="730"/>
      <c r="QXT229" s="730"/>
      <c r="QXU229" s="730"/>
      <c r="QXV229" s="730"/>
      <c r="QXW229" s="730"/>
      <c r="QXX229" s="730"/>
      <c r="QXY229" s="730"/>
      <c r="QXZ229" s="730"/>
      <c r="QYA229" s="730"/>
      <c r="QYB229" s="730"/>
      <c r="QYC229" s="730"/>
      <c r="QYD229" s="730"/>
      <c r="QYE229" s="730"/>
      <c r="QYF229" s="730"/>
      <c r="QYG229" s="730"/>
      <c r="QYH229" s="730"/>
      <c r="QYI229" s="730"/>
      <c r="QYJ229" s="730"/>
      <c r="QYK229" s="730"/>
      <c r="QYL229" s="730"/>
      <c r="QYM229" s="730"/>
      <c r="QYN229" s="730"/>
      <c r="QYO229" s="730"/>
      <c r="QYP229" s="730"/>
      <c r="QYQ229" s="730"/>
      <c r="QYR229" s="730"/>
      <c r="QYS229" s="730"/>
      <c r="QYT229" s="730"/>
      <c r="QYU229" s="730"/>
      <c r="QYV229" s="730"/>
      <c r="QYW229" s="727"/>
      <c r="QYX229" s="727"/>
      <c r="QYY229" s="727"/>
      <c r="QYZ229" s="727"/>
      <c r="QZA229" s="727"/>
      <c r="QZB229" s="727"/>
      <c r="QZC229" s="727"/>
      <c r="QZD229" s="727"/>
      <c r="QZE229" s="727"/>
      <c r="QZF229" s="727"/>
      <c r="QZG229" s="727"/>
      <c r="QZH229" s="727"/>
      <c r="QZI229" s="727"/>
      <c r="QZJ229" s="727"/>
      <c r="QZK229" s="727"/>
      <c r="QZL229" s="727"/>
      <c r="QZM229" s="728"/>
      <c r="QZN229" s="728"/>
      <c r="QZO229" s="728"/>
      <c r="QZP229" s="728"/>
      <c r="QZQ229" s="728"/>
      <c r="QZR229" s="728"/>
      <c r="QZS229" s="728"/>
      <c r="QZT229" s="729"/>
      <c r="QZU229" s="729"/>
      <c r="QZV229" s="729"/>
      <c r="QZW229" s="729"/>
      <c r="QZX229" s="729"/>
      <c r="QZY229" s="729"/>
      <c r="QZZ229" s="729"/>
      <c r="RAA229" s="729"/>
      <c r="RAB229" s="729"/>
      <c r="RAC229" s="729"/>
      <c r="RAD229" s="729"/>
      <c r="RAE229" s="729"/>
      <c r="RAF229" s="729"/>
      <c r="RAG229" s="729"/>
      <c r="RAH229" s="729"/>
      <c r="RAI229" s="729"/>
      <c r="RAJ229" s="729"/>
      <c r="RAK229" s="729"/>
      <c r="RAL229" s="729"/>
      <c r="RAM229" s="729"/>
      <c r="RAN229" s="729"/>
      <c r="RAO229" s="729"/>
      <c r="RAP229" s="729"/>
      <c r="RAQ229" s="729"/>
      <c r="RAR229" s="729"/>
      <c r="RAS229" s="729"/>
      <c r="RAT229" s="729"/>
      <c r="RAU229" s="729"/>
      <c r="RAV229" s="729"/>
      <c r="RAW229" s="729"/>
      <c r="RAX229" s="729"/>
      <c r="RAY229" s="729"/>
      <c r="RAZ229" s="729"/>
      <c r="RBA229" s="729"/>
      <c r="RBB229" s="730"/>
      <c r="RBC229" s="730"/>
      <c r="RBD229" s="730"/>
      <c r="RBE229" s="730"/>
      <c r="RBF229" s="730"/>
      <c r="RBG229" s="730"/>
      <c r="RBH229" s="730"/>
      <c r="RBI229" s="730"/>
      <c r="RBJ229" s="730"/>
      <c r="RBK229" s="730"/>
      <c r="RBL229" s="730"/>
      <c r="RBM229" s="730"/>
      <c r="RBN229" s="730"/>
      <c r="RBO229" s="730"/>
      <c r="RBP229" s="730"/>
      <c r="RBQ229" s="730"/>
      <c r="RBR229" s="730"/>
      <c r="RBS229" s="730"/>
      <c r="RBT229" s="730"/>
      <c r="RBU229" s="730"/>
      <c r="RBV229" s="730"/>
      <c r="RBW229" s="730"/>
      <c r="RBX229" s="730"/>
      <c r="RBY229" s="730"/>
      <c r="RBZ229" s="730"/>
      <c r="RCA229" s="730"/>
      <c r="RCB229" s="730"/>
      <c r="RCC229" s="730"/>
      <c r="RCD229" s="730"/>
      <c r="RCE229" s="730"/>
      <c r="RCF229" s="730"/>
      <c r="RCG229" s="730"/>
      <c r="RCH229" s="730"/>
      <c r="RCI229" s="730"/>
      <c r="RCJ229" s="730"/>
      <c r="RCK229" s="730"/>
      <c r="RCL229" s="730"/>
      <c r="RCM229" s="730"/>
      <c r="RCN229" s="730"/>
      <c r="RCO229" s="730"/>
      <c r="RCP229" s="730"/>
      <c r="RCQ229" s="730"/>
      <c r="RCR229" s="730"/>
      <c r="RCS229" s="730"/>
      <c r="RCT229" s="730"/>
      <c r="RCU229" s="730"/>
      <c r="RCV229" s="730"/>
      <c r="RCW229" s="730"/>
      <c r="RCX229" s="727"/>
      <c r="RCY229" s="727"/>
      <c r="RCZ229" s="727"/>
      <c r="RDA229" s="727"/>
      <c r="RDB229" s="727"/>
      <c r="RDC229" s="727"/>
      <c r="RDD229" s="727"/>
      <c r="RDE229" s="727"/>
      <c r="RDF229" s="727"/>
      <c r="RDG229" s="727"/>
      <c r="RDH229" s="727"/>
      <c r="RDI229" s="727"/>
      <c r="RDJ229" s="727"/>
      <c r="RDK229" s="727"/>
      <c r="RDL229" s="727"/>
      <c r="RDM229" s="727"/>
      <c r="RDN229" s="728"/>
      <c r="RDO229" s="728"/>
      <c r="RDP229" s="728"/>
      <c r="RDQ229" s="728"/>
      <c r="RDR229" s="728"/>
      <c r="RDS229" s="728"/>
      <c r="RDT229" s="728"/>
      <c r="RDU229" s="729"/>
      <c r="RDV229" s="729"/>
      <c r="RDW229" s="729"/>
      <c r="RDX229" s="729"/>
      <c r="RDY229" s="729"/>
      <c r="RDZ229" s="729"/>
      <c r="REA229" s="729"/>
      <c r="REB229" s="729"/>
      <c r="REC229" s="729"/>
      <c r="RED229" s="729"/>
      <c r="REE229" s="729"/>
      <c r="REF229" s="729"/>
      <c r="REG229" s="729"/>
      <c r="REH229" s="729"/>
      <c r="REI229" s="729"/>
      <c r="REJ229" s="729"/>
      <c r="REK229" s="729"/>
      <c r="REL229" s="729"/>
      <c r="REM229" s="729"/>
      <c r="REN229" s="729"/>
      <c r="REO229" s="729"/>
      <c r="REP229" s="729"/>
      <c r="REQ229" s="729"/>
      <c r="RER229" s="729"/>
      <c r="RES229" s="729"/>
      <c r="RET229" s="729"/>
      <c r="REU229" s="729"/>
      <c r="REV229" s="729"/>
      <c r="REW229" s="729"/>
      <c r="REX229" s="729"/>
      <c r="REY229" s="729"/>
      <c r="REZ229" s="729"/>
      <c r="RFA229" s="729"/>
      <c r="RFB229" s="729"/>
      <c r="RFC229" s="730"/>
      <c r="RFD229" s="730"/>
      <c r="RFE229" s="730"/>
      <c r="RFF229" s="730"/>
      <c r="RFG229" s="730"/>
      <c r="RFH229" s="730"/>
      <c r="RFI229" s="730"/>
      <c r="RFJ229" s="730"/>
      <c r="RFK229" s="730"/>
      <c r="RFL229" s="730"/>
      <c r="RFM229" s="730"/>
      <c r="RFN229" s="730"/>
      <c r="RFO229" s="730"/>
      <c r="RFP229" s="730"/>
      <c r="RFQ229" s="730"/>
      <c r="RFR229" s="730"/>
      <c r="RFS229" s="730"/>
      <c r="RFT229" s="730"/>
      <c r="RFU229" s="730"/>
      <c r="RFV229" s="730"/>
      <c r="RFW229" s="730"/>
      <c r="RFX229" s="730"/>
      <c r="RFY229" s="730"/>
      <c r="RFZ229" s="730"/>
      <c r="RGA229" s="730"/>
      <c r="RGB229" s="730"/>
      <c r="RGC229" s="730"/>
      <c r="RGD229" s="730"/>
      <c r="RGE229" s="730"/>
      <c r="RGF229" s="730"/>
      <c r="RGG229" s="730"/>
      <c r="RGH229" s="730"/>
      <c r="RGI229" s="730"/>
      <c r="RGJ229" s="730"/>
      <c r="RGK229" s="730"/>
      <c r="RGL229" s="730"/>
      <c r="RGM229" s="730"/>
      <c r="RGN229" s="730"/>
      <c r="RGO229" s="730"/>
      <c r="RGP229" s="730"/>
      <c r="RGQ229" s="730"/>
      <c r="RGR229" s="730"/>
      <c r="RGS229" s="730"/>
      <c r="RGT229" s="730"/>
      <c r="RGU229" s="730"/>
      <c r="RGV229" s="730"/>
      <c r="RGW229" s="730"/>
      <c r="RGX229" s="730"/>
      <c r="RGY229" s="727"/>
      <c r="RGZ229" s="727"/>
      <c r="RHA229" s="727"/>
      <c r="RHB229" s="727"/>
      <c r="RHC229" s="727"/>
      <c r="RHD229" s="727"/>
      <c r="RHE229" s="727"/>
      <c r="RHF229" s="727"/>
      <c r="RHG229" s="727"/>
      <c r="RHH229" s="727"/>
      <c r="RHI229" s="727"/>
      <c r="RHJ229" s="727"/>
      <c r="RHK229" s="727"/>
      <c r="RHL229" s="727"/>
      <c r="RHM229" s="727"/>
      <c r="RHN229" s="727"/>
      <c r="RHO229" s="728"/>
      <c r="RHP229" s="728"/>
      <c r="RHQ229" s="728"/>
      <c r="RHR229" s="728"/>
      <c r="RHS229" s="728"/>
      <c r="RHT229" s="728"/>
      <c r="RHU229" s="728"/>
      <c r="RHV229" s="729"/>
      <c r="RHW229" s="729"/>
      <c r="RHX229" s="729"/>
      <c r="RHY229" s="729"/>
      <c r="RHZ229" s="729"/>
      <c r="RIA229" s="729"/>
      <c r="RIB229" s="729"/>
      <c r="RIC229" s="729"/>
      <c r="RID229" s="729"/>
      <c r="RIE229" s="729"/>
      <c r="RIF229" s="729"/>
      <c r="RIG229" s="729"/>
      <c r="RIH229" s="729"/>
      <c r="RII229" s="729"/>
      <c r="RIJ229" s="729"/>
      <c r="RIK229" s="729"/>
      <c r="RIL229" s="729"/>
      <c r="RIM229" s="729"/>
      <c r="RIN229" s="729"/>
      <c r="RIO229" s="729"/>
      <c r="RIP229" s="729"/>
      <c r="RIQ229" s="729"/>
      <c r="RIR229" s="729"/>
      <c r="RIS229" s="729"/>
      <c r="RIT229" s="729"/>
      <c r="RIU229" s="729"/>
      <c r="RIV229" s="729"/>
      <c r="RIW229" s="729"/>
      <c r="RIX229" s="729"/>
      <c r="RIY229" s="729"/>
      <c r="RIZ229" s="729"/>
      <c r="RJA229" s="729"/>
      <c r="RJB229" s="729"/>
      <c r="RJC229" s="729"/>
      <c r="RJD229" s="730"/>
      <c r="RJE229" s="730"/>
      <c r="RJF229" s="730"/>
      <c r="RJG229" s="730"/>
      <c r="RJH229" s="730"/>
      <c r="RJI229" s="730"/>
      <c r="RJJ229" s="730"/>
      <c r="RJK229" s="730"/>
      <c r="RJL229" s="730"/>
      <c r="RJM229" s="730"/>
      <c r="RJN229" s="730"/>
      <c r="RJO229" s="730"/>
      <c r="RJP229" s="730"/>
      <c r="RJQ229" s="730"/>
      <c r="RJR229" s="730"/>
      <c r="RJS229" s="730"/>
      <c r="RJT229" s="730"/>
      <c r="RJU229" s="730"/>
      <c r="RJV229" s="730"/>
      <c r="RJW229" s="730"/>
      <c r="RJX229" s="730"/>
      <c r="RJY229" s="730"/>
      <c r="RJZ229" s="730"/>
      <c r="RKA229" s="730"/>
      <c r="RKB229" s="730"/>
      <c r="RKC229" s="730"/>
      <c r="RKD229" s="730"/>
      <c r="RKE229" s="730"/>
      <c r="RKF229" s="730"/>
      <c r="RKG229" s="730"/>
      <c r="RKH229" s="730"/>
      <c r="RKI229" s="730"/>
      <c r="RKJ229" s="730"/>
      <c r="RKK229" s="730"/>
      <c r="RKL229" s="730"/>
      <c r="RKM229" s="730"/>
      <c r="RKN229" s="730"/>
      <c r="RKO229" s="730"/>
      <c r="RKP229" s="730"/>
      <c r="RKQ229" s="730"/>
      <c r="RKR229" s="730"/>
      <c r="RKS229" s="730"/>
      <c r="RKT229" s="730"/>
      <c r="RKU229" s="730"/>
      <c r="RKV229" s="730"/>
      <c r="RKW229" s="730"/>
      <c r="RKX229" s="730"/>
      <c r="RKY229" s="730"/>
      <c r="RKZ229" s="727"/>
      <c r="RLA229" s="727"/>
      <c r="RLB229" s="727"/>
      <c r="RLC229" s="727"/>
      <c r="RLD229" s="727"/>
      <c r="RLE229" s="727"/>
      <c r="RLF229" s="727"/>
      <c r="RLG229" s="727"/>
      <c r="RLH229" s="727"/>
      <c r="RLI229" s="727"/>
      <c r="RLJ229" s="727"/>
      <c r="RLK229" s="727"/>
      <c r="RLL229" s="727"/>
      <c r="RLM229" s="727"/>
      <c r="RLN229" s="727"/>
      <c r="RLO229" s="727"/>
      <c r="RLP229" s="728"/>
      <c r="RLQ229" s="728"/>
      <c r="RLR229" s="728"/>
      <c r="RLS229" s="728"/>
      <c r="RLT229" s="728"/>
      <c r="RLU229" s="728"/>
      <c r="RLV229" s="728"/>
      <c r="RLW229" s="729"/>
      <c r="RLX229" s="729"/>
      <c r="RLY229" s="729"/>
      <c r="RLZ229" s="729"/>
      <c r="RMA229" s="729"/>
      <c r="RMB229" s="729"/>
      <c r="RMC229" s="729"/>
      <c r="RMD229" s="729"/>
      <c r="RME229" s="729"/>
      <c r="RMF229" s="729"/>
      <c r="RMG229" s="729"/>
      <c r="RMH229" s="729"/>
      <c r="RMI229" s="729"/>
      <c r="RMJ229" s="729"/>
      <c r="RMK229" s="729"/>
      <c r="RML229" s="729"/>
      <c r="RMM229" s="729"/>
      <c r="RMN229" s="729"/>
      <c r="RMO229" s="729"/>
      <c r="RMP229" s="729"/>
      <c r="RMQ229" s="729"/>
      <c r="RMR229" s="729"/>
      <c r="RMS229" s="729"/>
      <c r="RMT229" s="729"/>
      <c r="RMU229" s="729"/>
      <c r="RMV229" s="729"/>
      <c r="RMW229" s="729"/>
      <c r="RMX229" s="729"/>
      <c r="RMY229" s="729"/>
      <c r="RMZ229" s="729"/>
      <c r="RNA229" s="729"/>
      <c r="RNB229" s="729"/>
      <c r="RNC229" s="729"/>
      <c r="RND229" s="729"/>
      <c r="RNE229" s="730"/>
      <c r="RNF229" s="730"/>
      <c r="RNG229" s="730"/>
      <c r="RNH229" s="730"/>
      <c r="RNI229" s="730"/>
      <c r="RNJ229" s="730"/>
      <c r="RNK229" s="730"/>
      <c r="RNL229" s="730"/>
      <c r="RNM229" s="730"/>
      <c r="RNN229" s="730"/>
      <c r="RNO229" s="730"/>
      <c r="RNP229" s="730"/>
      <c r="RNQ229" s="730"/>
      <c r="RNR229" s="730"/>
      <c r="RNS229" s="730"/>
      <c r="RNT229" s="730"/>
      <c r="RNU229" s="730"/>
      <c r="RNV229" s="730"/>
      <c r="RNW229" s="730"/>
      <c r="RNX229" s="730"/>
      <c r="RNY229" s="730"/>
      <c r="RNZ229" s="730"/>
      <c r="ROA229" s="730"/>
      <c r="ROB229" s="730"/>
      <c r="ROC229" s="730"/>
      <c r="ROD229" s="730"/>
      <c r="ROE229" s="730"/>
      <c r="ROF229" s="730"/>
      <c r="ROG229" s="730"/>
      <c r="ROH229" s="730"/>
      <c r="ROI229" s="730"/>
      <c r="ROJ229" s="730"/>
      <c r="ROK229" s="730"/>
      <c r="ROL229" s="730"/>
      <c r="ROM229" s="730"/>
      <c r="RON229" s="730"/>
      <c r="ROO229" s="730"/>
      <c r="ROP229" s="730"/>
      <c r="ROQ229" s="730"/>
      <c r="ROR229" s="730"/>
      <c r="ROS229" s="730"/>
      <c r="ROT229" s="730"/>
      <c r="ROU229" s="730"/>
      <c r="ROV229" s="730"/>
      <c r="ROW229" s="730"/>
      <c r="ROX229" s="730"/>
      <c r="ROY229" s="730"/>
      <c r="ROZ229" s="730"/>
      <c r="RPA229" s="727"/>
      <c r="RPB229" s="727"/>
      <c r="RPC229" s="727"/>
      <c r="RPD229" s="727"/>
      <c r="RPE229" s="727"/>
      <c r="RPF229" s="727"/>
      <c r="RPG229" s="727"/>
      <c r="RPH229" s="727"/>
      <c r="RPI229" s="727"/>
      <c r="RPJ229" s="727"/>
      <c r="RPK229" s="727"/>
      <c r="RPL229" s="727"/>
      <c r="RPM229" s="727"/>
      <c r="RPN229" s="727"/>
      <c r="RPO229" s="727"/>
      <c r="RPP229" s="727"/>
      <c r="RPQ229" s="728"/>
      <c r="RPR229" s="728"/>
      <c r="RPS229" s="728"/>
      <c r="RPT229" s="728"/>
      <c r="RPU229" s="728"/>
      <c r="RPV229" s="728"/>
      <c r="RPW229" s="728"/>
      <c r="RPX229" s="729"/>
      <c r="RPY229" s="729"/>
      <c r="RPZ229" s="729"/>
      <c r="RQA229" s="729"/>
      <c r="RQB229" s="729"/>
      <c r="RQC229" s="729"/>
      <c r="RQD229" s="729"/>
      <c r="RQE229" s="729"/>
      <c r="RQF229" s="729"/>
      <c r="RQG229" s="729"/>
      <c r="RQH229" s="729"/>
      <c r="RQI229" s="729"/>
      <c r="RQJ229" s="729"/>
      <c r="RQK229" s="729"/>
      <c r="RQL229" s="729"/>
      <c r="RQM229" s="729"/>
      <c r="RQN229" s="729"/>
      <c r="RQO229" s="729"/>
      <c r="RQP229" s="729"/>
      <c r="RQQ229" s="729"/>
      <c r="RQR229" s="729"/>
      <c r="RQS229" s="729"/>
      <c r="RQT229" s="729"/>
      <c r="RQU229" s="729"/>
      <c r="RQV229" s="729"/>
      <c r="RQW229" s="729"/>
      <c r="RQX229" s="729"/>
      <c r="RQY229" s="729"/>
      <c r="RQZ229" s="729"/>
      <c r="RRA229" s="729"/>
      <c r="RRB229" s="729"/>
      <c r="RRC229" s="729"/>
      <c r="RRD229" s="729"/>
      <c r="RRE229" s="729"/>
      <c r="RRF229" s="730"/>
      <c r="RRG229" s="730"/>
      <c r="RRH229" s="730"/>
      <c r="RRI229" s="730"/>
      <c r="RRJ229" s="730"/>
      <c r="RRK229" s="730"/>
      <c r="RRL229" s="730"/>
      <c r="RRM229" s="730"/>
      <c r="RRN229" s="730"/>
      <c r="RRO229" s="730"/>
      <c r="RRP229" s="730"/>
      <c r="RRQ229" s="730"/>
      <c r="RRR229" s="730"/>
      <c r="RRS229" s="730"/>
      <c r="RRT229" s="730"/>
      <c r="RRU229" s="730"/>
      <c r="RRV229" s="730"/>
      <c r="RRW229" s="730"/>
      <c r="RRX229" s="730"/>
      <c r="RRY229" s="730"/>
      <c r="RRZ229" s="730"/>
      <c r="RSA229" s="730"/>
      <c r="RSB229" s="730"/>
      <c r="RSC229" s="730"/>
      <c r="RSD229" s="730"/>
      <c r="RSE229" s="730"/>
      <c r="RSF229" s="730"/>
      <c r="RSG229" s="730"/>
      <c r="RSH229" s="730"/>
      <c r="RSI229" s="730"/>
      <c r="RSJ229" s="730"/>
      <c r="RSK229" s="730"/>
      <c r="RSL229" s="730"/>
      <c r="RSM229" s="730"/>
      <c r="RSN229" s="730"/>
      <c r="RSO229" s="730"/>
      <c r="RSP229" s="730"/>
      <c r="RSQ229" s="730"/>
      <c r="RSR229" s="730"/>
      <c r="RSS229" s="730"/>
      <c r="RST229" s="730"/>
      <c r="RSU229" s="730"/>
      <c r="RSV229" s="730"/>
      <c r="RSW229" s="730"/>
      <c r="RSX229" s="730"/>
      <c r="RSY229" s="730"/>
      <c r="RSZ229" s="730"/>
      <c r="RTA229" s="730"/>
      <c r="RTB229" s="727"/>
      <c r="RTC229" s="727"/>
      <c r="RTD229" s="727"/>
      <c r="RTE229" s="727"/>
      <c r="RTF229" s="727"/>
      <c r="RTG229" s="727"/>
      <c r="RTH229" s="727"/>
      <c r="RTI229" s="727"/>
      <c r="RTJ229" s="727"/>
      <c r="RTK229" s="727"/>
      <c r="RTL229" s="727"/>
      <c r="RTM229" s="727"/>
      <c r="RTN229" s="727"/>
      <c r="RTO229" s="727"/>
      <c r="RTP229" s="727"/>
      <c r="RTQ229" s="727"/>
      <c r="RTR229" s="728"/>
      <c r="RTS229" s="728"/>
      <c r="RTT229" s="728"/>
      <c r="RTU229" s="728"/>
      <c r="RTV229" s="728"/>
      <c r="RTW229" s="728"/>
      <c r="RTX229" s="728"/>
      <c r="RTY229" s="729"/>
      <c r="RTZ229" s="729"/>
      <c r="RUA229" s="729"/>
      <c r="RUB229" s="729"/>
      <c r="RUC229" s="729"/>
      <c r="RUD229" s="729"/>
      <c r="RUE229" s="729"/>
      <c r="RUF229" s="729"/>
      <c r="RUG229" s="729"/>
      <c r="RUH229" s="729"/>
      <c r="RUI229" s="729"/>
      <c r="RUJ229" s="729"/>
      <c r="RUK229" s="729"/>
      <c r="RUL229" s="729"/>
      <c r="RUM229" s="729"/>
      <c r="RUN229" s="729"/>
      <c r="RUO229" s="729"/>
      <c r="RUP229" s="729"/>
      <c r="RUQ229" s="729"/>
      <c r="RUR229" s="729"/>
      <c r="RUS229" s="729"/>
      <c r="RUT229" s="729"/>
      <c r="RUU229" s="729"/>
      <c r="RUV229" s="729"/>
      <c r="RUW229" s="729"/>
      <c r="RUX229" s="729"/>
      <c r="RUY229" s="729"/>
      <c r="RUZ229" s="729"/>
      <c r="RVA229" s="729"/>
      <c r="RVB229" s="729"/>
      <c r="RVC229" s="729"/>
      <c r="RVD229" s="729"/>
      <c r="RVE229" s="729"/>
      <c r="RVF229" s="729"/>
      <c r="RVG229" s="730"/>
      <c r="RVH229" s="730"/>
      <c r="RVI229" s="730"/>
      <c r="RVJ229" s="730"/>
      <c r="RVK229" s="730"/>
      <c r="RVL229" s="730"/>
      <c r="RVM229" s="730"/>
      <c r="RVN229" s="730"/>
      <c r="RVO229" s="730"/>
      <c r="RVP229" s="730"/>
      <c r="RVQ229" s="730"/>
      <c r="RVR229" s="730"/>
      <c r="RVS229" s="730"/>
      <c r="RVT229" s="730"/>
      <c r="RVU229" s="730"/>
      <c r="RVV229" s="730"/>
      <c r="RVW229" s="730"/>
      <c r="RVX229" s="730"/>
      <c r="RVY229" s="730"/>
      <c r="RVZ229" s="730"/>
      <c r="RWA229" s="730"/>
      <c r="RWB229" s="730"/>
      <c r="RWC229" s="730"/>
      <c r="RWD229" s="730"/>
      <c r="RWE229" s="730"/>
      <c r="RWF229" s="730"/>
      <c r="RWG229" s="730"/>
      <c r="RWH229" s="730"/>
      <c r="RWI229" s="730"/>
      <c r="RWJ229" s="730"/>
      <c r="RWK229" s="730"/>
      <c r="RWL229" s="730"/>
      <c r="RWM229" s="730"/>
      <c r="RWN229" s="730"/>
      <c r="RWO229" s="730"/>
      <c r="RWP229" s="730"/>
      <c r="RWQ229" s="730"/>
      <c r="RWR229" s="730"/>
      <c r="RWS229" s="730"/>
      <c r="RWT229" s="730"/>
      <c r="RWU229" s="730"/>
      <c r="RWV229" s="730"/>
      <c r="RWW229" s="730"/>
      <c r="RWX229" s="730"/>
      <c r="RWY229" s="730"/>
      <c r="RWZ229" s="730"/>
      <c r="RXA229" s="730"/>
      <c r="RXB229" s="730"/>
      <c r="RXC229" s="727"/>
      <c r="RXD229" s="727"/>
      <c r="RXE229" s="727"/>
      <c r="RXF229" s="727"/>
      <c r="RXG229" s="727"/>
      <c r="RXH229" s="727"/>
      <c r="RXI229" s="727"/>
      <c r="RXJ229" s="727"/>
      <c r="RXK229" s="727"/>
      <c r="RXL229" s="727"/>
      <c r="RXM229" s="727"/>
      <c r="RXN229" s="727"/>
      <c r="RXO229" s="727"/>
      <c r="RXP229" s="727"/>
      <c r="RXQ229" s="727"/>
      <c r="RXR229" s="727"/>
      <c r="RXS229" s="728"/>
      <c r="RXT229" s="728"/>
      <c r="RXU229" s="728"/>
      <c r="RXV229" s="728"/>
      <c r="RXW229" s="728"/>
      <c r="RXX229" s="728"/>
      <c r="RXY229" s="728"/>
      <c r="RXZ229" s="729"/>
      <c r="RYA229" s="729"/>
      <c r="RYB229" s="729"/>
      <c r="RYC229" s="729"/>
      <c r="RYD229" s="729"/>
      <c r="RYE229" s="729"/>
      <c r="RYF229" s="729"/>
      <c r="RYG229" s="729"/>
      <c r="RYH229" s="729"/>
      <c r="RYI229" s="729"/>
      <c r="RYJ229" s="729"/>
      <c r="RYK229" s="729"/>
      <c r="RYL229" s="729"/>
      <c r="RYM229" s="729"/>
      <c r="RYN229" s="729"/>
      <c r="RYO229" s="729"/>
      <c r="RYP229" s="729"/>
      <c r="RYQ229" s="729"/>
      <c r="RYR229" s="729"/>
      <c r="RYS229" s="729"/>
      <c r="RYT229" s="729"/>
      <c r="RYU229" s="729"/>
      <c r="RYV229" s="729"/>
      <c r="RYW229" s="729"/>
      <c r="RYX229" s="729"/>
      <c r="RYY229" s="729"/>
      <c r="RYZ229" s="729"/>
      <c r="RZA229" s="729"/>
      <c r="RZB229" s="729"/>
      <c r="RZC229" s="729"/>
      <c r="RZD229" s="729"/>
      <c r="RZE229" s="729"/>
      <c r="RZF229" s="729"/>
      <c r="RZG229" s="729"/>
      <c r="RZH229" s="730"/>
      <c r="RZI229" s="730"/>
      <c r="RZJ229" s="730"/>
      <c r="RZK229" s="730"/>
      <c r="RZL229" s="730"/>
      <c r="RZM229" s="730"/>
      <c r="RZN229" s="730"/>
      <c r="RZO229" s="730"/>
      <c r="RZP229" s="730"/>
      <c r="RZQ229" s="730"/>
      <c r="RZR229" s="730"/>
      <c r="RZS229" s="730"/>
      <c r="RZT229" s="730"/>
      <c r="RZU229" s="730"/>
      <c r="RZV229" s="730"/>
      <c r="RZW229" s="730"/>
      <c r="RZX229" s="730"/>
      <c r="RZY229" s="730"/>
      <c r="RZZ229" s="730"/>
      <c r="SAA229" s="730"/>
      <c r="SAB229" s="730"/>
      <c r="SAC229" s="730"/>
      <c r="SAD229" s="730"/>
      <c r="SAE229" s="730"/>
      <c r="SAF229" s="730"/>
      <c r="SAG229" s="730"/>
      <c r="SAH229" s="730"/>
      <c r="SAI229" s="730"/>
      <c r="SAJ229" s="730"/>
      <c r="SAK229" s="730"/>
      <c r="SAL229" s="730"/>
      <c r="SAM229" s="730"/>
      <c r="SAN229" s="730"/>
      <c r="SAO229" s="730"/>
      <c r="SAP229" s="730"/>
      <c r="SAQ229" s="730"/>
      <c r="SAR229" s="730"/>
      <c r="SAS229" s="730"/>
      <c r="SAT229" s="730"/>
      <c r="SAU229" s="730"/>
      <c r="SAV229" s="730"/>
      <c r="SAW229" s="730"/>
      <c r="SAX229" s="730"/>
      <c r="SAY229" s="730"/>
      <c r="SAZ229" s="730"/>
      <c r="SBA229" s="730"/>
      <c r="SBB229" s="730"/>
      <c r="SBC229" s="730"/>
      <c r="SBD229" s="727"/>
      <c r="SBE229" s="727"/>
      <c r="SBF229" s="727"/>
      <c r="SBG229" s="727"/>
      <c r="SBH229" s="727"/>
      <c r="SBI229" s="727"/>
      <c r="SBJ229" s="727"/>
      <c r="SBK229" s="727"/>
      <c r="SBL229" s="727"/>
      <c r="SBM229" s="727"/>
      <c r="SBN229" s="727"/>
      <c r="SBO229" s="727"/>
      <c r="SBP229" s="727"/>
      <c r="SBQ229" s="727"/>
      <c r="SBR229" s="727"/>
      <c r="SBS229" s="727"/>
      <c r="SBT229" s="728"/>
      <c r="SBU229" s="728"/>
      <c r="SBV229" s="728"/>
      <c r="SBW229" s="728"/>
      <c r="SBX229" s="728"/>
      <c r="SBY229" s="728"/>
      <c r="SBZ229" s="728"/>
      <c r="SCA229" s="729"/>
      <c r="SCB229" s="729"/>
      <c r="SCC229" s="729"/>
      <c r="SCD229" s="729"/>
      <c r="SCE229" s="729"/>
      <c r="SCF229" s="729"/>
      <c r="SCG229" s="729"/>
      <c r="SCH229" s="729"/>
      <c r="SCI229" s="729"/>
      <c r="SCJ229" s="729"/>
      <c r="SCK229" s="729"/>
      <c r="SCL229" s="729"/>
      <c r="SCM229" s="729"/>
      <c r="SCN229" s="729"/>
      <c r="SCO229" s="729"/>
      <c r="SCP229" s="729"/>
      <c r="SCQ229" s="729"/>
      <c r="SCR229" s="729"/>
      <c r="SCS229" s="729"/>
      <c r="SCT229" s="729"/>
      <c r="SCU229" s="729"/>
      <c r="SCV229" s="729"/>
      <c r="SCW229" s="729"/>
      <c r="SCX229" s="729"/>
      <c r="SCY229" s="729"/>
      <c r="SCZ229" s="729"/>
      <c r="SDA229" s="729"/>
      <c r="SDB229" s="729"/>
      <c r="SDC229" s="729"/>
      <c r="SDD229" s="729"/>
      <c r="SDE229" s="729"/>
      <c r="SDF229" s="729"/>
      <c r="SDG229" s="729"/>
      <c r="SDH229" s="729"/>
      <c r="SDI229" s="730"/>
      <c r="SDJ229" s="730"/>
      <c r="SDK229" s="730"/>
      <c r="SDL229" s="730"/>
      <c r="SDM229" s="730"/>
      <c r="SDN229" s="730"/>
      <c r="SDO229" s="730"/>
      <c r="SDP229" s="730"/>
      <c r="SDQ229" s="730"/>
      <c r="SDR229" s="730"/>
      <c r="SDS229" s="730"/>
      <c r="SDT229" s="730"/>
      <c r="SDU229" s="730"/>
      <c r="SDV229" s="730"/>
      <c r="SDW229" s="730"/>
      <c r="SDX229" s="730"/>
      <c r="SDY229" s="730"/>
      <c r="SDZ229" s="730"/>
      <c r="SEA229" s="730"/>
      <c r="SEB229" s="730"/>
      <c r="SEC229" s="730"/>
      <c r="SED229" s="730"/>
      <c r="SEE229" s="730"/>
      <c r="SEF229" s="730"/>
      <c r="SEG229" s="730"/>
      <c r="SEH229" s="730"/>
      <c r="SEI229" s="730"/>
      <c r="SEJ229" s="730"/>
      <c r="SEK229" s="730"/>
      <c r="SEL229" s="730"/>
      <c r="SEM229" s="730"/>
      <c r="SEN229" s="730"/>
      <c r="SEO229" s="730"/>
      <c r="SEP229" s="730"/>
      <c r="SEQ229" s="730"/>
      <c r="SER229" s="730"/>
      <c r="SES229" s="730"/>
      <c r="SET229" s="730"/>
      <c r="SEU229" s="730"/>
      <c r="SEV229" s="730"/>
      <c r="SEW229" s="730"/>
      <c r="SEX229" s="730"/>
      <c r="SEY229" s="730"/>
      <c r="SEZ229" s="730"/>
      <c r="SFA229" s="730"/>
      <c r="SFB229" s="730"/>
      <c r="SFC229" s="730"/>
      <c r="SFD229" s="730"/>
      <c r="SFE229" s="727"/>
      <c r="SFF229" s="727"/>
      <c r="SFG229" s="727"/>
      <c r="SFH229" s="727"/>
      <c r="SFI229" s="727"/>
      <c r="SFJ229" s="727"/>
      <c r="SFK229" s="727"/>
      <c r="SFL229" s="727"/>
      <c r="SFM229" s="727"/>
      <c r="SFN229" s="727"/>
      <c r="SFO229" s="727"/>
      <c r="SFP229" s="727"/>
      <c r="SFQ229" s="727"/>
      <c r="SFR229" s="727"/>
      <c r="SFS229" s="727"/>
      <c r="SFT229" s="727"/>
      <c r="SFU229" s="728"/>
      <c r="SFV229" s="728"/>
      <c r="SFW229" s="728"/>
      <c r="SFX229" s="728"/>
      <c r="SFY229" s="728"/>
      <c r="SFZ229" s="728"/>
      <c r="SGA229" s="728"/>
      <c r="SGB229" s="729"/>
      <c r="SGC229" s="729"/>
      <c r="SGD229" s="729"/>
      <c r="SGE229" s="729"/>
      <c r="SGF229" s="729"/>
      <c r="SGG229" s="729"/>
      <c r="SGH229" s="729"/>
      <c r="SGI229" s="729"/>
      <c r="SGJ229" s="729"/>
      <c r="SGK229" s="729"/>
      <c r="SGL229" s="729"/>
      <c r="SGM229" s="729"/>
      <c r="SGN229" s="729"/>
      <c r="SGO229" s="729"/>
      <c r="SGP229" s="729"/>
      <c r="SGQ229" s="729"/>
      <c r="SGR229" s="729"/>
      <c r="SGS229" s="729"/>
      <c r="SGT229" s="729"/>
      <c r="SGU229" s="729"/>
      <c r="SGV229" s="729"/>
      <c r="SGW229" s="729"/>
      <c r="SGX229" s="729"/>
      <c r="SGY229" s="729"/>
      <c r="SGZ229" s="729"/>
      <c r="SHA229" s="729"/>
      <c r="SHB229" s="729"/>
      <c r="SHC229" s="729"/>
      <c r="SHD229" s="729"/>
      <c r="SHE229" s="729"/>
      <c r="SHF229" s="729"/>
      <c r="SHG229" s="729"/>
      <c r="SHH229" s="729"/>
      <c r="SHI229" s="729"/>
      <c r="SHJ229" s="730"/>
      <c r="SHK229" s="730"/>
      <c r="SHL229" s="730"/>
      <c r="SHM229" s="730"/>
      <c r="SHN229" s="730"/>
      <c r="SHO229" s="730"/>
      <c r="SHP229" s="730"/>
      <c r="SHQ229" s="730"/>
      <c r="SHR229" s="730"/>
      <c r="SHS229" s="730"/>
      <c r="SHT229" s="730"/>
      <c r="SHU229" s="730"/>
      <c r="SHV229" s="730"/>
      <c r="SHW229" s="730"/>
      <c r="SHX229" s="730"/>
      <c r="SHY229" s="730"/>
      <c r="SHZ229" s="730"/>
      <c r="SIA229" s="730"/>
      <c r="SIB229" s="730"/>
      <c r="SIC229" s="730"/>
      <c r="SID229" s="730"/>
      <c r="SIE229" s="730"/>
      <c r="SIF229" s="730"/>
      <c r="SIG229" s="730"/>
      <c r="SIH229" s="730"/>
      <c r="SII229" s="730"/>
      <c r="SIJ229" s="730"/>
      <c r="SIK229" s="730"/>
      <c r="SIL229" s="730"/>
      <c r="SIM229" s="730"/>
      <c r="SIN229" s="730"/>
      <c r="SIO229" s="730"/>
      <c r="SIP229" s="730"/>
      <c r="SIQ229" s="730"/>
      <c r="SIR229" s="730"/>
      <c r="SIS229" s="730"/>
      <c r="SIT229" s="730"/>
      <c r="SIU229" s="730"/>
      <c r="SIV229" s="730"/>
      <c r="SIW229" s="730"/>
      <c r="SIX229" s="730"/>
      <c r="SIY229" s="730"/>
      <c r="SIZ229" s="730"/>
      <c r="SJA229" s="730"/>
      <c r="SJB229" s="730"/>
      <c r="SJC229" s="730"/>
      <c r="SJD229" s="730"/>
      <c r="SJE229" s="730"/>
      <c r="SJF229" s="727"/>
      <c r="SJG229" s="727"/>
      <c r="SJH229" s="727"/>
      <c r="SJI229" s="727"/>
      <c r="SJJ229" s="727"/>
      <c r="SJK229" s="727"/>
      <c r="SJL229" s="727"/>
      <c r="SJM229" s="727"/>
      <c r="SJN229" s="727"/>
      <c r="SJO229" s="727"/>
      <c r="SJP229" s="727"/>
      <c r="SJQ229" s="727"/>
      <c r="SJR229" s="727"/>
      <c r="SJS229" s="727"/>
      <c r="SJT229" s="727"/>
      <c r="SJU229" s="727"/>
      <c r="SJV229" s="728"/>
      <c r="SJW229" s="728"/>
      <c r="SJX229" s="728"/>
      <c r="SJY229" s="728"/>
      <c r="SJZ229" s="728"/>
      <c r="SKA229" s="728"/>
      <c r="SKB229" s="728"/>
      <c r="SKC229" s="729"/>
      <c r="SKD229" s="729"/>
      <c r="SKE229" s="729"/>
      <c r="SKF229" s="729"/>
      <c r="SKG229" s="729"/>
      <c r="SKH229" s="729"/>
      <c r="SKI229" s="729"/>
      <c r="SKJ229" s="729"/>
      <c r="SKK229" s="729"/>
      <c r="SKL229" s="729"/>
      <c r="SKM229" s="729"/>
      <c r="SKN229" s="729"/>
      <c r="SKO229" s="729"/>
      <c r="SKP229" s="729"/>
      <c r="SKQ229" s="729"/>
      <c r="SKR229" s="729"/>
      <c r="SKS229" s="729"/>
      <c r="SKT229" s="729"/>
      <c r="SKU229" s="729"/>
      <c r="SKV229" s="729"/>
      <c r="SKW229" s="729"/>
      <c r="SKX229" s="729"/>
      <c r="SKY229" s="729"/>
      <c r="SKZ229" s="729"/>
      <c r="SLA229" s="729"/>
      <c r="SLB229" s="729"/>
      <c r="SLC229" s="729"/>
      <c r="SLD229" s="729"/>
      <c r="SLE229" s="729"/>
      <c r="SLF229" s="729"/>
      <c r="SLG229" s="729"/>
      <c r="SLH229" s="729"/>
      <c r="SLI229" s="729"/>
      <c r="SLJ229" s="729"/>
      <c r="SLK229" s="730"/>
      <c r="SLL229" s="730"/>
      <c r="SLM229" s="730"/>
      <c r="SLN229" s="730"/>
      <c r="SLO229" s="730"/>
      <c r="SLP229" s="730"/>
      <c r="SLQ229" s="730"/>
      <c r="SLR229" s="730"/>
      <c r="SLS229" s="730"/>
      <c r="SLT229" s="730"/>
      <c r="SLU229" s="730"/>
      <c r="SLV229" s="730"/>
      <c r="SLW229" s="730"/>
      <c r="SLX229" s="730"/>
      <c r="SLY229" s="730"/>
      <c r="SLZ229" s="730"/>
      <c r="SMA229" s="730"/>
      <c r="SMB229" s="730"/>
      <c r="SMC229" s="730"/>
      <c r="SMD229" s="730"/>
      <c r="SME229" s="730"/>
      <c r="SMF229" s="730"/>
      <c r="SMG229" s="730"/>
      <c r="SMH229" s="730"/>
      <c r="SMI229" s="730"/>
      <c r="SMJ229" s="730"/>
      <c r="SMK229" s="730"/>
      <c r="SML229" s="730"/>
      <c r="SMM229" s="730"/>
      <c r="SMN229" s="730"/>
      <c r="SMO229" s="730"/>
      <c r="SMP229" s="730"/>
      <c r="SMQ229" s="730"/>
      <c r="SMR229" s="730"/>
      <c r="SMS229" s="730"/>
      <c r="SMT229" s="730"/>
      <c r="SMU229" s="730"/>
      <c r="SMV229" s="730"/>
      <c r="SMW229" s="730"/>
      <c r="SMX229" s="730"/>
      <c r="SMY229" s="730"/>
      <c r="SMZ229" s="730"/>
      <c r="SNA229" s="730"/>
      <c r="SNB229" s="730"/>
      <c r="SNC229" s="730"/>
      <c r="SND229" s="730"/>
      <c r="SNE229" s="730"/>
      <c r="SNF229" s="730"/>
      <c r="SNG229" s="727"/>
      <c r="SNH229" s="727"/>
      <c r="SNI229" s="727"/>
      <c r="SNJ229" s="727"/>
      <c r="SNK229" s="727"/>
      <c r="SNL229" s="727"/>
      <c r="SNM229" s="727"/>
      <c r="SNN229" s="727"/>
      <c r="SNO229" s="727"/>
      <c r="SNP229" s="727"/>
      <c r="SNQ229" s="727"/>
      <c r="SNR229" s="727"/>
      <c r="SNS229" s="727"/>
      <c r="SNT229" s="727"/>
      <c r="SNU229" s="727"/>
      <c r="SNV229" s="727"/>
      <c r="SNW229" s="728"/>
      <c r="SNX229" s="728"/>
      <c r="SNY229" s="728"/>
      <c r="SNZ229" s="728"/>
      <c r="SOA229" s="728"/>
      <c r="SOB229" s="728"/>
      <c r="SOC229" s="728"/>
      <c r="SOD229" s="729"/>
      <c r="SOE229" s="729"/>
      <c r="SOF229" s="729"/>
      <c r="SOG229" s="729"/>
      <c r="SOH229" s="729"/>
      <c r="SOI229" s="729"/>
      <c r="SOJ229" s="729"/>
      <c r="SOK229" s="729"/>
      <c r="SOL229" s="729"/>
      <c r="SOM229" s="729"/>
      <c r="SON229" s="729"/>
      <c r="SOO229" s="729"/>
      <c r="SOP229" s="729"/>
      <c r="SOQ229" s="729"/>
      <c r="SOR229" s="729"/>
      <c r="SOS229" s="729"/>
      <c r="SOT229" s="729"/>
      <c r="SOU229" s="729"/>
      <c r="SOV229" s="729"/>
      <c r="SOW229" s="729"/>
      <c r="SOX229" s="729"/>
      <c r="SOY229" s="729"/>
      <c r="SOZ229" s="729"/>
      <c r="SPA229" s="729"/>
      <c r="SPB229" s="729"/>
      <c r="SPC229" s="729"/>
      <c r="SPD229" s="729"/>
      <c r="SPE229" s="729"/>
      <c r="SPF229" s="729"/>
      <c r="SPG229" s="729"/>
      <c r="SPH229" s="729"/>
      <c r="SPI229" s="729"/>
      <c r="SPJ229" s="729"/>
      <c r="SPK229" s="729"/>
      <c r="SPL229" s="730"/>
      <c r="SPM229" s="730"/>
      <c r="SPN229" s="730"/>
      <c r="SPO229" s="730"/>
      <c r="SPP229" s="730"/>
      <c r="SPQ229" s="730"/>
      <c r="SPR229" s="730"/>
      <c r="SPS229" s="730"/>
      <c r="SPT229" s="730"/>
      <c r="SPU229" s="730"/>
      <c r="SPV229" s="730"/>
      <c r="SPW229" s="730"/>
      <c r="SPX229" s="730"/>
      <c r="SPY229" s="730"/>
      <c r="SPZ229" s="730"/>
      <c r="SQA229" s="730"/>
      <c r="SQB229" s="730"/>
      <c r="SQC229" s="730"/>
      <c r="SQD229" s="730"/>
      <c r="SQE229" s="730"/>
      <c r="SQF229" s="730"/>
      <c r="SQG229" s="730"/>
      <c r="SQH229" s="730"/>
      <c r="SQI229" s="730"/>
      <c r="SQJ229" s="730"/>
      <c r="SQK229" s="730"/>
      <c r="SQL229" s="730"/>
      <c r="SQM229" s="730"/>
      <c r="SQN229" s="730"/>
      <c r="SQO229" s="730"/>
      <c r="SQP229" s="730"/>
      <c r="SQQ229" s="730"/>
      <c r="SQR229" s="730"/>
      <c r="SQS229" s="730"/>
      <c r="SQT229" s="730"/>
      <c r="SQU229" s="730"/>
      <c r="SQV229" s="730"/>
      <c r="SQW229" s="730"/>
      <c r="SQX229" s="730"/>
      <c r="SQY229" s="730"/>
      <c r="SQZ229" s="730"/>
      <c r="SRA229" s="730"/>
      <c r="SRB229" s="730"/>
      <c r="SRC229" s="730"/>
      <c r="SRD229" s="730"/>
      <c r="SRE229" s="730"/>
      <c r="SRF229" s="730"/>
      <c r="SRG229" s="730"/>
      <c r="SRH229" s="727"/>
      <c r="SRI229" s="727"/>
      <c r="SRJ229" s="727"/>
      <c r="SRK229" s="727"/>
      <c r="SRL229" s="727"/>
      <c r="SRM229" s="727"/>
      <c r="SRN229" s="727"/>
      <c r="SRO229" s="727"/>
      <c r="SRP229" s="727"/>
      <c r="SRQ229" s="727"/>
      <c r="SRR229" s="727"/>
      <c r="SRS229" s="727"/>
      <c r="SRT229" s="727"/>
      <c r="SRU229" s="727"/>
      <c r="SRV229" s="727"/>
      <c r="SRW229" s="727"/>
      <c r="SRX229" s="728"/>
      <c r="SRY229" s="728"/>
      <c r="SRZ229" s="728"/>
      <c r="SSA229" s="728"/>
      <c r="SSB229" s="728"/>
      <c r="SSC229" s="728"/>
      <c r="SSD229" s="728"/>
      <c r="SSE229" s="729"/>
      <c r="SSF229" s="729"/>
      <c r="SSG229" s="729"/>
      <c r="SSH229" s="729"/>
      <c r="SSI229" s="729"/>
      <c r="SSJ229" s="729"/>
      <c r="SSK229" s="729"/>
      <c r="SSL229" s="729"/>
      <c r="SSM229" s="729"/>
      <c r="SSN229" s="729"/>
      <c r="SSO229" s="729"/>
      <c r="SSP229" s="729"/>
      <c r="SSQ229" s="729"/>
      <c r="SSR229" s="729"/>
      <c r="SSS229" s="729"/>
      <c r="SST229" s="729"/>
      <c r="SSU229" s="729"/>
      <c r="SSV229" s="729"/>
      <c r="SSW229" s="729"/>
      <c r="SSX229" s="729"/>
      <c r="SSY229" s="729"/>
      <c r="SSZ229" s="729"/>
      <c r="STA229" s="729"/>
      <c r="STB229" s="729"/>
      <c r="STC229" s="729"/>
      <c r="STD229" s="729"/>
      <c r="STE229" s="729"/>
      <c r="STF229" s="729"/>
      <c r="STG229" s="729"/>
      <c r="STH229" s="729"/>
      <c r="STI229" s="729"/>
      <c r="STJ229" s="729"/>
      <c r="STK229" s="729"/>
      <c r="STL229" s="729"/>
      <c r="STM229" s="730"/>
      <c r="STN229" s="730"/>
      <c r="STO229" s="730"/>
      <c r="STP229" s="730"/>
      <c r="STQ229" s="730"/>
      <c r="STR229" s="730"/>
      <c r="STS229" s="730"/>
      <c r="STT229" s="730"/>
      <c r="STU229" s="730"/>
      <c r="STV229" s="730"/>
      <c r="STW229" s="730"/>
      <c r="STX229" s="730"/>
      <c r="STY229" s="730"/>
      <c r="STZ229" s="730"/>
      <c r="SUA229" s="730"/>
      <c r="SUB229" s="730"/>
      <c r="SUC229" s="730"/>
      <c r="SUD229" s="730"/>
      <c r="SUE229" s="730"/>
      <c r="SUF229" s="730"/>
      <c r="SUG229" s="730"/>
      <c r="SUH229" s="730"/>
      <c r="SUI229" s="730"/>
      <c r="SUJ229" s="730"/>
      <c r="SUK229" s="730"/>
      <c r="SUL229" s="730"/>
      <c r="SUM229" s="730"/>
      <c r="SUN229" s="730"/>
      <c r="SUO229" s="730"/>
      <c r="SUP229" s="730"/>
      <c r="SUQ229" s="730"/>
      <c r="SUR229" s="730"/>
      <c r="SUS229" s="730"/>
      <c r="SUT229" s="730"/>
      <c r="SUU229" s="730"/>
      <c r="SUV229" s="730"/>
      <c r="SUW229" s="730"/>
      <c r="SUX229" s="730"/>
      <c r="SUY229" s="730"/>
      <c r="SUZ229" s="730"/>
      <c r="SVA229" s="730"/>
      <c r="SVB229" s="730"/>
      <c r="SVC229" s="730"/>
      <c r="SVD229" s="730"/>
      <c r="SVE229" s="730"/>
      <c r="SVF229" s="730"/>
      <c r="SVG229" s="730"/>
      <c r="SVH229" s="730"/>
      <c r="SVI229" s="727"/>
      <c r="SVJ229" s="727"/>
      <c r="SVK229" s="727"/>
      <c r="SVL229" s="727"/>
      <c r="SVM229" s="727"/>
      <c r="SVN229" s="727"/>
      <c r="SVO229" s="727"/>
      <c r="SVP229" s="727"/>
      <c r="SVQ229" s="727"/>
      <c r="SVR229" s="727"/>
      <c r="SVS229" s="727"/>
      <c r="SVT229" s="727"/>
      <c r="SVU229" s="727"/>
      <c r="SVV229" s="727"/>
      <c r="SVW229" s="727"/>
      <c r="SVX229" s="727"/>
      <c r="SVY229" s="728"/>
      <c r="SVZ229" s="728"/>
      <c r="SWA229" s="728"/>
      <c r="SWB229" s="728"/>
      <c r="SWC229" s="728"/>
      <c r="SWD229" s="728"/>
      <c r="SWE229" s="728"/>
      <c r="SWF229" s="729"/>
      <c r="SWG229" s="729"/>
      <c r="SWH229" s="729"/>
      <c r="SWI229" s="729"/>
      <c r="SWJ229" s="729"/>
      <c r="SWK229" s="729"/>
      <c r="SWL229" s="729"/>
      <c r="SWM229" s="729"/>
      <c r="SWN229" s="729"/>
      <c r="SWO229" s="729"/>
      <c r="SWP229" s="729"/>
      <c r="SWQ229" s="729"/>
      <c r="SWR229" s="729"/>
      <c r="SWS229" s="729"/>
      <c r="SWT229" s="729"/>
      <c r="SWU229" s="729"/>
      <c r="SWV229" s="729"/>
      <c r="SWW229" s="729"/>
      <c r="SWX229" s="729"/>
      <c r="SWY229" s="729"/>
      <c r="SWZ229" s="729"/>
      <c r="SXA229" s="729"/>
      <c r="SXB229" s="729"/>
      <c r="SXC229" s="729"/>
      <c r="SXD229" s="729"/>
      <c r="SXE229" s="729"/>
      <c r="SXF229" s="729"/>
      <c r="SXG229" s="729"/>
      <c r="SXH229" s="729"/>
      <c r="SXI229" s="729"/>
      <c r="SXJ229" s="729"/>
      <c r="SXK229" s="729"/>
      <c r="SXL229" s="729"/>
      <c r="SXM229" s="729"/>
      <c r="SXN229" s="730"/>
      <c r="SXO229" s="730"/>
      <c r="SXP229" s="730"/>
      <c r="SXQ229" s="730"/>
      <c r="SXR229" s="730"/>
      <c r="SXS229" s="730"/>
      <c r="SXT229" s="730"/>
      <c r="SXU229" s="730"/>
      <c r="SXV229" s="730"/>
      <c r="SXW229" s="730"/>
      <c r="SXX229" s="730"/>
      <c r="SXY229" s="730"/>
      <c r="SXZ229" s="730"/>
      <c r="SYA229" s="730"/>
      <c r="SYB229" s="730"/>
      <c r="SYC229" s="730"/>
      <c r="SYD229" s="730"/>
      <c r="SYE229" s="730"/>
      <c r="SYF229" s="730"/>
      <c r="SYG229" s="730"/>
      <c r="SYH229" s="730"/>
      <c r="SYI229" s="730"/>
      <c r="SYJ229" s="730"/>
      <c r="SYK229" s="730"/>
      <c r="SYL229" s="730"/>
      <c r="SYM229" s="730"/>
      <c r="SYN229" s="730"/>
      <c r="SYO229" s="730"/>
      <c r="SYP229" s="730"/>
      <c r="SYQ229" s="730"/>
      <c r="SYR229" s="730"/>
      <c r="SYS229" s="730"/>
      <c r="SYT229" s="730"/>
      <c r="SYU229" s="730"/>
      <c r="SYV229" s="730"/>
      <c r="SYW229" s="730"/>
      <c r="SYX229" s="730"/>
      <c r="SYY229" s="730"/>
      <c r="SYZ229" s="730"/>
      <c r="SZA229" s="730"/>
      <c r="SZB229" s="730"/>
      <c r="SZC229" s="730"/>
      <c r="SZD229" s="730"/>
      <c r="SZE229" s="730"/>
      <c r="SZF229" s="730"/>
      <c r="SZG229" s="730"/>
      <c r="SZH229" s="730"/>
      <c r="SZI229" s="730"/>
      <c r="SZJ229" s="727"/>
      <c r="SZK229" s="727"/>
      <c r="SZL229" s="727"/>
      <c r="SZM229" s="727"/>
      <c r="SZN229" s="727"/>
      <c r="SZO229" s="727"/>
      <c r="SZP229" s="727"/>
      <c r="SZQ229" s="727"/>
      <c r="SZR229" s="727"/>
      <c r="SZS229" s="727"/>
      <c r="SZT229" s="727"/>
      <c r="SZU229" s="727"/>
      <c r="SZV229" s="727"/>
      <c r="SZW229" s="727"/>
      <c r="SZX229" s="727"/>
      <c r="SZY229" s="727"/>
      <c r="SZZ229" s="728"/>
      <c r="TAA229" s="728"/>
      <c r="TAB229" s="728"/>
      <c r="TAC229" s="728"/>
      <c r="TAD229" s="728"/>
      <c r="TAE229" s="728"/>
      <c r="TAF229" s="728"/>
      <c r="TAG229" s="729"/>
      <c r="TAH229" s="729"/>
      <c r="TAI229" s="729"/>
      <c r="TAJ229" s="729"/>
      <c r="TAK229" s="729"/>
      <c r="TAL229" s="729"/>
      <c r="TAM229" s="729"/>
      <c r="TAN229" s="729"/>
      <c r="TAO229" s="729"/>
      <c r="TAP229" s="729"/>
      <c r="TAQ229" s="729"/>
      <c r="TAR229" s="729"/>
      <c r="TAS229" s="729"/>
      <c r="TAT229" s="729"/>
      <c r="TAU229" s="729"/>
      <c r="TAV229" s="729"/>
      <c r="TAW229" s="729"/>
      <c r="TAX229" s="729"/>
      <c r="TAY229" s="729"/>
      <c r="TAZ229" s="729"/>
      <c r="TBA229" s="729"/>
      <c r="TBB229" s="729"/>
      <c r="TBC229" s="729"/>
      <c r="TBD229" s="729"/>
      <c r="TBE229" s="729"/>
      <c r="TBF229" s="729"/>
      <c r="TBG229" s="729"/>
      <c r="TBH229" s="729"/>
      <c r="TBI229" s="729"/>
      <c r="TBJ229" s="729"/>
      <c r="TBK229" s="729"/>
      <c r="TBL229" s="729"/>
      <c r="TBM229" s="729"/>
      <c r="TBN229" s="729"/>
      <c r="TBO229" s="730"/>
      <c r="TBP229" s="730"/>
      <c r="TBQ229" s="730"/>
      <c r="TBR229" s="730"/>
      <c r="TBS229" s="730"/>
      <c r="TBT229" s="730"/>
      <c r="TBU229" s="730"/>
      <c r="TBV229" s="730"/>
      <c r="TBW229" s="730"/>
      <c r="TBX229" s="730"/>
      <c r="TBY229" s="730"/>
      <c r="TBZ229" s="730"/>
      <c r="TCA229" s="730"/>
      <c r="TCB229" s="730"/>
      <c r="TCC229" s="730"/>
      <c r="TCD229" s="730"/>
      <c r="TCE229" s="730"/>
      <c r="TCF229" s="730"/>
      <c r="TCG229" s="730"/>
      <c r="TCH229" s="730"/>
      <c r="TCI229" s="730"/>
      <c r="TCJ229" s="730"/>
      <c r="TCK229" s="730"/>
      <c r="TCL229" s="730"/>
      <c r="TCM229" s="730"/>
      <c r="TCN229" s="730"/>
      <c r="TCO229" s="730"/>
      <c r="TCP229" s="730"/>
      <c r="TCQ229" s="730"/>
      <c r="TCR229" s="730"/>
      <c r="TCS229" s="730"/>
      <c r="TCT229" s="730"/>
      <c r="TCU229" s="730"/>
      <c r="TCV229" s="730"/>
      <c r="TCW229" s="730"/>
      <c r="TCX229" s="730"/>
      <c r="TCY229" s="730"/>
      <c r="TCZ229" s="730"/>
      <c r="TDA229" s="730"/>
      <c r="TDB229" s="730"/>
      <c r="TDC229" s="730"/>
      <c r="TDD229" s="730"/>
      <c r="TDE229" s="730"/>
      <c r="TDF229" s="730"/>
      <c r="TDG229" s="730"/>
      <c r="TDH229" s="730"/>
      <c r="TDI229" s="730"/>
      <c r="TDJ229" s="730"/>
      <c r="TDK229" s="727"/>
      <c r="TDL229" s="727"/>
      <c r="TDM229" s="727"/>
      <c r="TDN229" s="727"/>
      <c r="TDO229" s="727"/>
      <c r="TDP229" s="727"/>
      <c r="TDQ229" s="727"/>
      <c r="TDR229" s="727"/>
      <c r="TDS229" s="727"/>
      <c r="TDT229" s="727"/>
      <c r="TDU229" s="727"/>
      <c r="TDV229" s="727"/>
      <c r="TDW229" s="727"/>
      <c r="TDX229" s="727"/>
      <c r="TDY229" s="727"/>
      <c r="TDZ229" s="727"/>
      <c r="TEA229" s="728"/>
      <c r="TEB229" s="728"/>
      <c r="TEC229" s="728"/>
      <c r="TED229" s="728"/>
      <c r="TEE229" s="728"/>
      <c r="TEF229" s="728"/>
      <c r="TEG229" s="728"/>
      <c r="TEH229" s="729"/>
      <c r="TEI229" s="729"/>
      <c r="TEJ229" s="729"/>
      <c r="TEK229" s="729"/>
      <c r="TEL229" s="729"/>
      <c r="TEM229" s="729"/>
      <c r="TEN229" s="729"/>
      <c r="TEO229" s="729"/>
      <c r="TEP229" s="729"/>
      <c r="TEQ229" s="729"/>
      <c r="TER229" s="729"/>
      <c r="TES229" s="729"/>
      <c r="TET229" s="729"/>
      <c r="TEU229" s="729"/>
      <c r="TEV229" s="729"/>
      <c r="TEW229" s="729"/>
      <c r="TEX229" s="729"/>
      <c r="TEY229" s="729"/>
      <c r="TEZ229" s="729"/>
      <c r="TFA229" s="729"/>
      <c r="TFB229" s="729"/>
      <c r="TFC229" s="729"/>
      <c r="TFD229" s="729"/>
      <c r="TFE229" s="729"/>
      <c r="TFF229" s="729"/>
      <c r="TFG229" s="729"/>
      <c r="TFH229" s="729"/>
      <c r="TFI229" s="729"/>
      <c r="TFJ229" s="729"/>
      <c r="TFK229" s="729"/>
      <c r="TFL229" s="729"/>
      <c r="TFM229" s="729"/>
      <c r="TFN229" s="729"/>
      <c r="TFO229" s="729"/>
      <c r="TFP229" s="730"/>
      <c r="TFQ229" s="730"/>
      <c r="TFR229" s="730"/>
      <c r="TFS229" s="730"/>
      <c r="TFT229" s="730"/>
      <c r="TFU229" s="730"/>
      <c r="TFV229" s="730"/>
      <c r="TFW229" s="730"/>
      <c r="TFX229" s="730"/>
      <c r="TFY229" s="730"/>
      <c r="TFZ229" s="730"/>
      <c r="TGA229" s="730"/>
      <c r="TGB229" s="730"/>
      <c r="TGC229" s="730"/>
      <c r="TGD229" s="730"/>
      <c r="TGE229" s="730"/>
      <c r="TGF229" s="730"/>
      <c r="TGG229" s="730"/>
      <c r="TGH229" s="730"/>
      <c r="TGI229" s="730"/>
      <c r="TGJ229" s="730"/>
      <c r="TGK229" s="730"/>
      <c r="TGL229" s="730"/>
      <c r="TGM229" s="730"/>
      <c r="TGN229" s="730"/>
      <c r="TGO229" s="730"/>
      <c r="TGP229" s="730"/>
      <c r="TGQ229" s="730"/>
      <c r="TGR229" s="730"/>
      <c r="TGS229" s="730"/>
      <c r="TGT229" s="730"/>
      <c r="TGU229" s="730"/>
      <c r="TGV229" s="730"/>
      <c r="TGW229" s="730"/>
      <c r="TGX229" s="730"/>
      <c r="TGY229" s="730"/>
      <c r="TGZ229" s="730"/>
      <c r="THA229" s="730"/>
      <c r="THB229" s="730"/>
      <c r="THC229" s="730"/>
      <c r="THD229" s="730"/>
      <c r="THE229" s="730"/>
      <c r="THF229" s="730"/>
      <c r="THG229" s="730"/>
      <c r="THH229" s="730"/>
      <c r="THI229" s="730"/>
      <c r="THJ229" s="730"/>
      <c r="THK229" s="730"/>
      <c r="THL229" s="727"/>
      <c r="THM229" s="727"/>
      <c r="THN229" s="727"/>
      <c r="THO229" s="727"/>
      <c r="THP229" s="727"/>
      <c r="THQ229" s="727"/>
      <c r="THR229" s="727"/>
      <c r="THS229" s="727"/>
      <c r="THT229" s="727"/>
      <c r="THU229" s="727"/>
      <c r="THV229" s="727"/>
      <c r="THW229" s="727"/>
      <c r="THX229" s="727"/>
      <c r="THY229" s="727"/>
      <c r="THZ229" s="727"/>
      <c r="TIA229" s="727"/>
      <c r="TIB229" s="728"/>
      <c r="TIC229" s="728"/>
      <c r="TID229" s="728"/>
      <c r="TIE229" s="728"/>
      <c r="TIF229" s="728"/>
      <c r="TIG229" s="728"/>
      <c r="TIH229" s="728"/>
      <c r="TII229" s="729"/>
      <c r="TIJ229" s="729"/>
      <c r="TIK229" s="729"/>
      <c r="TIL229" s="729"/>
      <c r="TIM229" s="729"/>
      <c r="TIN229" s="729"/>
      <c r="TIO229" s="729"/>
      <c r="TIP229" s="729"/>
      <c r="TIQ229" s="729"/>
      <c r="TIR229" s="729"/>
      <c r="TIS229" s="729"/>
      <c r="TIT229" s="729"/>
      <c r="TIU229" s="729"/>
      <c r="TIV229" s="729"/>
      <c r="TIW229" s="729"/>
      <c r="TIX229" s="729"/>
      <c r="TIY229" s="729"/>
      <c r="TIZ229" s="729"/>
      <c r="TJA229" s="729"/>
      <c r="TJB229" s="729"/>
      <c r="TJC229" s="729"/>
      <c r="TJD229" s="729"/>
      <c r="TJE229" s="729"/>
      <c r="TJF229" s="729"/>
      <c r="TJG229" s="729"/>
      <c r="TJH229" s="729"/>
      <c r="TJI229" s="729"/>
      <c r="TJJ229" s="729"/>
      <c r="TJK229" s="729"/>
      <c r="TJL229" s="729"/>
      <c r="TJM229" s="729"/>
      <c r="TJN229" s="729"/>
      <c r="TJO229" s="729"/>
      <c r="TJP229" s="729"/>
      <c r="TJQ229" s="730"/>
      <c r="TJR229" s="730"/>
      <c r="TJS229" s="730"/>
      <c r="TJT229" s="730"/>
      <c r="TJU229" s="730"/>
      <c r="TJV229" s="730"/>
      <c r="TJW229" s="730"/>
      <c r="TJX229" s="730"/>
      <c r="TJY229" s="730"/>
      <c r="TJZ229" s="730"/>
      <c r="TKA229" s="730"/>
      <c r="TKB229" s="730"/>
      <c r="TKC229" s="730"/>
      <c r="TKD229" s="730"/>
      <c r="TKE229" s="730"/>
      <c r="TKF229" s="730"/>
      <c r="TKG229" s="730"/>
      <c r="TKH229" s="730"/>
      <c r="TKI229" s="730"/>
      <c r="TKJ229" s="730"/>
      <c r="TKK229" s="730"/>
      <c r="TKL229" s="730"/>
      <c r="TKM229" s="730"/>
      <c r="TKN229" s="730"/>
      <c r="TKO229" s="730"/>
      <c r="TKP229" s="730"/>
      <c r="TKQ229" s="730"/>
      <c r="TKR229" s="730"/>
      <c r="TKS229" s="730"/>
      <c r="TKT229" s="730"/>
      <c r="TKU229" s="730"/>
      <c r="TKV229" s="730"/>
      <c r="TKW229" s="730"/>
      <c r="TKX229" s="730"/>
      <c r="TKY229" s="730"/>
      <c r="TKZ229" s="730"/>
      <c r="TLA229" s="730"/>
      <c r="TLB229" s="730"/>
      <c r="TLC229" s="730"/>
      <c r="TLD229" s="730"/>
      <c r="TLE229" s="730"/>
      <c r="TLF229" s="730"/>
      <c r="TLG229" s="730"/>
      <c r="TLH229" s="730"/>
      <c r="TLI229" s="730"/>
      <c r="TLJ229" s="730"/>
      <c r="TLK229" s="730"/>
      <c r="TLL229" s="730"/>
      <c r="TLM229" s="727"/>
      <c r="TLN229" s="727"/>
      <c r="TLO229" s="727"/>
      <c r="TLP229" s="727"/>
      <c r="TLQ229" s="727"/>
      <c r="TLR229" s="727"/>
      <c r="TLS229" s="727"/>
      <c r="TLT229" s="727"/>
      <c r="TLU229" s="727"/>
      <c r="TLV229" s="727"/>
      <c r="TLW229" s="727"/>
      <c r="TLX229" s="727"/>
      <c r="TLY229" s="727"/>
      <c r="TLZ229" s="727"/>
      <c r="TMA229" s="727"/>
      <c r="TMB229" s="727"/>
      <c r="TMC229" s="728"/>
      <c r="TMD229" s="728"/>
      <c r="TME229" s="728"/>
      <c r="TMF229" s="728"/>
      <c r="TMG229" s="728"/>
      <c r="TMH229" s="728"/>
      <c r="TMI229" s="728"/>
      <c r="TMJ229" s="729"/>
      <c r="TMK229" s="729"/>
      <c r="TML229" s="729"/>
      <c r="TMM229" s="729"/>
      <c r="TMN229" s="729"/>
      <c r="TMO229" s="729"/>
      <c r="TMP229" s="729"/>
      <c r="TMQ229" s="729"/>
      <c r="TMR229" s="729"/>
      <c r="TMS229" s="729"/>
      <c r="TMT229" s="729"/>
      <c r="TMU229" s="729"/>
      <c r="TMV229" s="729"/>
      <c r="TMW229" s="729"/>
      <c r="TMX229" s="729"/>
      <c r="TMY229" s="729"/>
      <c r="TMZ229" s="729"/>
      <c r="TNA229" s="729"/>
      <c r="TNB229" s="729"/>
      <c r="TNC229" s="729"/>
      <c r="TND229" s="729"/>
      <c r="TNE229" s="729"/>
      <c r="TNF229" s="729"/>
      <c r="TNG229" s="729"/>
      <c r="TNH229" s="729"/>
      <c r="TNI229" s="729"/>
      <c r="TNJ229" s="729"/>
      <c r="TNK229" s="729"/>
      <c r="TNL229" s="729"/>
      <c r="TNM229" s="729"/>
      <c r="TNN229" s="729"/>
      <c r="TNO229" s="729"/>
      <c r="TNP229" s="729"/>
      <c r="TNQ229" s="729"/>
      <c r="TNR229" s="730"/>
      <c r="TNS229" s="730"/>
      <c r="TNT229" s="730"/>
      <c r="TNU229" s="730"/>
      <c r="TNV229" s="730"/>
      <c r="TNW229" s="730"/>
      <c r="TNX229" s="730"/>
      <c r="TNY229" s="730"/>
      <c r="TNZ229" s="730"/>
      <c r="TOA229" s="730"/>
      <c r="TOB229" s="730"/>
      <c r="TOC229" s="730"/>
      <c r="TOD229" s="730"/>
      <c r="TOE229" s="730"/>
      <c r="TOF229" s="730"/>
      <c r="TOG229" s="730"/>
      <c r="TOH229" s="730"/>
      <c r="TOI229" s="730"/>
      <c r="TOJ229" s="730"/>
      <c r="TOK229" s="730"/>
      <c r="TOL229" s="730"/>
      <c r="TOM229" s="730"/>
      <c r="TON229" s="730"/>
      <c r="TOO229" s="730"/>
      <c r="TOP229" s="730"/>
      <c r="TOQ229" s="730"/>
      <c r="TOR229" s="730"/>
      <c r="TOS229" s="730"/>
      <c r="TOT229" s="730"/>
      <c r="TOU229" s="730"/>
      <c r="TOV229" s="730"/>
      <c r="TOW229" s="730"/>
      <c r="TOX229" s="730"/>
      <c r="TOY229" s="730"/>
      <c r="TOZ229" s="730"/>
      <c r="TPA229" s="730"/>
      <c r="TPB229" s="730"/>
      <c r="TPC229" s="730"/>
      <c r="TPD229" s="730"/>
      <c r="TPE229" s="730"/>
      <c r="TPF229" s="730"/>
      <c r="TPG229" s="730"/>
      <c r="TPH229" s="730"/>
      <c r="TPI229" s="730"/>
      <c r="TPJ229" s="730"/>
      <c r="TPK229" s="730"/>
      <c r="TPL229" s="730"/>
      <c r="TPM229" s="730"/>
      <c r="TPN229" s="727"/>
      <c r="TPO229" s="727"/>
      <c r="TPP229" s="727"/>
      <c r="TPQ229" s="727"/>
      <c r="TPR229" s="727"/>
      <c r="TPS229" s="727"/>
      <c r="TPT229" s="727"/>
      <c r="TPU229" s="727"/>
      <c r="TPV229" s="727"/>
      <c r="TPW229" s="727"/>
      <c r="TPX229" s="727"/>
      <c r="TPY229" s="727"/>
      <c r="TPZ229" s="727"/>
      <c r="TQA229" s="727"/>
      <c r="TQB229" s="727"/>
      <c r="TQC229" s="727"/>
      <c r="TQD229" s="728"/>
      <c r="TQE229" s="728"/>
      <c r="TQF229" s="728"/>
      <c r="TQG229" s="728"/>
      <c r="TQH229" s="728"/>
      <c r="TQI229" s="728"/>
      <c r="TQJ229" s="728"/>
      <c r="TQK229" s="729"/>
      <c r="TQL229" s="729"/>
      <c r="TQM229" s="729"/>
      <c r="TQN229" s="729"/>
      <c r="TQO229" s="729"/>
      <c r="TQP229" s="729"/>
      <c r="TQQ229" s="729"/>
      <c r="TQR229" s="729"/>
      <c r="TQS229" s="729"/>
      <c r="TQT229" s="729"/>
      <c r="TQU229" s="729"/>
      <c r="TQV229" s="729"/>
      <c r="TQW229" s="729"/>
      <c r="TQX229" s="729"/>
      <c r="TQY229" s="729"/>
      <c r="TQZ229" s="729"/>
      <c r="TRA229" s="729"/>
      <c r="TRB229" s="729"/>
      <c r="TRC229" s="729"/>
      <c r="TRD229" s="729"/>
      <c r="TRE229" s="729"/>
      <c r="TRF229" s="729"/>
      <c r="TRG229" s="729"/>
      <c r="TRH229" s="729"/>
      <c r="TRI229" s="729"/>
      <c r="TRJ229" s="729"/>
      <c r="TRK229" s="729"/>
      <c r="TRL229" s="729"/>
      <c r="TRM229" s="729"/>
      <c r="TRN229" s="729"/>
      <c r="TRO229" s="729"/>
      <c r="TRP229" s="729"/>
      <c r="TRQ229" s="729"/>
      <c r="TRR229" s="729"/>
      <c r="TRS229" s="730"/>
      <c r="TRT229" s="730"/>
      <c r="TRU229" s="730"/>
      <c r="TRV229" s="730"/>
      <c r="TRW229" s="730"/>
      <c r="TRX229" s="730"/>
      <c r="TRY229" s="730"/>
      <c r="TRZ229" s="730"/>
      <c r="TSA229" s="730"/>
      <c r="TSB229" s="730"/>
      <c r="TSC229" s="730"/>
      <c r="TSD229" s="730"/>
      <c r="TSE229" s="730"/>
      <c r="TSF229" s="730"/>
      <c r="TSG229" s="730"/>
      <c r="TSH229" s="730"/>
      <c r="TSI229" s="730"/>
      <c r="TSJ229" s="730"/>
      <c r="TSK229" s="730"/>
      <c r="TSL229" s="730"/>
      <c r="TSM229" s="730"/>
      <c r="TSN229" s="730"/>
      <c r="TSO229" s="730"/>
      <c r="TSP229" s="730"/>
      <c r="TSQ229" s="730"/>
      <c r="TSR229" s="730"/>
      <c r="TSS229" s="730"/>
      <c r="TST229" s="730"/>
      <c r="TSU229" s="730"/>
      <c r="TSV229" s="730"/>
      <c r="TSW229" s="730"/>
      <c r="TSX229" s="730"/>
      <c r="TSY229" s="730"/>
      <c r="TSZ229" s="730"/>
      <c r="TTA229" s="730"/>
      <c r="TTB229" s="730"/>
      <c r="TTC229" s="730"/>
      <c r="TTD229" s="730"/>
      <c r="TTE229" s="730"/>
      <c r="TTF229" s="730"/>
      <c r="TTG229" s="730"/>
      <c r="TTH229" s="730"/>
      <c r="TTI229" s="730"/>
      <c r="TTJ229" s="730"/>
      <c r="TTK229" s="730"/>
      <c r="TTL229" s="730"/>
      <c r="TTM229" s="730"/>
      <c r="TTN229" s="730"/>
      <c r="TTO229" s="727"/>
      <c r="TTP229" s="727"/>
      <c r="TTQ229" s="727"/>
      <c r="TTR229" s="727"/>
      <c r="TTS229" s="727"/>
      <c r="TTT229" s="727"/>
      <c r="TTU229" s="727"/>
      <c r="TTV229" s="727"/>
      <c r="TTW229" s="727"/>
      <c r="TTX229" s="727"/>
      <c r="TTY229" s="727"/>
      <c r="TTZ229" s="727"/>
      <c r="TUA229" s="727"/>
      <c r="TUB229" s="727"/>
      <c r="TUC229" s="727"/>
      <c r="TUD229" s="727"/>
      <c r="TUE229" s="728"/>
      <c r="TUF229" s="728"/>
      <c r="TUG229" s="728"/>
      <c r="TUH229" s="728"/>
      <c r="TUI229" s="728"/>
      <c r="TUJ229" s="728"/>
      <c r="TUK229" s="728"/>
      <c r="TUL229" s="729"/>
      <c r="TUM229" s="729"/>
      <c r="TUN229" s="729"/>
      <c r="TUO229" s="729"/>
      <c r="TUP229" s="729"/>
      <c r="TUQ229" s="729"/>
      <c r="TUR229" s="729"/>
      <c r="TUS229" s="729"/>
      <c r="TUT229" s="729"/>
      <c r="TUU229" s="729"/>
      <c r="TUV229" s="729"/>
      <c r="TUW229" s="729"/>
      <c r="TUX229" s="729"/>
      <c r="TUY229" s="729"/>
      <c r="TUZ229" s="729"/>
      <c r="TVA229" s="729"/>
      <c r="TVB229" s="729"/>
      <c r="TVC229" s="729"/>
      <c r="TVD229" s="729"/>
      <c r="TVE229" s="729"/>
      <c r="TVF229" s="729"/>
      <c r="TVG229" s="729"/>
      <c r="TVH229" s="729"/>
      <c r="TVI229" s="729"/>
      <c r="TVJ229" s="729"/>
      <c r="TVK229" s="729"/>
      <c r="TVL229" s="729"/>
      <c r="TVM229" s="729"/>
      <c r="TVN229" s="729"/>
      <c r="TVO229" s="729"/>
      <c r="TVP229" s="729"/>
      <c r="TVQ229" s="729"/>
      <c r="TVR229" s="729"/>
      <c r="TVS229" s="729"/>
      <c r="TVT229" s="730"/>
      <c r="TVU229" s="730"/>
      <c r="TVV229" s="730"/>
      <c r="TVW229" s="730"/>
      <c r="TVX229" s="730"/>
      <c r="TVY229" s="730"/>
      <c r="TVZ229" s="730"/>
      <c r="TWA229" s="730"/>
      <c r="TWB229" s="730"/>
      <c r="TWC229" s="730"/>
      <c r="TWD229" s="730"/>
      <c r="TWE229" s="730"/>
      <c r="TWF229" s="730"/>
      <c r="TWG229" s="730"/>
      <c r="TWH229" s="730"/>
      <c r="TWI229" s="730"/>
      <c r="TWJ229" s="730"/>
      <c r="TWK229" s="730"/>
      <c r="TWL229" s="730"/>
      <c r="TWM229" s="730"/>
      <c r="TWN229" s="730"/>
      <c r="TWO229" s="730"/>
      <c r="TWP229" s="730"/>
      <c r="TWQ229" s="730"/>
      <c r="TWR229" s="730"/>
      <c r="TWS229" s="730"/>
      <c r="TWT229" s="730"/>
      <c r="TWU229" s="730"/>
      <c r="TWV229" s="730"/>
      <c r="TWW229" s="730"/>
      <c r="TWX229" s="730"/>
      <c r="TWY229" s="730"/>
      <c r="TWZ229" s="730"/>
      <c r="TXA229" s="730"/>
      <c r="TXB229" s="730"/>
      <c r="TXC229" s="730"/>
      <c r="TXD229" s="730"/>
      <c r="TXE229" s="730"/>
      <c r="TXF229" s="730"/>
      <c r="TXG229" s="730"/>
      <c r="TXH229" s="730"/>
      <c r="TXI229" s="730"/>
      <c r="TXJ229" s="730"/>
      <c r="TXK229" s="730"/>
      <c r="TXL229" s="730"/>
      <c r="TXM229" s="730"/>
      <c r="TXN229" s="730"/>
      <c r="TXO229" s="730"/>
      <c r="TXP229" s="727"/>
      <c r="TXQ229" s="727"/>
      <c r="TXR229" s="727"/>
      <c r="TXS229" s="727"/>
      <c r="TXT229" s="727"/>
      <c r="TXU229" s="727"/>
      <c r="TXV229" s="727"/>
      <c r="TXW229" s="727"/>
      <c r="TXX229" s="727"/>
      <c r="TXY229" s="727"/>
      <c r="TXZ229" s="727"/>
      <c r="TYA229" s="727"/>
      <c r="TYB229" s="727"/>
      <c r="TYC229" s="727"/>
      <c r="TYD229" s="727"/>
      <c r="TYE229" s="727"/>
      <c r="TYF229" s="728"/>
      <c r="TYG229" s="728"/>
      <c r="TYH229" s="728"/>
      <c r="TYI229" s="728"/>
      <c r="TYJ229" s="728"/>
      <c r="TYK229" s="728"/>
      <c r="TYL229" s="728"/>
      <c r="TYM229" s="729"/>
      <c r="TYN229" s="729"/>
      <c r="TYO229" s="729"/>
      <c r="TYP229" s="729"/>
      <c r="TYQ229" s="729"/>
      <c r="TYR229" s="729"/>
      <c r="TYS229" s="729"/>
      <c r="TYT229" s="729"/>
      <c r="TYU229" s="729"/>
      <c r="TYV229" s="729"/>
      <c r="TYW229" s="729"/>
      <c r="TYX229" s="729"/>
      <c r="TYY229" s="729"/>
      <c r="TYZ229" s="729"/>
      <c r="TZA229" s="729"/>
      <c r="TZB229" s="729"/>
      <c r="TZC229" s="729"/>
      <c r="TZD229" s="729"/>
      <c r="TZE229" s="729"/>
      <c r="TZF229" s="729"/>
      <c r="TZG229" s="729"/>
      <c r="TZH229" s="729"/>
      <c r="TZI229" s="729"/>
      <c r="TZJ229" s="729"/>
      <c r="TZK229" s="729"/>
      <c r="TZL229" s="729"/>
      <c r="TZM229" s="729"/>
      <c r="TZN229" s="729"/>
      <c r="TZO229" s="729"/>
      <c r="TZP229" s="729"/>
      <c r="TZQ229" s="729"/>
      <c r="TZR229" s="729"/>
      <c r="TZS229" s="729"/>
      <c r="TZT229" s="729"/>
      <c r="TZU229" s="730"/>
      <c r="TZV229" s="730"/>
      <c r="TZW229" s="730"/>
      <c r="TZX229" s="730"/>
      <c r="TZY229" s="730"/>
      <c r="TZZ229" s="730"/>
      <c r="UAA229" s="730"/>
      <c r="UAB229" s="730"/>
      <c r="UAC229" s="730"/>
      <c r="UAD229" s="730"/>
      <c r="UAE229" s="730"/>
      <c r="UAF229" s="730"/>
      <c r="UAG229" s="730"/>
      <c r="UAH229" s="730"/>
      <c r="UAI229" s="730"/>
      <c r="UAJ229" s="730"/>
      <c r="UAK229" s="730"/>
      <c r="UAL229" s="730"/>
      <c r="UAM229" s="730"/>
      <c r="UAN229" s="730"/>
      <c r="UAO229" s="730"/>
      <c r="UAP229" s="730"/>
      <c r="UAQ229" s="730"/>
      <c r="UAR229" s="730"/>
      <c r="UAS229" s="730"/>
      <c r="UAT229" s="730"/>
      <c r="UAU229" s="730"/>
      <c r="UAV229" s="730"/>
      <c r="UAW229" s="730"/>
      <c r="UAX229" s="730"/>
      <c r="UAY229" s="730"/>
      <c r="UAZ229" s="730"/>
      <c r="UBA229" s="730"/>
      <c r="UBB229" s="730"/>
      <c r="UBC229" s="730"/>
      <c r="UBD229" s="730"/>
      <c r="UBE229" s="730"/>
      <c r="UBF229" s="730"/>
      <c r="UBG229" s="730"/>
      <c r="UBH229" s="730"/>
      <c r="UBI229" s="730"/>
      <c r="UBJ229" s="730"/>
      <c r="UBK229" s="730"/>
      <c r="UBL229" s="730"/>
      <c r="UBM229" s="730"/>
      <c r="UBN229" s="730"/>
      <c r="UBO229" s="730"/>
      <c r="UBP229" s="730"/>
      <c r="UBQ229" s="727"/>
      <c r="UBR229" s="727"/>
      <c r="UBS229" s="727"/>
      <c r="UBT229" s="727"/>
      <c r="UBU229" s="727"/>
      <c r="UBV229" s="727"/>
      <c r="UBW229" s="727"/>
      <c r="UBX229" s="727"/>
      <c r="UBY229" s="727"/>
      <c r="UBZ229" s="727"/>
      <c r="UCA229" s="727"/>
      <c r="UCB229" s="727"/>
      <c r="UCC229" s="727"/>
      <c r="UCD229" s="727"/>
      <c r="UCE229" s="727"/>
      <c r="UCF229" s="727"/>
      <c r="UCG229" s="728"/>
      <c r="UCH229" s="728"/>
      <c r="UCI229" s="728"/>
      <c r="UCJ229" s="728"/>
      <c r="UCK229" s="728"/>
      <c r="UCL229" s="728"/>
      <c r="UCM229" s="728"/>
      <c r="UCN229" s="729"/>
      <c r="UCO229" s="729"/>
      <c r="UCP229" s="729"/>
      <c r="UCQ229" s="729"/>
      <c r="UCR229" s="729"/>
      <c r="UCS229" s="729"/>
      <c r="UCT229" s="729"/>
      <c r="UCU229" s="729"/>
      <c r="UCV229" s="729"/>
      <c r="UCW229" s="729"/>
      <c r="UCX229" s="729"/>
      <c r="UCY229" s="729"/>
      <c r="UCZ229" s="729"/>
      <c r="UDA229" s="729"/>
      <c r="UDB229" s="729"/>
      <c r="UDC229" s="729"/>
      <c r="UDD229" s="729"/>
      <c r="UDE229" s="729"/>
      <c r="UDF229" s="729"/>
      <c r="UDG229" s="729"/>
      <c r="UDH229" s="729"/>
      <c r="UDI229" s="729"/>
      <c r="UDJ229" s="729"/>
      <c r="UDK229" s="729"/>
      <c r="UDL229" s="729"/>
      <c r="UDM229" s="729"/>
      <c r="UDN229" s="729"/>
      <c r="UDO229" s="729"/>
      <c r="UDP229" s="729"/>
      <c r="UDQ229" s="729"/>
      <c r="UDR229" s="729"/>
      <c r="UDS229" s="729"/>
      <c r="UDT229" s="729"/>
      <c r="UDU229" s="729"/>
      <c r="UDV229" s="730"/>
      <c r="UDW229" s="730"/>
      <c r="UDX229" s="730"/>
      <c r="UDY229" s="730"/>
      <c r="UDZ229" s="730"/>
      <c r="UEA229" s="730"/>
      <c r="UEB229" s="730"/>
      <c r="UEC229" s="730"/>
      <c r="UED229" s="730"/>
      <c r="UEE229" s="730"/>
      <c r="UEF229" s="730"/>
      <c r="UEG229" s="730"/>
      <c r="UEH229" s="730"/>
      <c r="UEI229" s="730"/>
      <c r="UEJ229" s="730"/>
      <c r="UEK229" s="730"/>
      <c r="UEL229" s="730"/>
      <c r="UEM229" s="730"/>
      <c r="UEN229" s="730"/>
      <c r="UEO229" s="730"/>
      <c r="UEP229" s="730"/>
      <c r="UEQ229" s="730"/>
      <c r="UER229" s="730"/>
      <c r="UES229" s="730"/>
      <c r="UET229" s="730"/>
      <c r="UEU229" s="730"/>
      <c r="UEV229" s="730"/>
      <c r="UEW229" s="730"/>
      <c r="UEX229" s="730"/>
      <c r="UEY229" s="730"/>
      <c r="UEZ229" s="730"/>
      <c r="UFA229" s="730"/>
      <c r="UFB229" s="730"/>
      <c r="UFC229" s="730"/>
      <c r="UFD229" s="730"/>
      <c r="UFE229" s="730"/>
      <c r="UFF229" s="730"/>
      <c r="UFG229" s="730"/>
      <c r="UFH229" s="730"/>
      <c r="UFI229" s="730"/>
      <c r="UFJ229" s="730"/>
      <c r="UFK229" s="730"/>
      <c r="UFL229" s="730"/>
      <c r="UFM229" s="730"/>
      <c r="UFN229" s="730"/>
      <c r="UFO229" s="730"/>
      <c r="UFP229" s="730"/>
      <c r="UFQ229" s="730"/>
      <c r="UFR229" s="727"/>
      <c r="UFS229" s="727"/>
      <c r="UFT229" s="727"/>
      <c r="UFU229" s="727"/>
      <c r="UFV229" s="727"/>
      <c r="UFW229" s="727"/>
      <c r="UFX229" s="727"/>
      <c r="UFY229" s="727"/>
      <c r="UFZ229" s="727"/>
      <c r="UGA229" s="727"/>
      <c r="UGB229" s="727"/>
      <c r="UGC229" s="727"/>
      <c r="UGD229" s="727"/>
      <c r="UGE229" s="727"/>
      <c r="UGF229" s="727"/>
      <c r="UGG229" s="727"/>
      <c r="UGH229" s="728"/>
      <c r="UGI229" s="728"/>
      <c r="UGJ229" s="728"/>
      <c r="UGK229" s="728"/>
      <c r="UGL229" s="728"/>
      <c r="UGM229" s="728"/>
      <c r="UGN229" s="728"/>
      <c r="UGO229" s="729"/>
      <c r="UGP229" s="729"/>
      <c r="UGQ229" s="729"/>
      <c r="UGR229" s="729"/>
      <c r="UGS229" s="729"/>
      <c r="UGT229" s="729"/>
      <c r="UGU229" s="729"/>
      <c r="UGV229" s="729"/>
      <c r="UGW229" s="729"/>
      <c r="UGX229" s="729"/>
      <c r="UGY229" s="729"/>
      <c r="UGZ229" s="729"/>
      <c r="UHA229" s="729"/>
      <c r="UHB229" s="729"/>
      <c r="UHC229" s="729"/>
      <c r="UHD229" s="729"/>
      <c r="UHE229" s="729"/>
      <c r="UHF229" s="729"/>
      <c r="UHG229" s="729"/>
      <c r="UHH229" s="729"/>
      <c r="UHI229" s="729"/>
      <c r="UHJ229" s="729"/>
      <c r="UHK229" s="729"/>
      <c r="UHL229" s="729"/>
      <c r="UHM229" s="729"/>
      <c r="UHN229" s="729"/>
      <c r="UHO229" s="729"/>
      <c r="UHP229" s="729"/>
      <c r="UHQ229" s="729"/>
      <c r="UHR229" s="729"/>
      <c r="UHS229" s="729"/>
      <c r="UHT229" s="729"/>
      <c r="UHU229" s="729"/>
      <c r="UHV229" s="729"/>
      <c r="UHW229" s="730"/>
      <c r="UHX229" s="730"/>
      <c r="UHY229" s="730"/>
      <c r="UHZ229" s="730"/>
      <c r="UIA229" s="730"/>
      <c r="UIB229" s="730"/>
      <c r="UIC229" s="730"/>
      <c r="UID229" s="730"/>
      <c r="UIE229" s="730"/>
      <c r="UIF229" s="730"/>
      <c r="UIG229" s="730"/>
      <c r="UIH229" s="730"/>
      <c r="UII229" s="730"/>
      <c r="UIJ229" s="730"/>
      <c r="UIK229" s="730"/>
      <c r="UIL229" s="730"/>
      <c r="UIM229" s="730"/>
      <c r="UIN229" s="730"/>
      <c r="UIO229" s="730"/>
      <c r="UIP229" s="730"/>
      <c r="UIQ229" s="730"/>
      <c r="UIR229" s="730"/>
      <c r="UIS229" s="730"/>
      <c r="UIT229" s="730"/>
      <c r="UIU229" s="730"/>
      <c r="UIV229" s="730"/>
      <c r="UIW229" s="730"/>
      <c r="UIX229" s="730"/>
      <c r="UIY229" s="730"/>
      <c r="UIZ229" s="730"/>
      <c r="UJA229" s="730"/>
      <c r="UJB229" s="730"/>
      <c r="UJC229" s="730"/>
      <c r="UJD229" s="730"/>
      <c r="UJE229" s="730"/>
      <c r="UJF229" s="730"/>
      <c r="UJG229" s="730"/>
      <c r="UJH229" s="730"/>
      <c r="UJI229" s="730"/>
      <c r="UJJ229" s="730"/>
      <c r="UJK229" s="730"/>
      <c r="UJL229" s="730"/>
      <c r="UJM229" s="730"/>
      <c r="UJN229" s="730"/>
      <c r="UJO229" s="730"/>
      <c r="UJP229" s="730"/>
      <c r="UJQ229" s="730"/>
      <c r="UJR229" s="730"/>
      <c r="UJS229" s="727"/>
      <c r="UJT229" s="727"/>
      <c r="UJU229" s="727"/>
      <c r="UJV229" s="727"/>
      <c r="UJW229" s="727"/>
      <c r="UJX229" s="727"/>
      <c r="UJY229" s="727"/>
      <c r="UJZ229" s="727"/>
      <c r="UKA229" s="727"/>
      <c r="UKB229" s="727"/>
      <c r="UKC229" s="727"/>
      <c r="UKD229" s="727"/>
      <c r="UKE229" s="727"/>
      <c r="UKF229" s="727"/>
      <c r="UKG229" s="727"/>
      <c r="UKH229" s="727"/>
      <c r="UKI229" s="728"/>
      <c r="UKJ229" s="728"/>
      <c r="UKK229" s="728"/>
      <c r="UKL229" s="728"/>
      <c r="UKM229" s="728"/>
      <c r="UKN229" s="728"/>
      <c r="UKO229" s="728"/>
      <c r="UKP229" s="729"/>
      <c r="UKQ229" s="729"/>
      <c r="UKR229" s="729"/>
      <c r="UKS229" s="729"/>
      <c r="UKT229" s="729"/>
      <c r="UKU229" s="729"/>
      <c r="UKV229" s="729"/>
      <c r="UKW229" s="729"/>
      <c r="UKX229" s="729"/>
      <c r="UKY229" s="729"/>
      <c r="UKZ229" s="729"/>
      <c r="ULA229" s="729"/>
      <c r="ULB229" s="729"/>
      <c r="ULC229" s="729"/>
      <c r="ULD229" s="729"/>
      <c r="ULE229" s="729"/>
      <c r="ULF229" s="729"/>
      <c r="ULG229" s="729"/>
      <c r="ULH229" s="729"/>
      <c r="ULI229" s="729"/>
      <c r="ULJ229" s="729"/>
      <c r="ULK229" s="729"/>
      <c r="ULL229" s="729"/>
      <c r="ULM229" s="729"/>
      <c r="ULN229" s="729"/>
      <c r="ULO229" s="729"/>
      <c r="ULP229" s="729"/>
      <c r="ULQ229" s="729"/>
      <c r="ULR229" s="729"/>
      <c r="ULS229" s="729"/>
      <c r="ULT229" s="729"/>
      <c r="ULU229" s="729"/>
      <c r="ULV229" s="729"/>
      <c r="ULW229" s="729"/>
      <c r="ULX229" s="730"/>
      <c r="ULY229" s="730"/>
      <c r="ULZ229" s="730"/>
      <c r="UMA229" s="730"/>
      <c r="UMB229" s="730"/>
      <c r="UMC229" s="730"/>
      <c r="UMD229" s="730"/>
      <c r="UME229" s="730"/>
      <c r="UMF229" s="730"/>
      <c r="UMG229" s="730"/>
      <c r="UMH229" s="730"/>
      <c r="UMI229" s="730"/>
      <c r="UMJ229" s="730"/>
      <c r="UMK229" s="730"/>
      <c r="UML229" s="730"/>
      <c r="UMM229" s="730"/>
      <c r="UMN229" s="730"/>
      <c r="UMO229" s="730"/>
      <c r="UMP229" s="730"/>
      <c r="UMQ229" s="730"/>
      <c r="UMR229" s="730"/>
      <c r="UMS229" s="730"/>
      <c r="UMT229" s="730"/>
      <c r="UMU229" s="730"/>
      <c r="UMV229" s="730"/>
      <c r="UMW229" s="730"/>
      <c r="UMX229" s="730"/>
      <c r="UMY229" s="730"/>
      <c r="UMZ229" s="730"/>
      <c r="UNA229" s="730"/>
      <c r="UNB229" s="730"/>
      <c r="UNC229" s="730"/>
      <c r="UND229" s="730"/>
      <c r="UNE229" s="730"/>
      <c r="UNF229" s="730"/>
      <c r="UNG229" s="730"/>
      <c r="UNH229" s="730"/>
      <c r="UNI229" s="730"/>
      <c r="UNJ229" s="730"/>
      <c r="UNK229" s="730"/>
      <c r="UNL229" s="730"/>
      <c r="UNM229" s="730"/>
      <c r="UNN229" s="730"/>
      <c r="UNO229" s="730"/>
      <c r="UNP229" s="730"/>
      <c r="UNQ229" s="730"/>
      <c r="UNR229" s="730"/>
      <c r="UNS229" s="730"/>
      <c r="UNT229" s="727"/>
      <c r="UNU229" s="727"/>
      <c r="UNV229" s="727"/>
      <c r="UNW229" s="727"/>
      <c r="UNX229" s="727"/>
      <c r="UNY229" s="727"/>
      <c r="UNZ229" s="727"/>
      <c r="UOA229" s="727"/>
      <c r="UOB229" s="727"/>
      <c r="UOC229" s="727"/>
      <c r="UOD229" s="727"/>
      <c r="UOE229" s="727"/>
      <c r="UOF229" s="727"/>
      <c r="UOG229" s="727"/>
      <c r="UOH229" s="727"/>
      <c r="UOI229" s="727"/>
      <c r="UOJ229" s="728"/>
      <c r="UOK229" s="728"/>
      <c r="UOL229" s="728"/>
      <c r="UOM229" s="728"/>
      <c r="UON229" s="728"/>
      <c r="UOO229" s="728"/>
      <c r="UOP229" s="728"/>
      <c r="UOQ229" s="729"/>
      <c r="UOR229" s="729"/>
      <c r="UOS229" s="729"/>
      <c r="UOT229" s="729"/>
      <c r="UOU229" s="729"/>
      <c r="UOV229" s="729"/>
      <c r="UOW229" s="729"/>
      <c r="UOX229" s="729"/>
      <c r="UOY229" s="729"/>
      <c r="UOZ229" s="729"/>
      <c r="UPA229" s="729"/>
      <c r="UPB229" s="729"/>
      <c r="UPC229" s="729"/>
      <c r="UPD229" s="729"/>
      <c r="UPE229" s="729"/>
      <c r="UPF229" s="729"/>
      <c r="UPG229" s="729"/>
      <c r="UPH229" s="729"/>
      <c r="UPI229" s="729"/>
      <c r="UPJ229" s="729"/>
      <c r="UPK229" s="729"/>
      <c r="UPL229" s="729"/>
      <c r="UPM229" s="729"/>
      <c r="UPN229" s="729"/>
      <c r="UPO229" s="729"/>
      <c r="UPP229" s="729"/>
      <c r="UPQ229" s="729"/>
      <c r="UPR229" s="729"/>
      <c r="UPS229" s="729"/>
      <c r="UPT229" s="729"/>
      <c r="UPU229" s="729"/>
      <c r="UPV229" s="729"/>
      <c r="UPW229" s="729"/>
      <c r="UPX229" s="729"/>
      <c r="UPY229" s="730"/>
      <c r="UPZ229" s="730"/>
      <c r="UQA229" s="730"/>
      <c r="UQB229" s="730"/>
      <c r="UQC229" s="730"/>
      <c r="UQD229" s="730"/>
      <c r="UQE229" s="730"/>
      <c r="UQF229" s="730"/>
      <c r="UQG229" s="730"/>
      <c r="UQH229" s="730"/>
      <c r="UQI229" s="730"/>
      <c r="UQJ229" s="730"/>
      <c r="UQK229" s="730"/>
      <c r="UQL229" s="730"/>
      <c r="UQM229" s="730"/>
      <c r="UQN229" s="730"/>
      <c r="UQO229" s="730"/>
      <c r="UQP229" s="730"/>
      <c r="UQQ229" s="730"/>
      <c r="UQR229" s="730"/>
      <c r="UQS229" s="730"/>
      <c r="UQT229" s="730"/>
      <c r="UQU229" s="730"/>
      <c r="UQV229" s="730"/>
      <c r="UQW229" s="730"/>
      <c r="UQX229" s="730"/>
      <c r="UQY229" s="730"/>
      <c r="UQZ229" s="730"/>
      <c r="URA229" s="730"/>
      <c r="URB229" s="730"/>
      <c r="URC229" s="730"/>
      <c r="URD229" s="730"/>
      <c r="URE229" s="730"/>
      <c r="URF229" s="730"/>
      <c r="URG229" s="730"/>
      <c r="URH229" s="730"/>
      <c r="URI229" s="730"/>
      <c r="URJ229" s="730"/>
      <c r="URK229" s="730"/>
      <c r="URL229" s="730"/>
      <c r="URM229" s="730"/>
      <c r="URN229" s="730"/>
      <c r="URO229" s="730"/>
      <c r="URP229" s="730"/>
      <c r="URQ229" s="730"/>
      <c r="URR229" s="730"/>
      <c r="URS229" s="730"/>
      <c r="URT229" s="730"/>
      <c r="URU229" s="727"/>
      <c r="URV229" s="727"/>
      <c r="URW229" s="727"/>
      <c r="URX229" s="727"/>
      <c r="URY229" s="727"/>
      <c r="URZ229" s="727"/>
      <c r="USA229" s="727"/>
      <c r="USB229" s="727"/>
      <c r="USC229" s="727"/>
      <c r="USD229" s="727"/>
      <c r="USE229" s="727"/>
      <c r="USF229" s="727"/>
      <c r="USG229" s="727"/>
      <c r="USH229" s="727"/>
      <c r="USI229" s="727"/>
      <c r="USJ229" s="727"/>
      <c r="USK229" s="728"/>
      <c r="USL229" s="728"/>
      <c r="USM229" s="728"/>
      <c r="USN229" s="728"/>
      <c r="USO229" s="728"/>
      <c r="USP229" s="728"/>
      <c r="USQ229" s="728"/>
      <c r="USR229" s="729"/>
      <c r="USS229" s="729"/>
      <c r="UST229" s="729"/>
      <c r="USU229" s="729"/>
      <c r="USV229" s="729"/>
      <c r="USW229" s="729"/>
      <c r="USX229" s="729"/>
      <c r="USY229" s="729"/>
      <c r="USZ229" s="729"/>
      <c r="UTA229" s="729"/>
      <c r="UTB229" s="729"/>
      <c r="UTC229" s="729"/>
      <c r="UTD229" s="729"/>
      <c r="UTE229" s="729"/>
      <c r="UTF229" s="729"/>
      <c r="UTG229" s="729"/>
      <c r="UTH229" s="729"/>
      <c r="UTI229" s="729"/>
      <c r="UTJ229" s="729"/>
      <c r="UTK229" s="729"/>
      <c r="UTL229" s="729"/>
      <c r="UTM229" s="729"/>
      <c r="UTN229" s="729"/>
      <c r="UTO229" s="729"/>
      <c r="UTP229" s="729"/>
      <c r="UTQ229" s="729"/>
      <c r="UTR229" s="729"/>
      <c r="UTS229" s="729"/>
      <c r="UTT229" s="729"/>
      <c r="UTU229" s="729"/>
      <c r="UTV229" s="729"/>
      <c r="UTW229" s="729"/>
      <c r="UTX229" s="729"/>
      <c r="UTY229" s="729"/>
      <c r="UTZ229" s="730"/>
      <c r="UUA229" s="730"/>
      <c r="UUB229" s="730"/>
      <c r="UUC229" s="730"/>
      <c r="UUD229" s="730"/>
      <c r="UUE229" s="730"/>
      <c r="UUF229" s="730"/>
      <c r="UUG229" s="730"/>
      <c r="UUH229" s="730"/>
      <c r="UUI229" s="730"/>
      <c r="UUJ229" s="730"/>
      <c r="UUK229" s="730"/>
      <c r="UUL229" s="730"/>
      <c r="UUM229" s="730"/>
      <c r="UUN229" s="730"/>
      <c r="UUO229" s="730"/>
      <c r="UUP229" s="730"/>
      <c r="UUQ229" s="730"/>
      <c r="UUR229" s="730"/>
      <c r="UUS229" s="730"/>
      <c r="UUT229" s="730"/>
      <c r="UUU229" s="730"/>
      <c r="UUV229" s="730"/>
      <c r="UUW229" s="730"/>
      <c r="UUX229" s="730"/>
      <c r="UUY229" s="730"/>
      <c r="UUZ229" s="730"/>
      <c r="UVA229" s="730"/>
      <c r="UVB229" s="730"/>
      <c r="UVC229" s="730"/>
      <c r="UVD229" s="730"/>
      <c r="UVE229" s="730"/>
      <c r="UVF229" s="730"/>
      <c r="UVG229" s="730"/>
      <c r="UVH229" s="730"/>
      <c r="UVI229" s="730"/>
      <c r="UVJ229" s="730"/>
      <c r="UVK229" s="730"/>
      <c r="UVL229" s="730"/>
      <c r="UVM229" s="730"/>
      <c r="UVN229" s="730"/>
      <c r="UVO229" s="730"/>
      <c r="UVP229" s="730"/>
      <c r="UVQ229" s="730"/>
      <c r="UVR229" s="730"/>
      <c r="UVS229" s="730"/>
      <c r="UVT229" s="730"/>
      <c r="UVU229" s="730"/>
      <c r="UVV229" s="727"/>
      <c r="UVW229" s="727"/>
      <c r="UVX229" s="727"/>
      <c r="UVY229" s="727"/>
      <c r="UVZ229" s="727"/>
      <c r="UWA229" s="727"/>
      <c r="UWB229" s="727"/>
      <c r="UWC229" s="727"/>
      <c r="UWD229" s="727"/>
      <c r="UWE229" s="727"/>
      <c r="UWF229" s="727"/>
      <c r="UWG229" s="727"/>
      <c r="UWH229" s="727"/>
      <c r="UWI229" s="727"/>
      <c r="UWJ229" s="727"/>
      <c r="UWK229" s="727"/>
      <c r="UWL229" s="728"/>
      <c r="UWM229" s="728"/>
      <c r="UWN229" s="728"/>
      <c r="UWO229" s="728"/>
      <c r="UWP229" s="728"/>
      <c r="UWQ229" s="728"/>
      <c r="UWR229" s="728"/>
      <c r="UWS229" s="729"/>
      <c r="UWT229" s="729"/>
      <c r="UWU229" s="729"/>
      <c r="UWV229" s="729"/>
      <c r="UWW229" s="729"/>
      <c r="UWX229" s="729"/>
      <c r="UWY229" s="729"/>
      <c r="UWZ229" s="729"/>
      <c r="UXA229" s="729"/>
      <c r="UXB229" s="729"/>
      <c r="UXC229" s="729"/>
      <c r="UXD229" s="729"/>
      <c r="UXE229" s="729"/>
      <c r="UXF229" s="729"/>
      <c r="UXG229" s="729"/>
      <c r="UXH229" s="729"/>
      <c r="UXI229" s="729"/>
      <c r="UXJ229" s="729"/>
      <c r="UXK229" s="729"/>
      <c r="UXL229" s="729"/>
      <c r="UXM229" s="729"/>
      <c r="UXN229" s="729"/>
      <c r="UXO229" s="729"/>
      <c r="UXP229" s="729"/>
      <c r="UXQ229" s="729"/>
      <c r="UXR229" s="729"/>
      <c r="UXS229" s="729"/>
      <c r="UXT229" s="729"/>
      <c r="UXU229" s="729"/>
      <c r="UXV229" s="729"/>
      <c r="UXW229" s="729"/>
      <c r="UXX229" s="729"/>
      <c r="UXY229" s="729"/>
      <c r="UXZ229" s="729"/>
      <c r="UYA229" s="730"/>
      <c r="UYB229" s="730"/>
      <c r="UYC229" s="730"/>
      <c r="UYD229" s="730"/>
      <c r="UYE229" s="730"/>
      <c r="UYF229" s="730"/>
      <c r="UYG229" s="730"/>
      <c r="UYH229" s="730"/>
      <c r="UYI229" s="730"/>
      <c r="UYJ229" s="730"/>
      <c r="UYK229" s="730"/>
      <c r="UYL229" s="730"/>
      <c r="UYM229" s="730"/>
      <c r="UYN229" s="730"/>
      <c r="UYO229" s="730"/>
      <c r="UYP229" s="730"/>
      <c r="UYQ229" s="730"/>
      <c r="UYR229" s="730"/>
      <c r="UYS229" s="730"/>
      <c r="UYT229" s="730"/>
      <c r="UYU229" s="730"/>
      <c r="UYV229" s="730"/>
      <c r="UYW229" s="730"/>
      <c r="UYX229" s="730"/>
      <c r="UYY229" s="730"/>
      <c r="UYZ229" s="730"/>
      <c r="UZA229" s="730"/>
      <c r="UZB229" s="730"/>
      <c r="UZC229" s="730"/>
      <c r="UZD229" s="730"/>
      <c r="UZE229" s="730"/>
      <c r="UZF229" s="730"/>
      <c r="UZG229" s="730"/>
      <c r="UZH229" s="730"/>
      <c r="UZI229" s="730"/>
      <c r="UZJ229" s="730"/>
      <c r="UZK229" s="730"/>
      <c r="UZL229" s="730"/>
      <c r="UZM229" s="730"/>
      <c r="UZN229" s="730"/>
      <c r="UZO229" s="730"/>
      <c r="UZP229" s="730"/>
      <c r="UZQ229" s="730"/>
      <c r="UZR229" s="730"/>
      <c r="UZS229" s="730"/>
      <c r="UZT229" s="730"/>
      <c r="UZU229" s="730"/>
      <c r="UZV229" s="730"/>
      <c r="UZW229" s="727"/>
      <c r="UZX229" s="727"/>
      <c r="UZY229" s="727"/>
      <c r="UZZ229" s="727"/>
      <c r="VAA229" s="727"/>
      <c r="VAB229" s="727"/>
      <c r="VAC229" s="727"/>
      <c r="VAD229" s="727"/>
      <c r="VAE229" s="727"/>
      <c r="VAF229" s="727"/>
      <c r="VAG229" s="727"/>
      <c r="VAH229" s="727"/>
      <c r="VAI229" s="727"/>
      <c r="VAJ229" s="727"/>
      <c r="VAK229" s="727"/>
      <c r="VAL229" s="727"/>
      <c r="VAM229" s="728"/>
      <c r="VAN229" s="728"/>
      <c r="VAO229" s="728"/>
      <c r="VAP229" s="728"/>
      <c r="VAQ229" s="728"/>
      <c r="VAR229" s="728"/>
      <c r="VAS229" s="728"/>
      <c r="VAT229" s="729"/>
      <c r="VAU229" s="729"/>
      <c r="VAV229" s="729"/>
      <c r="VAW229" s="729"/>
      <c r="VAX229" s="729"/>
      <c r="VAY229" s="729"/>
      <c r="VAZ229" s="729"/>
      <c r="VBA229" s="729"/>
      <c r="VBB229" s="729"/>
      <c r="VBC229" s="729"/>
      <c r="VBD229" s="729"/>
      <c r="VBE229" s="729"/>
      <c r="VBF229" s="729"/>
      <c r="VBG229" s="729"/>
      <c r="VBH229" s="729"/>
      <c r="VBI229" s="729"/>
      <c r="VBJ229" s="729"/>
      <c r="VBK229" s="729"/>
      <c r="VBL229" s="729"/>
      <c r="VBM229" s="729"/>
      <c r="VBN229" s="729"/>
      <c r="VBO229" s="729"/>
      <c r="VBP229" s="729"/>
      <c r="VBQ229" s="729"/>
      <c r="VBR229" s="729"/>
      <c r="VBS229" s="729"/>
      <c r="VBT229" s="729"/>
      <c r="VBU229" s="729"/>
      <c r="VBV229" s="729"/>
      <c r="VBW229" s="729"/>
      <c r="VBX229" s="729"/>
      <c r="VBY229" s="729"/>
      <c r="VBZ229" s="729"/>
      <c r="VCA229" s="729"/>
      <c r="VCB229" s="730"/>
      <c r="VCC229" s="730"/>
      <c r="VCD229" s="730"/>
      <c r="VCE229" s="730"/>
      <c r="VCF229" s="730"/>
      <c r="VCG229" s="730"/>
      <c r="VCH229" s="730"/>
      <c r="VCI229" s="730"/>
      <c r="VCJ229" s="730"/>
      <c r="VCK229" s="730"/>
      <c r="VCL229" s="730"/>
      <c r="VCM229" s="730"/>
      <c r="VCN229" s="730"/>
      <c r="VCO229" s="730"/>
      <c r="VCP229" s="730"/>
      <c r="VCQ229" s="730"/>
      <c r="VCR229" s="730"/>
      <c r="VCS229" s="730"/>
      <c r="VCT229" s="730"/>
      <c r="VCU229" s="730"/>
      <c r="VCV229" s="730"/>
      <c r="VCW229" s="730"/>
      <c r="VCX229" s="730"/>
      <c r="VCY229" s="730"/>
      <c r="VCZ229" s="730"/>
      <c r="VDA229" s="730"/>
      <c r="VDB229" s="730"/>
      <c r="VDC229" s="730"/>
      <c r="VDD229" s="730"/>
      <c r="VDE229" s="730"/>
      <c r="VDF229" s="730"/>
      <c r="VDG229" s="730"/>
      <c r="VDH229" s="730"/>
      <c r="VDI229" s="730"/>
      <c r="VDJ229" s="730"/>
      <c r="VDK229" s="730"/>
      <c r="VDL229" s="730"/>
      <c r="VDM229" s="730"/>
      <c r="VDN229" s="730"/>
      <c r="VDO229" s="730"/>
      <c r="VDP229" s="730"/>
      <c r="VDQ229" s="730"/>
      <c r="VDR229" s="730"/>
      <c r="VDS229" s="730"/>
      <c r="VDT229" s="730"/>
      <c r="VDU229" s="730"/>
      <c r="VDV229" s="730"/>
      <c r="VDW229" s="730"/>
      <c r="VDX229" s="727"/>
      <c r="VDY229" s="727"/>
      <c r="VDZ229" s="727"/>
      <c r="VEA229" s="727"/>
      <c r="VEB229" s="727"/>
      <c r="VEC229" s="727"/>
      <c r="VED229" s="727"/>
      <c r="VEE229" s="727"/>
      <c r="VEF229" s="727"/>
      <c r="VEG229" s="727"/>
      <c r="VEH229" s="727"/>
      <c r="VEI229" s="727"/>
      <c r="VEJ229" s="727"/>
      <c r="VEK229" s="727"/>
      <c r="VEL229" s="727"/>
      <c r="VEM229" s="727"/>
      <c r="VEN229" s="728"/>
      <c r="VEO229" s="728"/>
      <c r="VEP229" s="728"/>
      <c r="VEQ229" s="728"/>
      <c r="VER229" s="728"/>
      <c r="VES229" s="728"/>
      <c r="VET229" s="728"/>
      <c r="VEU229" s="729"/>
      <c r="VEV229" s="729"/>
      <c r="VEW229" s="729"/>
      <c r="VEX229" s="729"/>
      <c r="VEY229" s="729"/>
      <c r="VEZ229" s="729"/>
      <c r="VFA229" s="729"/>
      <c r="VFB229" s="729"/>
      <c r="VFC229" s="729"/>
      <c r="VFD229" s="729"/>
      <c r="VFE229" s="729"/>
      <c r="VFF229" s="729"/>
      <c r="VFG229" s="729"/>
      <c r="VFH229" s="729"/>
      <c r="VFI229" s="729"/>
      <c r="VFJ229" s="729"/>
      <c r="VFK229" s="729"/>
      <c r="VFL229" s="729"/>
      <c r="VFM229" s="729"/>
      <c r="VFN229" s="729"/>
      <c r="VFO229" s="729"/>
      <c r="VFP229" s="729"/>
      <c r="VFQ229" s="729"/>
      <c r="VFR229" s="729"/>
      <c r="VFS229" s="729"/>
      <c r="VFT229" s="729"/>
      <c r="VFU229" s="729"/>
      <c r="VFV229" s="729"/>
      <c r="VFW229" s="729"/>
      <c r="VFX229" s="729"/>
      <c r="VFY229" s="729"/>
      <c r="VFZ229" s="729"/>
      <c r="VGA229" s="729"/>
      <c r="VGB229" s="729"/>
      <c r="VGC229" s="730"/>
      <c r="VGD229" s="730"/>
      <c r="VGE229" s="730"/>
      <c r="VGF229" s="730"/>
      <c r="VGG229" s="730"/>
      <c r="VGH229" s="730"/>
      <c r="VGI229" s="730"/>
      <c r="VGJ229" s="730"/>
      <c r="VGK229" s="730"/>
      <c r="VGL229" s="730"/>
      <c r="VGM229" s="730"/>
      <c r="VGN229" s="730"/>
      <c r="VGO229" s="730"/>
      <c r="VGP229" s="730"/>
      <c r="VGQ229" s="730"/>
      <c r="VGR229" s="730"/>
      <c r="VGS229" s="730"/>
      <c r="VGT229" s="730"/>
      <c r="VGU229" s="730"/>
      <c r="VGV229" s="730"/>
      <c r="VGW229" s="730"/>
      <c r="VGX229" s="730"/>
      <c r="VGY229" s="730"/>
      <c r="VGZ229" s="730"/>
      <c r="VHA229" s="730"/>
      <c r="VHB229" s="730"/>
      <c r="VHC229" s="730"/>
      <c r="VHD229" s="730"/>
      <c r="VHE229" s="730"/>
      <c r="VHF229" s="730"/>
      <c r="VHG229" s="730"/>
      <c r="VHH229" s="730"/>
      <c r="VHI229" s="730"/>
      <c r="VHJ229" s="730"/>
      <c r="VHK229" s="730"/>
      <c r="VHL229" s="730"/>
      <c r="VHM229" s="730"/>
      <c r="VHN229" s="730"/>
      <c r="VHO229" s="730"/>
      <c r="VHP229" s="730"/>
      <c r="VHQ229" s="730"/>
      <c r="VHR229" s="730"/>
      <c r="VHS229" s="730"/>
      <c r="VHT229" s="730"/>
      <c r="VHU229" s="730"/>
      <c r="VHV229" s="730"/>
      <c r="VHW229" s="730"/>
      <c r="VHX229" s="730"/>
      <c r="VHY229" s="727"/>
      <c r="VHZ229" s="727"/>
      <c r="VIA229" s="727"/>
      <c r="VIB229" s="727"/>
      <c r="VIC229" s="727"/>
      <c r="VID229" s="727"/>
      <c r="VIE229" s="727"/>
      <c r="VIF229" s="727"/>
      <c r="VIG229" s="727"/>
      <c r="VIH229" s="727"/>
      <c r="VII229" s="727"/>
      <c r="VIJ229" s="727"/>
      <c r="VIK229" s="727"/>
      <c r="VIL229" s="727"/>
      <c r="VIM229" s="727"/>
      <c r="VIN229" s="727"/>
      <c r="VIO229" s="728"/>
      <c r="VIP229" s="728"/>
      <c r="VIQ229" s="728"/>
      <c r="VIR229" s="728"/>
      <c r="VIS229" s="728"/>
      <c r="VIT229" s="728"/>
      <c r="VIU229" s="728"/>
      <c r="VIV229" s="729"/>
      <c r="VIW229" s="729"/>
      <c r="VIX229" s="729"/>
      <c r="VIY229" s="729"/>
      <c r="VIZ229" s="729"/>
      <c r="VJA229" s="729"/>
      <c r="VJB229" s="729"/>
      <c r="VJC229" s="729"/>
      <c r="VJD229" s="729"/>
      <c r="VJE229" s="729"/>
      <c r="VJF229" s="729"/>
      <c r="VJG229" s="729"/>
      <c r="VJH229" s="729"/>
      <c r="VJI229" s="729"/>
      <c r="VJJ229" s="729"/>
      <c r="VJK229" s="729"/>
      <c r="VJL229" s="729"/>
      <c r="VJM229" s="729"/>
      <c r="VJN229" s="729"/>
      <c r="VJO229" s="729"/>
      <c r="VJP229" s="729"/>
      <c r="VJQ229" s="729"/>
      <c r="VJR229" s="729"/>
      <c r="VJS229" s="729"/>
      <c r="VJT229" s="729"/>
      <c r="VJU229" s="729"/>
      <c r="VJV229" s="729"/>
      <c r="VJW229" s="729"/>
      <c r="VJX229" s="729"/>
      <c r="VJY229" s="729"/>
      <c r="VJZ229" s="729"/>
      <c r="VKA229" s="729"/>
      <c r="VKB229" s="729"/>
      <c r="VKC229" s="729"/>
      <c r="VKD229" s="730"/>
      <c r="VKE229" s="730"/>
      <c r="VKF229" s="730"/>
      <c r="VKG229" s="730"/>
      <c r="VKH229" s="730"/>
      <c r="VKI229" s="730"/>
      <c r="VKJ229" s="730"/>
      <c r="VKK229" s="730"/>
      <c r="VKL229" s="730"/>
      <c r="VKM229" s="730"/>
      <c r="VKN229" s="730"/>
      <c r="VKO229" s="730"/>
      <c r="VKP229" s="730"/>
      <c r="VKQ229" s="730"/>
      <c r="VKR229" s="730"/>
      <c r="VKS229" s="730"/>
      <c r="VKT229" s="730"/>
      <c r="VKU229" s="730"/>
      <c r="VKV229" s="730"/>
      <c r="VKW229" s="730"/>
      <c r="VKX229" s="730"/>
      <c r="VKY229" s="730"/>
      <c r="VKZ229" s="730"/>
      <c r="VLA229" s="730"/>
      <c r="VLB229" s="730"/>
      <c r="VLC229" s="730"/>
      <c r="VLD229" s="730"/>
      <c r="VLE229" s="730"/>
      <c r="VLF229" s="730"/>
      <c r="VLG229" s="730"/>
      <c r="VLH229" s="730"/>
      <c r="VLI229" s="730"/>
      <c r="VLJ229" s="730"/>
      <c r="VLK229" s="730"/>
      <c r="VLL229" s="730"/>
      <c r="VLM229" s="730"/>
      <c r="VLN229" s="730"/>
      <c r="VLO229" s="730"/>
      <c r="VLP229" s="730"/>
      <c r="VLQ229" s="730"/>
      <c r="VLR229" s="730"/>
      <c r="VLS229" s="730"/>
      <c r="VLT229" s="730"/>
      <c r="VLU229" s="730"/>
      <c r="VLV229" s="730"/>
      <c r="VLW229" s="730"/>
      <c r="VLX229" s="730"/>
      <c r="VLY229" s="730"/>
      <c r="VLZ229" s="727"/>
      <c r="VMA229" s="727"/>
      <c r="VMB229" s="727"/>
      <c r="VMC229" s="727"/>
      <c r="VMD229" s="727"/>
      <c r="VME229" s="727"/>
      <c r="VMF229" s="727"/>
      <c r="VMG229" s="727"/>
      <c r="VMH229" s="727"/>
      <c r="VMI229" s="727"/>
      <c r="VMJ229" s="727"/>
      <c r="VMK229" s="727"/>
      <c r="VML229" s="727"/>
      <c r="VMM229" s="727"/>
      <c r="VMN229" s="727"/>
      <c r="VMO229" s="727"/>
      <c r="VMP229" s="728"/>
      <c r="VMQ229" s="728"/>
      <c r="VMR229" s="728"/>
      <c r="VMS229" s="728"/>
      <c r="VMT229" s="728"/>
      <c r="VMU229" s="728"/>
      <c r="VMV229" s="728"/>
      <c r="VMW229" s="729"/>
      <c r="VMX229" s="729"/>
      <c r="VMY229" s="729"/>
      <c r="VMZ229" s="729"/>
      <c r="VNA229" s="729"/>
      <c r="VNB229" s="729"/>
      <c r="VNC229" s="729"/>
      <c r="VND229" s="729"/>
      <c r="VNE229" s="729"/>
      <c r="VNF229" s="729"/>
      <c r="VNG229" s="729"/>
      <c r="VNH229" s="729"/>
      <c r="VNI229" s="729"/>
      <c r="VNJ229" s="729"/>
      <c r="VNK229" s="729"/>
      <c r="VNL229" s="729"/>
      <c r="VNM229" s="729"/>
      <c r="VNN229" s="729"/>
      <c r="VNO229" s="729"/>
      <c r="VNP229" s="729"/>
      <c r="VNQ229" s="729"/>
      <c r="VNR229" s="729"/>
      <c r="VNS229" s="729"/>
      <c r="VNT229" s="729"/>
      <c r="VNU229" s="729"/>
      <c r="VNV229" s="729"/>
      <c r="VNW229" s="729"/>
      <c r="VNX229" s="729"/>
      <c r="VNY229" s="729"/>
      <c r="VNZ229" s="729"/>
      <c r="VOA229" s="729"/>
      <c r="VOB229" s="729"/>
      <c r="VOC229" s="729"/>
      <c r="VOD229" s="729"/>
      <c r="VOE229" s="730"/>
      <c r="VOF229" s="730"/>
      <c r="VOG229" s="730"/>
      <c r="VOH229" s="730"/>
      <c r="VOI229" s="730"/>
      <c r="VOJ229" s="730"/>
      <c r="VOK229" s="730"/>
      <c r="VOL229" s="730"/>
      <c r="VOM229" s="730"/>
      <c r="VON229" s="730"/>
      <c r="VOO229" s="730"/>
      <c r="VOP229" s="730"/>
      <c r="VOQ229" s="730"/>
      <c r="VOR229" s="730"/>
      <c r="VOS229" s="730"/>
      <c r="VOT229" s="730"/>
      <c r="VOU229" s="730"/>
      <c r="VOV229" s="730"/>
      <c r="VOW229" s="730"/>
      <c r="VOX229" s="730"/>
      <c r="VOY229" s="730"/>
      <c r="VOZ229" s="730"/>
      <c r="VPA229" s="730"/>
      <c r="VPB229" s="730"/>
      <c r="VPC229" s="730"/>
      <c r="VPD229" s="730"/>
      <c r="VPE229" s="730"/>
      <c r="VPF229" s="730"/>
      <c r="VPG229" s="730"/>
      <c r="VPH229" s="730"/>
      <c r="VPI229" s="730"/>
      <c r="VPJ229" s="730"/>
      <c r="VPK229" s="730"/>
      <c r="VPL229" s="730"/>
      <c r="VPM229" s="730"/>
      <c r="VPN229" s="730"/>
      <c r="VPO229" s="730"/>
      <c r="VPP229" s="730"/>
      <c r="VPQ229" s="730"/>
      <c r="VPR229" s="730"/>
      <c r="VPS229" s="730"/>
      <c r="VPT229" s="730"/>
      <c r="VPU229" s="730"/>
      <c r="VPV229" s="730"/>
      <c r="VPW229" s="730"/>
      <c r="VPX229" s="730"/>
      <c r="VPY229" s="730"/>
      <c r="VPZ229" s="730"/>
      <c r="VQA229" s="727"/>
      <c r="VQB229" s="727"/>
      <c r="VQC229" s="727"/>
      <c r="VQD229" s="727"/>
      <c r="VQE229" s="727"/>
      <c r="VQF229" s="727"/>
      <c r="VQG229" s="727"/>
      <c r="VQH229" s="727"/>
      <c r="VQI229" s="727"/>
      <c r="VQJ229" s="727"/>
      <c r="VQK229" s="727"/>
      <c r="VQL229" s="727"/>
      <c r="VQM229" s="727"/>
      <c r="VQN229" s="727"/>
      <c r="VQO229" s="727"/>
      <c r="VQP229" s="727"/>
      <c r="VQQ229" s="728"/>
      <c r="VQR229" s="728"/>
      <c r="VQS229" s="728"/>
      <c r="VQT229" s="728"/>
      <c r="VQU229" s="728"/>
      <c r="VQV229" s="728"/>
      <c r="VQW229" s="728"/>
      <c r="VQX229" s="729"/>
      <c r="VQY229" s="729"/>
      <c r="VQZ229" s="729"/>
      <c r="VRA229" s="729"/>
      <c r="VRB229" s="729"/>
      <c r="VRC229" s="729"/>
      <c r="VRD229" s="729"/>
      <c r="VRE229" s="729"/>
      <c r="VRF229" s="729"/>
      <c r="VRG229" s="729"/>
      <c r="VRH229" s="729"/>
      <c r="VRI229" s="729"/>
      <c r="VRJ229" s="729"/>
      <c r="VRK229" s="729"/>
      <c r="VRL229" s="729"/>
      <c r="VRM229" s="729"/>
      <c r="VRN229" s="729"/>
      <c r="VRO229" s="729"/>
      <c r="VRP229" s="729"/>
      <c r="VRQ229" s="729"/>
      <c r="VRR229" s="729"/>
      <c r="VRS229" s="729"/>
      <c r="VRT229" s="729"/>
      <c r="VRU229" s="729"/>
      <c r="VRV229" s="729"/>
      <c r="VRW229" s="729"/>
      <c r="VRX229" s="729"/>
      <c r="VRY229" s="729"/>
      <c r="VRZ229" s="729"/>
      <c r="VSA229" s="729"/>
      <c r="VSB229" s="729"/>
      <c r="VSC229" s="729"/>
      <c r="VSD229" s="729"/>
      <c r="VSE229" s="729"/>
      <c r="VSF229" s="730"/>
      <c r="VSG229" s="730"/>
      <c r="VSH229" s="730"/>
      <c r="VSI229" s="730"/>
      <c r="VSJ229" s="730"/>
      <c r="VSK229" s="730"/>
      <c r="VSL229" s="730"/>
      <c r="VSM229" s="730"/>
      <c r="VSN229" s="730"/>
      <c r="VSO229" s="730"/>
      <c r="VSP229" s="730"/>
      <c r="VSQ229" s="730"/>
      <c r="VSR229" s="730"/>
      <c r="VSS229" s="730"/>
      <c r="VST229" s="730"/>
      <c r="VSU229" s="730"/>
      <c r="VSV229" s="730"/>
      <c r="VSW229" s="730"/>
      <c r="VSX229" s="730"/>
      <c r="VSY229" s="730"/>
      <c r="VSZ229" s="730"/>
      <c r="VTA229" s="730"/>
      <c r="VTB229" s="730"/>
      <c r="VTC229" s="730"/>
      <c r="VTD229" s="730"/>
      <c r="VTE229" s="730"/>
      <c r="VTF229" s="730"/>
      <c r="VTG229" s="730"/>
      <c r="VTH229" s="730"/>
      <c r="VTI229" s="730"/>
      <c r="VTJ229" s="730"/>
      <c r="VTK229" s="730"/>
      <c r="VTL229" s="730"/>
      <c r="VTM229" s="730"/>
      <c r="VTN229" s="730"/>
      <c r="VTO229" s="730"/>
      <c r="VTP229" s="730"/>
      <c r="VTQ229" s="730"/>
      <c r="VTR229" s="730"/>
      <c r="VTS229" s="730"/>
      <c r="VTT229" s="730"/>
      <c r="VTU229" s="730"/>
      <c r="VTV229" s="730"/>
      <c r="VTW229" s="730"/>
      <c r="VTX229" s="730"/>
      <c r="VTY229" s="730"/>
      <c r="VTZ229" s="730"/>
      <c r="VUA229" s="730"/>
      <c r="VUB229" s="727"/>
      <c r="VUC229" s="727"/>
      <c r="VUD229" s="727"/>
      <c r="VUE229" s="727"/>
      <c r="VUF229" s="727"/>
      <c r="VUG229" s="727"/>
      <c r="VUH229" s="727"/>
      <c r="VUI229" s="727"/>
      <c r="VUJ229" s="727"/>
      <c r="VUK229" s="727"/>
      <c r="VUL229" s="727"/>
      <c r="VUM229" s="727"/>
      <c r="VUN229" s="727"/>
      <c r="VUO229" s="727"/>
      <c r="VUP229" s="727"/>
      <c r="VUQ229" s="727"/>
      <c r="VUR229" s="728"/>
      <c r="VUS229" s="728"/>
      <c r="VUT229" s="728"/>
      <c r="VUU229" s="728"/>
      <c r="VUV229" s="728"/>
      <c r="VUW229" s="728"/>
      <c r="VUX229" s="728"/>
      <c r="VUY229" s="729"/>
      <c r="VUZ229" s="729"/>
      <c r="VVA229" s="729"/>
      <c r="VVB229" s="729"/>
      <c r="VVC229" s="729"/>
      <c r="VVD229" s="729"/>
      <c r="VVE229" s="729"/>
      <c r="VVF229" s="729"/>
      <c r="VVG229" s="729"/>
      <c r="VVH229" s="729"/>
      <c r="VVI229" s="729"/>
      <c r="VVJ229" s="729"/>
      <c r="VVK229" s="729"/>
      <c r="VVL229" s="729"/>
      <c r="VVM229" s="729"/>
      <c r="VVN229" s="729"/>
      <c r="VVO229" s="729"/>
      <c r="VVP229" s="729"/>
      <c r="VVQ229" s="729"/>
      <c r="VVR229" s="729"/>
      <c r="VVS229" s="729"/>
      <c r="VVT229" s="729"/>
      <c r="VVU229" s="729"/>
      <c r="VVV229" s="729"/>
      <c r="VVW229" s="729"/>
      <c r="VVX229" s="729"/>
      <c r="VVY229" s="729"/>
      <c r="VVZ229" s="729"/>
      <c r="VWA229" s="729"/>
      <c r="VWB229" s="729"/>
      <c r="VWC229" s="729"/>
      <c r="VWD229" s="729"/>
      <c r="VWE229" s="729"/>
      <c r="VWF229" s="729"/>
      <c r="VWG229" s="730"/>
      <c r="VWH229" s="730"/>
      <c r="VWI229" s="730"/>
      <c r="VWJ229" s="730"/>
      <c r="VWK229" s="730"/>
      <c r="VWL229" s="730"/>
      <c r="VWM229" s="730"/>
      <c r="VWN229" s="730"/>
      <c r="VWO229" s="730"/>
      <c r="VWP229" s="730"/>
      <c r="VWQ229" s="730"/>
      <c r="VWR229" s="730"/>
      <c r="VWS229" s="730"/>
      <c r="VWT229" s="730"/>
      <c r="VWU229" s="730"/>
      <c r="VWV229" s="730"/>
      <c r="VWW229" s="730"/>
      <c r="VWX229" s="730"/>
      <c r="VWY229" s="730"/>
      <c r="VWZ229" s="730"/>
      <c r="VXA229" s="730"/>
      <c r="VXB229" s="730"/>
      <c r="VXC229" s="730"/>
      <c r="VXD229" s="730"/>
      <c r="VXE229" s="730"/>
      <c r="VXF229" s="730"/>
      <c r="VXG229" s="730"/>
      <c r="VXH229" s="730"/>
      <c r="VXI229" s="730"/>
      <c r="VXJ229" s="730"/>
      <c r="VXK229" s="730"/>
      <c r="VXL229" s="730"/>
      <c r="VXM229" s="730"/>
      <c r="VXN229" s="730"/>
      <c r="VXO229" s="730"/>
      <c r="VXP229" s="730"/>
      <c r="VXQ229" s="730"/>
      <c r="VXR229" s="730"/>
      <c r="VXS229" s="730"/>
      <c r="VXT229" s="730"/>
      <c r="VXU229" s="730"/>
      <c r="VXV229" s="730"/>
      <c r="VXW229" s="730"/>
      <c r="VXX229" s="730"/>
      <c r="VXY229" s="730"/>
      <c r="VXZ229" s="730"/>
      <c r="VYA229" s="730"/>
      <c r="VYB229" s="730"/>
      <c r="VYC229" s="727"/>
      <c r="VYD229" s="727"/>
      <c r="VYE229" s="727"/>
      <c r="VYF229" s="727"/>
      <c r="VYG229" s="727"/>
      <c r="VYH229" s="727"/>
      <c r="VYI229" s="727"/>
      <c r="VYJ229" s="727"/>
      <c r="VYK229" s="727"/>
      <c r="VYL229" s="727"/>
      <c r="VYM229" s="727"/>
      <c r="VYN229" s="727"/>
      <c r="VYO229" s="727"/>
      <c r="VYP229" s="727"/>
      <c r="VYQ229" s="727"/>
      <c r="VYR229" s="727"/>
      <c r="VYS229" s="728"/>
      <c r="VYT229" s="728"/>
      <c r="VYU229" s="728"/>
      <c r="VYV229" s="728"/>
      <c r="VYW229" s="728"/>
      <c r="VYX229" s="728"/>
      <c r="VYY229" s="728"/>
      <c r="VYZ229" s="729"/>
      <c r="VZA229" s="729"/>
      <c r="VZB229" s="729"/>
      <c r="VZC229" s="729"/>
      <c r="VZD229" s="729"/>
      <c r="VZE229" s="729"/>
      <c r="VZF229" s="729"/>
      <c r="VZG229" s="729"/>
      <c r="VZH229" s="729"/>
      <c r="VZI229" s="729"/>
      <c r="VZJ229" s="729"/>
      <c r="VZK229" s="729"/>
      <c r="VZL229" s="729"/>
      <c r="VZM229" s="729"/>
      <c r="VZN229" s="729"/>
      <c r="VZO229" s="729"/>
      <c r="VZP229" s="729"/>
      <c r="VZQ229" s="729"/>
      <c r="VZR229" s="729"/>
      <c r="VZS229" s="729"/>
      <c r="VZT229" s="729"/>
      <c r="VZU229" s="729"/>
      <c r="VZV229" s="729"/>
      <c r="VZW229" s="729"/>
      <c r="VZX229" s="729"/>
      <c r="VZY229" s="729"/>
      <c r="VZZ229" s="729"/>
      <c r="WAA229" s="729"/>
      <c r="WAB229" s="729"/>
      <c r="WAC229" s="729"/>
      <c r="WAD229" s="729"/>
      <c r="WAE229" s="729"/>
      <c r="WAF229" s="729"/>
      <c r="WAG229" s="729"/>
      <c r="WAH229" s="730"/>
      <c r="WAI229" s="730"/>
      <c r="WAJ229" s="730"/>
      <c r="WAK229" s="730"/>
      <c r="WAL229" s="730"/>
      <c r="WAM229" s="730"/>
      <c r="WAN229" s="730"/>
      <c r="WAO229" s="730"/>
      <c r="WAP229" s="730"/>
      <c r="WAQ229" s="730"/>
      <c r="WAR229" s="730"/>
      <c r="WAS229" s="730"/>
      <c r="WAT229" s="730"/>
      <c r="WAU229" s="730"/>
      <c r="WAV229" s="730"/>
      <c r="WAW229" s="730"/>
      <c r="WAX229" s="730"/>
      <c r="WAY229" s="730"/>
      <c r="WAZ229" s="730"/>
      <c r="WBA229" s="730"/>
      <c r="WBB229" s="730"/>
      <c r="WBC229" s="730"/>
      <c r="WBD229" s="730"/>
      <c r="WBE229" s="730"/>
      <c r="WBF229" s="730"/>
      <c r="WBG229" s="730"/>
      <c r="WBH229" s="730"/>
      <c r="WBI229" s="730"/>
      <c r="WBJ229" s="730"/>
      <c r="WBK229" s="730"/>
      <c r="WBL229" s="730"/>
      <c r="WBM229" s="730"/>
      <c r="WBN229" s="730"/>
      <c r="WBO229" s="730"/>
      <c r="WBP229" s="730"/>
      <c r="WBQ229" s="730"/>
      <c r="WBR229" s="730"/>
      <c r="WBS229" s="730"/>
      <c r="WBT229" s="730"/>
      <c r="WBU229" s="730"/>
      <c r="WBV229" s="730"/>
      <c r="WBW229" s="730"/>
      <c r="WBX229" s="730"/>
      <c r="WBY229" s="730"/>
      <c r="WBZ229" s="730"/>
      <c r="WCA229" s="730"/>
      <c r="WCB229" s="730"/>
      <c r="WCC229" s="730"/>
      <c r="WCD229" s="727"/>
      <c r="WCE229" s="727"/>
      <c r="WCF229" s="727"/>
      <c r="WCG229" s="727"/>
      <c r="WCH229" s="727"/>
      <c r="WCI229" s="727"/>
      <c r="WCJ229" s="727"/>
      <c r="WCK229" s="727"/>
      <c r="WCL229" s="727"/>
      <c r="WCM229" s="727"/>
      <c r="WCN229" s="727"/>
      <c r="WCO229" s="727"/>
      <c r="WCP229" s="727"/>
      <c r="WCQ229" s="727"/>
      <c r="WCR229" s="727"/>
      <c r="WCS229" s="727"/>
      <c r="WCT229" s="728"/>
      <c r="WCU229" s="728"/>
      <c r="WCV229" s="728"/>
      <c r="WCW229" s="728"/>
      <c r="WCX229" s="728"/>
      <c r="WCY229" s="728"/>
      <c r="WCZ229" s="728"/>
      <c r="WDA229" s="729"/>
      <c r="WDB229" s="729"/>
      <c r="WDC229" s="729"/>
      <c r="WDD229" s="729"/>
      <c r="WDE229" s="729"/>
      <c r="WDF229" s="729"/>
      <c r="WDG229" s="729"/>
      <c r="WDH229" s="729"/>
      <c r="WDI229" s="729"/>
      <c r="WDJ229" s="729"/>
      <c r="WDK229" s="729"/>
      <c r="WDL229" s="729"/>
      <c r="WDM229" s="729"/>
      <c r="WDN229" s="729"/>
      <c r="WDO229" s="729"/>
      <c r="WDP229" s="729"/>
      <c r="WDQ229" s="729"/>
      <c r="WDR229" s="729"/>
      <c r="WDS229" s="729"/>
      <c r="WDT229" s="729"/>
      <c r="WDU229" s="729"/>
      <c r="WDV229" s="729"/>
      <c r="WDW229" s="729"/>
      <c r="WDX229" s="729"/>
      <c r="WDY229" s="729"/>
      <c r="WDZ229" s="729"/>
      <c r="WEA229" s="729"/>
      <c r="WEB229" s="729"/>
      <c r="WEC229" s="729"/>
      <c r="WED229" s="729"/>
      <c r="WEE229" s="729"/>
      <c r="WEF229" s="729"/>
      <c r="WEG229" s="729"/>
      <c r="WEH229" s="729"/>
      <c r="WEI229" s="730"/>
      <c r="WEJ229" s="730"/>
      <c r="WEK229" s="730"/>
      <c r="WEL229" s="730"/>
      <c r="WEM229" s="730"/>
      <c r="WEN229" s="730"/>
      <c r="WEO229" s="730"/>
      <c r="WEP229" s="730"/>
      <c r="WEQ229" s="730"/>
      <c r="WER229" s="730"/>
      <c r="WES229" s="730"/>
      <c r="WET229" s="730"/>
      <c r="WEU229" s="730"/>
      <c r="WEV229" s="730"/>
      <c r="WEW229" s="730"/>
      <c r="WEX229" s="730"/>
      <c r="WEY229" s="730"/>
      <c r="WEZ229" s="730"/>
      <c r="WFA229" s="730"/>
      <c r="WFB229" s="730"/>
      <c r="WFC229" s="730"/>
      <c r="WFD229" s="730"/>
      <c r="WFE229" s="730"/>
      <c r="WFF229" s="730"/>
      <c r="WFG229" s="730"/>
      <c r="WFH229" s="730"/>
      <c r="WFI229" s="730"/>
      <c r="WFJ229" s="730"/>
      <c r="WFK229" s="730"/>
      <c r="WFL229" s="730"/>
      <c r="WFM229" s="730"/>
      <c r="WFN229" s="730"/>
      <c r="WFO229" s="730"/>
      <c r="WFP229" s="730"/>
      <c r="WFQ229" s="730"/>
      <c r="WFR229" s="730"/>
      <c r="WFS229" s="730"/>
      <c r="WFT229" s="730"/>
      <c r="WFU229" s="730"/>
      <c r="WFV229" s="730"/>
      <c r="WFW229" s="730"/>
      <c r="WFX229" s="730"/>
      <c r="WFY229" s="730"/>
      <c r="WFZ229" s="730"/>
      <c r="WGA229" s="730"/>
      <c r="WGB229" s="730"/>
      <c r="WGC229" s="730"/>
      <c r="WGD229" s="730"/>
      <c r="WGE229" s="727"/>
      <c r="WGF229" s="727"/>
      <c r="WGG229" s="727"/>
      <c r="WGH229" s="727"/>
      <c r="WGI229" s="727"/>
      <c r="WGJ229" s="727"/>
      <c r="WGK229" s="727"/>
      <c r="WGL229" s="727"/>
      <c r="WGM229" s="727"/>
      <c r="WGN229" s="727"/>
      <c r="WGO229" s="727"/>
      <c r="WGP229" s="727"/>
      <c r="WGQ229" s="727"/>
      <c r="WGR229" s="727"/>
      <c r="WGS229" s="727"/>
      <c r="WGT229" s="727"/>
      <c r="WGU229" s="728"/>
      <c r="WGV229" s="728"/>
      <c r="WGW229" s="728"/>
      <c r="WGX229" s="728"/>
      <c r="WGY229" s="728"/>
      <c r="WGZ229" s="728"/>
      <c r="WHA229" s="728"/>
      <c r="WHB229" s="729"/>
      <c r="WHC229" s="729"/>
      <c r="WHD229" s="729"/>
      <c r="WHE229" s="729"/>
      <c r="WHF229" s="729"/>
      <c r="WHG229" s="729"/>
      <c r="WHH229" s="729"/>
      <c r="WHI229" s="729"/>
      <c r="WHJ229" s="729"/>
      <c r="WHK229" s="729"/>
      <c r="WHL229" s="729"/>
      <c r="WHM229" s="729"/>
      <c r="WHN229" s="729"/>
      <c r="WHO229" s="729"/>
      <c r="WHP229" s="729"/>
      <c r="WHQ229" s="729"/>
      <c r="WHR229" s="729"/>
      <c r="WHS229" s="729"/>
      <c r="WHT229" s="729"/>
      <c r="WHU229" s="729"/>
      <c r="WHV229" s="729"/>
      <c r="WHW229" s="729"/>
      <c r="WHX229" s="729"/>
      <c r="WHY229" s="729"/>
      <c r="WHZ229" s="729"/>
      <c r="WIA229" s="729"/>
      <c r="WIB229" s="729"/>
      <c r="WIC229" s="729"/>
      <c r="WID229" s="729"/>
      <c r="WIE229" s="729"/>
      <c r="WIF229" s="729"/>
      <c r="WIG229" s="729"/>
      <c r="WIH229" s="729"/>
      <c r="WII229" s="729"/>
      <c r="WIJ229" s="730"/>
      <c r="WIK229" s="730"/>
      <c r="WIL229" s="730"/>
      <c r="WIM229" s="730"/>
      <c r="WIN229" s="730"/>
      <c r="WIO229" s="730"/>
      <c r="WIP229" s="730"/>
      <c r="WIQ229" s="730"/>
      <c r="WIR229" s="730"/>
      <c r="WIS229" s="730"/>
      <c r="WIT229" s="730"/>
      <c r="WIU229" s="730"/>
      <c r="WIV229" s="730"/>
      <c r="WIW229" s="730"/>
      <c r="WIX229" s="730"/>
      <c r="WIY229" s="730"/>
      <c r="WIZ229" s="730"/>
      <c r="WJA229" s="730"/>
      <c r="WJB229" s="730"/>
      <c r="WJC229" s="730"/>
      <c r="WJD229" s="730"/>
      <c r="WJE229" s="730"/>
      <c r="WJF229" s="730"/>
      <c r="WJG229" s="730"/>
      <c r="WJH229" s="730"/>
      <c r="WJI229" s="730"/>
      <c r="WJJ229" s="730"/>
      <c r="WJK229" s="730"/>
      <c r="WJL229" s="730"/>
      <c r="WJM229" s="730"/>
      <c r="WJN229" s="730"/>
      <c r="WJO229" s="730"/>
      <c r="WJP229" s="730"/>
      <c r="WJQ229" s="730"/>
      <c r="WJR229" s="730"/>
      <c r="WJS229" s="730"/>
      <c r="WJT229" s="730"/>
      <c r="WJU229" s="730"/>
      <c r="WJV229" s="730"/>
      <c r="WJW229" s="730"/>
      <c r="WJX229" s="730"/>
      <c r="WJY229" s="730"/>
      <c r="WJZ229" s="730"/>
      <c r="WKA229" s="730"/>
      <c r="WKB229" s="730"/>
      <c r="WKC229" s="730"/>
      <c r="WKD229" s="730"/>
      <c r="WKE229" s="730"/>
      <c r="WKF229" s="727"/>
      <c r="WKG229" s="727"/>
      <c r="WKH229" s="727"/>
      <c r="WKI229" s="727"/>
      <c r="WKJ229" s="727"/>
      <c r="WKK229" s="727"/>
      <c r="WKL229" s="727"/>
      <c r="WKM229" s="727"/>
      <c r="WKN229" s="727"/>
      <c r="WKO229" s="727"/>
      <c r="WKP229" s="727"/>
      <c r="WKQ229" s="727"/>
      <c r="WKR229" s="727"/>
      <c r="WKS229" s="727"/>
      <c r="WKT229" s="727"/>
      <c r="WKU229" s="727"/>
      <c r="WKV229" s="728"/>
      <c r="WKW229" s="728"/>
      <c r="WKX229" s="728"/>
      <c r="WKY229" s="728"/>
      <c r="WKZ229" s="728"/>
      <c r="WLA229" s="728"/>
      <c r="WLB229" s="728"/>
      <c r="WLC229" s="729"/>
      <c r="WLD229" s="729"/>
      <c r="WLE229" s="729"/>
      <c r="WLF229" s="729"/>
      <c r="WLG229" s="729"/>
      <c r="WLH229" s="729"/>
      <c r="WLI229" s="729"/>
      <c r="WLJ229" s="729"/>
      <c r="WLK229" s="729"/>
      <c r="WLL229" s="729"/>
      <c r="WLM229" s="729"/>
      <c r="WLN229" s="729"/>
      <c r="WLO229" s="729"/>
      <c r="WLP229" s="729"/>
      <c r="WLQ229" s="729"/>
      <c r="WLR229" s="729"/>
      <c r="WLS229" s="729"/>
      <c r="WLT229" s="729"/>
      <c r="WLU229" s="729"/>
      <c r="WLV229" s="729"/>
      <c r="WLW229" s="729"/>
      <c r="WLX229" s="729"/>
      <c r="WLY229" s="729"/>
      <c r="WLZ229" s="729"/>
      <c r="WMA229" s="729"/>
      <c r="WMB229" s="729"/>
      <c r="WMC229" s="729"/>
      <c r="WMD229" s="729"/>
      <c r="WME229" s="729"/>
      <c r="WMF229" s="729"/>
      <c r="WMG229" s="729"/>
      <c r="WMH229" s="729"/>
      <c r="WMI229" s="729"/>
      <c r="WMJ229" s="729"/>
      <c r="WMK229" s="730"/>
      <c r="WML229" s="730"/>
      <c r="WMM229" s="730"/>
      <c r="WMN229" s="730"/>
      <c r="WMO229" s="730"/>
      <c r="WMP229" s="730"/>
      <c r="WMQ229" s="730"/>
      <c r="WMR229" s="730"/>
      <c r="WMS229" s="730"/>
      <c r="WMT229" s="730"/>
      <c r="WMU229" s="730"/>
      <c r="WMV229" s="730"/>
      <c r="WMW229" s="730"/>
      <c r="WMX229" s="730"/>
      <c r="WMY229" s="730"/>
      <c r="WMZ229" s="730"/>
      <c r="WNA229" s="730"/>
      <c r="WNB229" s="730"/>
      <c r="WNC229" s="730"/>
      <c r="WND229" s="730"/>
      <c r="WNE229" s="730"/>
      <c r="WNF229" s="730"/>
      <c r="WNG229" s="730"/>
      <c r="WNH229" s="730"/>
      <c r="WNI229" s="730"/>
      <c r="WNJ229" s="730"/>
      <c r="WNK229" s="730"/>
      <c r="WNL229" s="730"/>
      <c r="WNM229" s="730"/>
      <c r="WNN229" s="730"/>
      <c r="WNO229" s="730"/>
      <c r="WNP229" s="730"/>
      <c r="WNQ229" s="730"/>
      <c r="WNR229" s="730"/>
      <c r="WNS229" s="730"/>
      <c r="WNT229" s="730"/>
      <c r="WNU229" s="730"/>
      <c r="WNV229" s="730"/>
      <c r="WNW229" s="730"/>
      <c r="WNX229" s="730"/>
      <c r="WNY229" s="730"/>
      <c r="WNZ229" s="730"/>
      <c r="WOA229" s="730"/>
      <c r="WOB229" s="730"/>
      <c r="WOC229" s="730"/>
      <c r="WOD229" s="730"/>
      <c r="WOE229" s="730"/>
      <c r="WOF229" s="730"/>
      <c r="WOG229" s="727"/>
      <c r="WOH229" s="727"/>
      <c r="WOI229" s="727"/>
      <c r="WOJ229" s="727"/>
      <c r="WOK229" s="727"/>
      <c r="WOL229" s="727"/>
      <c r="WOM229" s="727"/>
      <c r="WON229" s="727"/>
      <c r="WOO229" s="727"/>
      <c r="WOP229" s="727"/>
      <c r="WOQ229" s="727"/>
      <c r="WOR229" s="727"/>
      <c r="WOS229" s="727"/>
      <c r="WOT229" s="727"/>
      <c r="WOU229" s="727"/>
      <c r="WOV229" s="727"/>
      <c r="WOW229" s="728"/>
      <c r="WOX229" s="728"/>
      <c r="WOY229" s="728"/>
      <c r="WOZ229" s="728"/>
      <c r="WPA229" s="728"/>
      <c r="WPB229" s="728"/>
      <c r="WPC229" s="728"/>
      <c r="WPD229" s="729"/>
      <c r="WPE229" s="729"/>
      <c r="WPF229" s="729"/>
      <c r="WPG229" s="729"/>
      <c r="WPH229" s="729"/>
      <c r="WPI229" s="729"/>
      <c r="WPJ229" s="729"/>
      <c r="WPK229" s="729"/>
      <c r="WPL229" s="729"/>
      <c r="WPM229" s="729"/>
      <c r="WPN229" s="729"/>
      <c r="WPO229" s="729"/>
      <c r="WPP229" s="729"/>
      <c r="WPQ229" s="729"/>
      <c r="WPR229" s="729"/>
      <c r="WPS229" s="729"/>
      <c r="WPT229" s="729"/>
      <c r="WPU229" s="729"/>
      <c r="WPV229" s="729"/>
      <c r="WPW229" s="729"/>
      <c r="WPX229" s="729"/>
      <c r="WPY229" s="729"/>
      <c r="WPZ229" s="729"/>
      <c r="WQA229" s="729"/>
      <c r="WQB229" s="729"/>
      <c r="WQC229" s="729"/>
      <c r="WQD229" s="729"/>
      <c r="WQE229" s="729"/>
      <c r="WQF229" s="729"/>
      <c r="WQG229" s="729"/>
      <c r="WQH229" s="729"/>
      <c r="WQI229" s="729"/>
      <c r="WQJ229" s="729"/>
      <c r="WQK229" s="729"/>
      <c r="WQL229" s="730"/>
      <c r="WQM229" s="730"/>
      <c r="WQN229" s="730"/>
      <c r="WQO229" s="730"/>
      <c r="WQP229" s="730"/>
      <c r="WQQ229" s="730"/>
      <c r="WQR229" s="730"/>
      <c r="WQS229" s="730"/>
      <c r="WQT229" s="730"/>
      <c r="WQU229" s="730"/>
      <c r="WQV229" s="730"/>
      <c r="WQW229" s="730"/>
      <c r="WQX229" s="730"/>
      <c r="WQY229" s="730"/>
      <c r="WQZ229" s="730"/>
      <c r="WRA229" s="730"/>
      <c r="WRB229" s="730"/>
      <c r="WRC229" s="730"/>
      <c r="WRD229" s="730"/>
      <c r="WRE229" s="730"/>
      <c r="WRF229" s="730"/>
      <c r="WRG229" s="730"/>
      <c r="WRH229" s="730"/>
      <c r="WRI229" s="730"/>
      <c r="WRJ229" s="730"/>
      <c r="WRK229" s="730"/>
      <c r="WRL229" s="730"/>
      <c r="WRM229" s="730"/>
      <c r="WRN229" s="730"/>
      <c r="WRO229" s="730"/>
      <c r="WRP229" s="730"/>
      <c r="WRQ229" s="730"/>
      <c r="WRR229" s="730"/>
      <c r="WRS229" s="730"/>
      <c r="WRT229" s="730"/>
      <c r="WRU229" s="730"/>
      <c r="WRV229" s="730"/>
      <c r="WRW229" s="730"/>
      <c r="WRX229" s="730"/>
      <c r="WRY229" s="730"/>
      <c r="WRZ229" s="730"/>
      <c r="WSA229" s="730"/>
      <c r="WSB229" s="730"/>
      <c r="WSC229" s="730"/>
      <c r="WSD229" s="730"/>
      <c r="WSE229" s="730"/>
      <c r="WSF229" s="730"/>
      <c r="WSG229" s="730"/>
      <c r="WSH229" s="727"/>
      <c r="WSI229" s="727"/>
      <c r="WSJ229" s="727"/>
      <c r="WSK229" s="727"/>
      <c r="WSL229" s="727"/>
      <c r="WSM229" s="727"/>
      <c r="WSN229" s="727"/>
      <c r="WSO229" s="727"/>
      <c r="WSP229" s="727"/>
      <c r="WSQ229" s="727"/>
      <c r="WSR229" s="727"/>
      <c r="WSS229" s="727"/>
      <c r="WST229" s="727"/>
      <c r="WSU229" s="727"/>
      <c r="WSV229" s="727"/>
      <c r="WSW229" s="727"/>
      <c r="WSX229" s="728"/>
      <c r="WSY229" s="728"/>
      <c r="WSZ229" s="728"/>
      <c r="WTA229" s="728"/>
      <c r="WTB229" s="728"/>
      <c r="WTC229" s="728"/>
      <c r="WTD229" s="728"/>
      <c r="WTE229" s="729"/>
      <c r="WTF229" s="729"/>
      <c r="WTG229" s="729"/>
      <c r="WTH229" s="729"/>
      <c r="WTI229" s="729"/>
      <c r="WTJ229" s="729"/>
      <c r="WTK229" s="729"/>
      <c r="WTL229" s="729"/>
      <c r="WTM229" s="729"/>
      <c r="WTN229" s="729"/>
      <c r="WTO229" s="729"/>
      <c r="WTP229" s="729"/>
      <c r="WTQ229" s="729"/>
      <c r="WTR229" s="729"/>
      <c r="WTS229" s="729"/>
      <c r="WTT229" s="729"/>
      <c r="WTU229" s="729"/>
      <c r="WTV229" s="729"/>
      <c r="WTW229" s="729"/>
      <c r="WTX229" s="729"/>
      <c r="WTY229" s="729"/>
      <c r="WTZ229" s="729"/>
      <c r="WUA229" s="729"/>
      <c r="WUB229" s="729"/>
      <c r="WUC229" s="729"/>
      <c r="WUD229" s="729"/>
      <c r="WUE229" s="729"/>
      <c r="WUF229" s="729"/>
      <c r="WUG229" s="729"/>
      <c r="WUH229" s="729"/>
      <c r="WUI229" s="729"/>
      <c r="WUJ229" s="729"/>
      <c r="WUK229" s="729"/>
      <c r="WUL229" s="729"/>
      <c r="WUM229" s="730"/>
      <c r="WUN229" s="730"/>
      <c r="WUO229" s="730"/>
      <c r="WUP229" s="730"/>
      <c r="WUQ229" s="730"/>
      <c r="WUR229" s="730"/>
      <c r="WUS229" s="730"/>
      <c r="WUT229" s="730"/>
      <c r="WUU229" s="730"/>
      <c r="WUV229" s="730"/>
      <c r="WUW229" s="730"/>
      <c r="WUX229" s="730"/>
      <c r="WUY229" s="730"/>
      <c r="WUZ229" s="730"/>
      <c r="WVA229" s="730"/>
      <c r="WVB229" s="730"/>
      <c r="WVC229" s="730"/>
      <c r="WVD229" s="730"/>
      <c r="WVE229" s="730"/>
      <c r="WVF229" s="730"/>
      <c r="WVG229" s="730"/>
      <c r="WVH229" s="730"/>
      <c r="WVI229" s="730"/>
      <c r="WVJ229" s="730"/>
      <c r="WVK229" s="730"/>
      <c r="WVL229" s="730"/>
      <c r="WVM229" s="730"/>
      <c r="WVN229" s="730"/>
      <c r="WVO229" s="730"/>
      <c r="WVP229" s="730"/>
      <c r="WVQ229" s="730"/>
      <c r="WVR229" s="730"/>
      <c r="WVS229" s="730"/>
      <c r="WVT229" s="730"/>
      <c r="WVU229" s="730"/>
      <c r="WVV229" s="730"/>
      <c r="WVW229" s="730"/>
      <c r="WVX229" s="730"/>
      <c r="WVY229" s="730"/>
      <c r="WVZ229" s="730"/>
      <c r="WWA229" s="730"/>
      <c r="WWB229" s="730"/>
      <c r="WWC229" s="730"/>
      <c r="WWD229" s="730"/>
      <c r="WWE229" s="730"/>
      <c r="WWF229" s="730"/>
      <c r="WWG229" s="730"/>
      <c r="WWH229" s="730"/>
      <c r="WWI229" s="727"/>
      <c r="WWJ229" s="727"/>
      <c r="WWK229" s="727"/>
      <c r="WWL229" s="727"/>
      <c r="WWM229" s="727"/>
      <c r="WWN229" s="727"/>
      <c r="WWO229" s="727"/>
      <c r="WWP229" s="727"/>
      <c r="WWQ229" s="727"/>
      <c r="WWR229" s="727"/>
      <c r="WWS229" s="727"/>
      <c r="WWT229" s="727"/>
      <c r="WWU229" s="727"/>
      <c r="WWV229" s="727"/>
      <c r="WWW229" s="727"/>
      <c r="WWX229" s="727"/>
      <c r="WWY229" s="728"/>
      <c r="WWZ229" s="728"/>
      <c r="WXA229" s="728"/>
      <c r="WXB229" s="728"/>
      <c r="WXC229" s="728"/>
      <c r="WXD229" s="728"/>
      <c r="WXE229" s="728"/>
      <c r="WXF229" s="729"/>
      <c r="WXG229" s="729"/>
      <c r="WXH229" s="729"/>
      <c r="WXI229" s="729"/>
      <c r="WXJ229" s="729"/>
      <c r="WXK229" s="729"/>
      <c r="WXL229" s="729"/>
      <c r="WXM229" s="729"/>
      <c r="WXN229" s="729"/>
      <c r="WXO229" s="729"/>
      <c r="WXP229" s="729"/>
      <c r="WXQ229" s="729"/>
      <c r="WXR229" s="729"/>
      <c r="WXS229" s="729"/>
      <c r="WXT229" s="729"/>
      <c r="WXU229" s="729"/>
      <c r="WXV229" s="729"/>
      <c r="WXW229" s="729"/>
      <c r="WXX229" s="729"/>
      <c r="WXY229" s="729"/>
      <c r="WXZ229" s="729"/>
      <c r="WYA229" s="729"/>
      <c r="WYB229" s="729"/>
      <c r="WYC229" s="729"/>
      <c r="WYD229" s="729"/>
      <c r="WYE229" s="729"/>
      <c r="WYF229" s="729"/>
      <c r="WYG229" s="729"/>
      <c r="WYH229" s="729"/>
      <c r="WYI229" s="729"/>
      <c r="WYJ229" s="729"/>
      <c r="WYK229" s="729"/>
      <c r="WYL229" s="729"/>
      <c r="WYM229" s="729"/>
      <c r="WYN229" s="730"/>
      <c r="WYO229" s="730"/>
      <c r="WYP229" s="730"/>
      <c r="WYQ229" s="730"/>
      <c r="WYR229" s="730"/>
      <c r="WYS229" s="730"/>
      <c r="WYT229" s="730"/>
      <c r="WYU229" s="730"/>
      <c r="WYV229" s="730"/>
      <c r="WYW229" s="730"/>
      <c r="WYX229" s="730"/>
      <c r="WYY229" s="730"/>
      <c r="WYZ229" s="730"/>
      <c r="WZA229" s="730"/>
      <c r="WZB229" s="730"/>
      <c r="WZC229" s="730"/>
      <c r="WZD229" s="730"/>
      <c r="WZE229" s="730"/>
      <c r="WZF229" s="730"/>
      <c r="WZG229" s="730"/>
      <c r="WZH229" s="730"/>
      <c r="WZI229" s="730"/>
      <c r="WZJ229" s="730"/>
      <c r="WZK229" s="730"/>
      <c r="WZL229" s="730"/>
      <c r="WZM229" s="730"/>
      <c r="WZN229" s="730"/>
      <c r="WZO229" s="730"/>
      <c r="WZP229" s="730"/>
      <c r="WZQ229" s="730"/>
      <c r="WZR229" s="730"/>
      <c r="WZS229" s="730"/>
      <c r="WZT229" s="730"/>
      <c r="WZU229" s="730"/>
      <c r="WZV229" s="730"/>
      <c r="WZW229" s="730"/>
      <c r="WZX229" s="730"/>
      <c r="WZY229" s="730"/>
      <c r="WZZ229" s="730"/>
      <c r="XAA229" s="730"/>
      <c r="XAB229" s="730"/>
      <c r="XAC229" s="730"/>
      <c r="XAD229" s="730"/>
      <c r="XAE229" s="730"/>
      <c r="XAF229" s="730"/>
      <c r="XAG229" s="730"/>
      <c r="XAH229" s="730"/>
      <c r="XAI229" s="730"/>
      <c r="XAJ229" s="727"/>
      <c r="XAK229" s="727"/>
      <c r="XAL229" s="727"/>
      <c r="XAM229" s="727"/>
      <c r="XAN229" s="727"/>
      <c r="XAO229" s="727"/>
      <c r="XAP229" s="727"/>
      <c r="XAQ229" s="727"/>
      <c r="XAR229" s="727"/>
      <c r="XAS229" s="727"/>
      <c r="XAT229" s="727"/>
      <c r="XAU229" s="727"/>
      <c r="XAV229" s="727"/>
      <c r="XAW229" s="727"/>
      <c r="XAX229" s="727"/>
      <c r="XAY229" s="727"/>
      <c r="XAZ229" s="728"/>
      <c r="XBA229" s="728"/>
      <c r="XBB229" s="728"/>
      <c r="XBC229" s="728"/>
      <c r="XBD229" s="728"/>
      <c r="XBE229" s="728"/>
      <c r="XBF229" s="728"/>
      <c r="XBG229" s="729"/>
      <c r="XBH229" s="729"/>
      <c r="XBI229" s="729"/>
      <c r="XBJ229" s="729"/>
      <c r="XBK229" s="729"/>
      <c r="XBL229" s="729"/>
      <c r="XBM229" s="729"/>
      <c r="XBN229" s="729"/>
      <c r="XBO229" s="729"/>
      <c r="XBP229" s="729"/>
      <c r="XBQ229" s="729"/>
      <c r="XBR229" s="729"/>
      <c r="XBS229" s="729"/>
      <c r="XBT229" s="729"/>
      <c r="XBU229" s="729"/>
      <c r="XBV229" s="729"/>
      <c r="XBW229" s="729"/>
      <c r="XBX229" s="729"/>
      <c r="XBY229" s="729"/>
      <c r="XBZ229" s="729"/>
      <c r="XCA229" s="729"/>
      <c r="XCB229" s="729"/>
      <c r="XCC229" s="729"/>
      <c r="XCD229" s="729"/>
      <c r="XCE229" s="729"/>
      <c r="XCF229" s="729"/>
      <c r="XCG229" s="729"/>
      <c r="XCH229" s="729"/>
      <c r="XCI229" s="729"/>
      <c r="XCJ229" s="729"/>
      <c r="XCK229" s="729"/>
      <c r="XCL229" s="729"/>
      <c r="XCM229" s="729"/>
      <c r="XCN229" s="729"/>
      <c r="XCO229" s="730"/>
      <c r="XCP229" s="730"/>
      <c r="XCQ229" s="730"/>
      <c r="XCR229" s="730"/>
      <c r="XCS229" s="730"/>
      <c r="XCT229" s="730"/>
      <c r="XCU229" s="730"/>
      <c r="XCV229" s="730"/>
      <c r="XCW229" s="730"/>
      <c r="XCX229" s="730"/>
      <c r="XCY229" s="730"/>
      <c r="XCZ229" s="730"/>
      <c r="XDA229" s="730"/>
      <c r="XDB229" s="730"/>
      <c r="XDC229" s="730"/>
      <c r="XDD229" s="730"/>
      <c r="XDE229" s="730"/>
      <c r="XDF229" s="730"/>
      <c r="XDG229" s="730"/>
      <c r="XDH229" s="730"/>
      <c r="XDI229" s="730"/>
      <c r="XDJ229" s="730"/>
      <c r="XDK229" s="730"/>
      <c r="XDL229" s="730"/>
      <c r="XDM229" s="730"/>
      <c r="XDN229" s="730"/>
      <c r="XDO229" s="730"/>
      <c r="XDP229" s="730"/>
      <c r="XDQ229" s="730"/>
      <c r="XDR229" s="730"/>
      <c r="XDS229" s="730"/>
      <c r="XDT229" s="730"/>
      <c r="XDU229" s="730"/>
      <c r="XDV229" s="730"/>
      <c r="XDW229" s="730"/>
      <c r="XDX229" s="730"/>
      <c r="XDY229" s="730"/>
      <c r="XDZ229" s="730"/>
      <c r="XEA229" s="730"/>
      <c r="XEB229" s="730"/>
      <c r="XEC229" s="730"/>
      <c r="XED229" s="730"/>
      <c r="XEE229" s="730"/>
      <c r="XEF229" s="730"/>
      <c r="XEG229" s="730"/>
      <c r="XEH229" s="730"/>
      <c r="XEI229" s="730"/>
      <c r="XEJ229" s="730"/>
      <c r="XEK229" s="727"/>
      <c r="XEL229" s="727"/>
      <c r="XEM229" s="727"/>
      <c r="XEN229" s="727"/>
      <c r="XEO229" s="727"/>
      <c r="XEP229" s="727"/>
      <c r="XEQ229" s="727"/>
      <c r="XER229" s="727"/>
      <c r="XES229" s="727"/>
      <c r="XET229" s="727"/>
      <c r="XEU229" s="727"/>
      <c r="XEV229" s="727"/>
      <c r="XEW229" s="727"/>
      <c r="XEX229" s="727"/>
      <c r="XEY229" s="727"/>
      <c r="XEZ229" s="727"/>
      <c r="XFA229" s="728"/>
      <c r="XFB229" s="728"/>
      <c r="XFC229" s="728"/>
      <c r="XFD229" s="728"/>
    </row>
    <row r="230" spans="1:16384" s="182" customFormat="1" ht="15.6" customHeight="1" x14ac:dyDescent="0.25">
      <c r="A230" s="715"/>
      <c r="B230" s="715"/>
      <c r="C230" s="715"/>
      <c r="D230" s="715"/>
      <c r="E230" s="715"/>
      <c r="F230" s="715"/>
      <c r="G230" s="715"/>
      <c r="H230" s="847" t="s">
        <v>555</v>
      </c>
      <c r="I230" s="847"/>
      <c r="J230" s="847"/>
      <c r="K230" s="847"/>
      <c r="L230" s="847"/>
      <c r="M230" s="847"/>
      <c r="N230" s="847"/>
      <c r="O230" s="847"/>
      <c r="P230" s="847"/>
      <c r="Q230" s="847"/>
      <c r="R230" s="847"/>
      <c r="S230" s="847"/>
      <c r="T230" s="847"/>
      <c r="U230" s="847"/>
      <c r="V230" s="847"/>
      <c r="W230" s="847"/>
      <c r="X230" s="847"/>
      <c r="Y230" s="847"/>
      <c r="Z230" s="847"/>
      <c r="AA230" s="847"/>
      <c r="AB230" s="847"/>
      <c r="AC230" s="847"/>
      <c r="AD230" s="847"/>
      <c r="AE230" s="847"/>
      <c r="AF230" s="847"/>
      <c r="AG230" s="847"/>
      <c r="AH230" s="847"/>
      <c r="AI230" s="847"/>
      <c r="AJ230" s="847"/>
      <c r="AK230" s="847"/>
      <c r="AL230" s="847"/>
      <c r="AM230" s="847"/>
      <c r="AN230" s="847"/>
      <c r="AO230" s="847"/>
      <c r="AP230" s="543" t="s">
        <v>4</v>
      </c>
      <c r="AQ230" s="543"/>
      <c r="AR230" s="543"/>
      <c r="AS230" s="543"/>
      <c r="AT230" s="543"/>
      <c r="AU230" s="543"/>
      <c r="AV230" s="543"/>
      <c r="AW230" s="543"/>
      <c r="AX230" s="543"/>
      <c r="AY230" s="543"/>
      <c r="AZ230" s="543"/>
      <c r="BA230" s="543"/>
      <c r="BB230" s="543"/>
      <c r="BC230" s="543"/>
      <c r="BD230" s="543"/>
      <c r="BE230" s="543"/>
      <c r="BF230" s="543" t="s">
        <v>4</v>
      </c>
      <c r="BG230" s="543"/>
      <c r="BH230" s="543"/>
      <c r="BI230" s="543"/>
      <c r="BJ230" s="543"/>
      <c r="BK230" s="543"/>
      <c r="BL230" s="543"/>
      <c r="BM230" s="543"/>
      <c r="BN230" s="543"/>
      <c r="BO230" s="543"/>
      <c r="BP230" s="543"/>
      <c r="BQ230" s="543"/>
      <c r="BR230" s="543"/>
      <c r="BS230" s="543"/>
      <c r="BT230" s="543"/>
      <c r="BU230" s="543"/>
      <c r="BV230" s="543" t="s">
        <v>4</v>
      </c>
      <c r="BW230" s="543"/>
      <c r="BX230" s="543"/>
      <c r="BY230" s="543"/>
      <c r="BZ230" s="543"/>
      <c r="CA230" s="543"/>
      <c r="CB230" s="543"/>
      <c r="CC230" s="543"/>
      <c r="CD230" s="543"/>
      <c r="CE230" s="543"/>
      <c r="CF230" s="543"/>
      <c r="CG230" s="543"/>
      <c r="CH230" s="543"/>
      <c r="CI230" s="543"/>
      <c r="CJ230" s="543"/>
      <c r="CK230" s="543"/>
      <c r="CL230" s="733">
        <f>SUM(CL224:DA229)</f>
        <v>8717193.6999999993</v>
      </c>
      <c r="CM230" s="733"/>
      <c r="CN230" s="733"/>
      <c r="CO230" s="733"/>
      <c r="CP230" s="733"/>
      <c r="CQ230" s="733"/>
      <c r="CR230" s="733"/>
      <c r="CS230" s="733"/>
      <c r="CT230" s="733"/>
      <c r="CU230" s="733"/>
      <c r="CV230" s="733"/>
      <c r="CW230" s="733"/>
      <c r="CX230" s="733"/>
      <c r="CY230" s="733"/>
      <c r="CZ230" s="733"/>
      <c r="DA230" s="733"/>
      <c r="DB230" s="234"/>
      <c r="DC230" s="185"/>
    </row>
    <row r="231" spans="1:16384" s="182" customFormat="1" ht="15" customHeight="1" x14ac:dyDescent="0.25">
      <c r="A231" s="773"/>
      <c r="B231" s="774"/>
      <c r="C231" s="774"/>
      <c r="D231" s="774"/>
      <c r="E231" s="774"/>
      <c r="F231" s="774"/>
      <c r="G231" s="775"/>
      <c r="H231" s="851" t="s">
        <v>556</v>
      </c>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3"/>
      <c r="AP231" s="854"/>
      <c r="AQ231" s="855"/>
      <c r="AR231" s="855"/>
      <c r="AS231" s="855"/>
      <c r="AT231" s="855"/>
      <c r="AU231" s="855"/>
      <c r="AV231" s="855"/>
      <c r="AW231" s="855"/>
      <c r="AX231" s="855"/>
      <c r="AY231" s="855"/>
      <c r="AZ231" s="855"/>
      <c r="BA231" s="855"/>
      <c r="BB231" s="855"/>
      <c r="BC231" s="855"/>
      <c r="BD231" s="855"/>
      <c r="BE231" s="856"/>
      <c r="BF231" s="854"/>
      <c r="BG231" s="855"/>
      <c r="BH231" s="855"/>
      <c r="BI231" s="855"/>
      <c r="BJ231" s="855"/>
      <c r="BK231" s="855"/>
      <c r="BL231" s="855"/>
      <c r="BM231" s="855"/>
      <c r="BN231" s="855"/>
      <c r="BO231" s="855"/>
      <c r="BP231" s="855"/>
      <c r="BQ231" s="855"/>
      <c r="BR231" s="855"/>
      <c r="BS231" s="855"/>
      <c r="BT231" s="855"/>
      <c r="BU231" s="856"/>
      <c r="BV231" s="854"/>
      <c r="BW231" s="855"/>
      <c r="BX231" s="855"/>
      <c r="BY231" s="855"/>
      <c r="BZ231" s="855"/>
      <c r="CA231" s="855"/>
      <c r="CB231" s="855"/>
      <c r="CC231" s="855"/>
      <c r="CD231" s="855"/>
      <c r="CE231" s="855"/>
      <c r="CF231" s="855"/>
      <c r="CG231" s="855"/>
      <c r="CH231" s="855"/>
      <c r="CI231" s="855"/>
      <c r="CJ231" s="855"/>
      <c r="CK231" s="856"/>
      <c r="CL231" s="857">
        <f>CL230+CL218</f>
        <v>9147332</v>
      </c>
      <c r="CM231" s="855"/>
      <c r="CN231" s="855"/>
      <c r="CO231" s="855"/>
      <c r="CP231" s="855"/>
      <c r="CQ231" s="855"/>
      <c r="CR231" s="855"/>
      <c r="CS231" s="855"/>
      <c r="CT231" s="855"/>
      <c r="CU231" s="855"/>
      <c r="CV231" s="855"/>
      <c r="CW231" s="855"/>
      <c r="CX231" s="855"/>
      <c r="CY231" s="855"/>
      <c r="CZ231" s="855"/>
      <c r="DA231" s="856"/>
      <c r="DB231" s="234"/>
      <c r="DC231" s="185"/>
    </row>
    <row r="232" spans="1:16384" ht="7.2" customHeight="1" x14ac:dyDescent="0.25">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183"/>
      <c r="CF232" s="183"/>
      <c r="CG232" s="183"/>
      <c r="CH232" s="183"/>
      <c r="CI232" s="183"/>
      <c r="CJ232" s="183"/>
      <c r="CK232" s="183"/>
      <c r="CL232" s="183"/>
      <c r="CM232" s="183"/>
      <c r="CN232" s="183"/>
      <c r="CO232" s="183"/>
      <c r="CP232" s="183"/>
      <c r="CQ232" s="183"/>
      <c r="CR232" s="183"/>
      <c r="CS232" s="183"/>
      <c r="CT232" s="183"/>
      <c r="CU232" s="183"/>
      <c r="CV232" s="183"/>
      <c r="CW232" s="183"/>
      <c r="CX232" s="183"/>
      <c r="CY232" s="183"/>
      <c r="CZ232" s="183"/>
      <c r="DA232" s="183"/>
    </row>
    <row r="233" spans="1:16384" ht="11.4" customHeight="1" x14ac:dyDescent="0.25">
      <c r="A233" s="772" t="s">
        <v>641</v>
      </c>
      <c r="B233" s="772"/>
      <c r="C233" s="772"/>
      <c r="D233" s="772"/>
      <c r="E233" s="772"/>
      <c r="F233" s="772"/>
      <c r="G233" s="772"/>
      <c r="H233" s="772"/>
      <c r="I233" s="772"/>
      <c r="J233" s="772"/>
      <c r="K233" s="772"/>
      <c r="L233" s="772"/>
      <c r="M233" s="772"/>
      <c r="N233" s="772"/>
      <c r="O233" s="772"/>
      <c r="P233" s="772"/>
      <c r="Q233" s="772"/>
      <c r="R233" s="772"/>
      <c r="S233" s="772"/>
      <c r="T233" s="772"/>
      <c r="U233" s="772"/>
      <c r="V233" s="772"/>
      <c r="W233" s="772"/>
      <c r="X233" s="772"/>
      <c r="Y233" s="772"/>
      <c r="Z233" s="772"/>
      <c r="AA233" s="772"/>
      <c r="AB233" s="772"/>
      <c r="AC233" s="772"/>
      <c r="AD233" s="772"/>
      <c r="AE233" s="772"/>
      <c r="AF233" s="772"/>
      <c r="AG233" s="772"/>
      <c r="AH233" s="772"/>
      <c r="AI233" s="772"/>
      <c r="AJ233" s="772"/>
      <c r="AK233" s="772"/>
      <c r="AL233" s="772"/>
      <c r="AM233" s="772"/>
      <c r="AN233" s="772"/>
      <c r="AO233" s="772"/>
      <c r="AP233" s="772"/>
      <c r="AQ233" s="772"/>
      <c r="AR233" s="772"/>
      <c r="AS233" s="772"/>
      <c r="AT233" s="772"/>
      <c r="AU233" s="772"/>
      <c r="AV233" s="772"/>
      <c r="AW233" s="772"/>
      <c r="AX233" s="772"/>
      <c r="AY233" s="772"/>
      <c r="AZ233" s="772"/>
      <c r="BA233" s="772"/>
      <c r="BB233" s="772"/>
      <c r="BC233" s="772"/>
      <c r="BD233" s="772"/>
      <c r="BE233" s="772"/>
      <c r="BF233" s="772"/>
      <c r="BG233" s="772"/>
      <c r="BH233" s="772"/>
      <c r="BI233" s="772"/>
      <c r="BJ233" s="772"/>
      <c r="BK233" s="772"/>
      <c r="BL233" s="772"/>
      <c r="BM233" s="772"/>
      <c r="BN233" s="772"/>
      <c r="BO233" s="772"/>
      <c r="BP233" s="772"/>
      <c r="BQ233" s="772"/>
      <c r="BR233" s="772"/>
      <c r="BS233" s="772"/>
      <c r="BT233" s="772"/>
      <c r="BU233" s="772"/>
      <c r="BV233" s="772"/>
      <c r="BW233" s="772"/>
      <c r="BX233" s="772"/>
      <c r="BY233" s="772"/>
      <c r="BZ233" s="772"/>
      <c r="CA233" s="772"/>
      <c r="CB233" s="772"/>
      <c r="CC233" s="772"/>
      <c r="CD233" s="772"/>
      <c r="CE233" s="772"/>
      <c r="CF233" s="772"/>
      <c r="CG233" s="772"/>
      <c r="CH233" s="772"/>
      <c r="CI233" s="772"/>
      <c r="CJ233" s="772"/>
      <c r="CK233" s="772"/>
      <c r="CL233" s="772"/>
      <c r="CM233" s="772"/>
      <c r="CN233" s="772"/>
      <c r="CO233" s="772"/>
      <c r="CP233" s="772"/>
      <c r="CQ233" s="772"/>
      <c r="CR233" s="772"/>
      <c r="CS233" s="772"/>
      <c r="CT233" s="772"/>
      <c r="CU233" s="772"/>
      <c r="CV233" s="772"/>
      <c r="CW233" s="772"/>
      <c r="CX233" s="772"/>
      <c r="CY233" s="772"/>
      <c r="CZ233" s="772"/>
      <c r="DA233" s="772"/>
    </row>
    <row r="234" spans="1:16384" ht="4.2" customHeight="1" x14ac:dyDescent="0.25">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183"/>
      <c r="CF234" s="183"/>
      <c r="CG234" s="183"/>
      <c r="CH234" s="183"/>
      <c r="CI234" s="183"/>
      <c r="CJ234" s="183"/>
      <c r="CK234" s="183"/>
      <c r="CL234" s="183"/>
      <c r="CM234" s="183"/>
      <c r="CN234" s="183"/>
      <c r="CO234" s="183"/>
      <c r="CP234" s="183"/>
      <c r="CQ234" s="183"/>
      <c r="CR234" s="183"/>
      <c r="CS234" s="183"/>
      <c r="CT234" s="183"/>
      <c r="CU234" s="183"/>
      <c r="CV234" s="183"/>
      <c r="CW234" s="183"/>
      <c r="CX234" s="183"/>
      <c r="CY234" s="183"/>
      <c r="CZ234" s="183"/>
      <c r="DA234" s="183"/>
    </row>
    <row r="235" spans="1:16384" x14ac:dyDescent="0.25">
      <c r="A235" s="544" t="s">
        <v>47</v>
      </c>
      <c r="B235" s="722"/>
      <c r="C235" s="722"/>
      <c r="D235" s="722"/>
      <c r="E235" s="722"/>
      <c r="F235" s="722"/>
      <c r="G235" s="723"/>
      <c r="H235" s="544" t="s">
        <v>0</v>
      </c>
      <c r="I235" s="722"/>
      <c r="J235" s="722"/>
      <c r="K235" s="722"/>
      <c r="L235" s="722"/>
      <c r="M235" s="722"/>
      <c r="N235" s="722"/>
      <c r="O235" s="722"/>
      <c r="P235" s="722"/>
      <c r="Q235" s="722"/>
      <c r="R235" s="722"/>
      <c r="S235" s="722"/>
      <c r="T235" s="722"/>
      <c r="U235" s="722"/>
      <c r="V235" s="722"/>
      <c r="W235" s="722"/>
      <c r="X235" s="722"/>
      <c r="Y235" s="722"/>
      <c r="Z235" s="722"/>
      <c r="AA235" s="722"/>
      <c r="AB235" s="722"/>
      <c r="AC235" s="722"/>
      <c r="AD235" s="722"/>
      <c r="AE235" s="722"/>
      <c r="AF235" s="722"/>
      <c r="AG235" s="722"/>
      <c r="AH235" s="722"/>
      <c r="AI235" s="722"/>
      <c r="AJ235" s="722"/>
      <c r="AK235" s="722"/>
      <c r="AL235" s="722"/>
      <c r="AM235" s="722"/>
      <c r="AN235" s="722"/>
      <c r="AO235" s="722"/>
      <c r="AP235" s="722"/>
      <c r="AQ235" s="722"/>
      <c r="AR235" s="722"/>
      <c r="AS235" s="722"/>
      <c r="AT235" s="722"/>
      <c r="AU235" s="722"/>
      <c r="AV235" s="722"/>
      <c r="AW235" s="722"/>
      <c r="AX235" s="722"/>
      <c r="AY235" s="722"/>
      <c r="AZ235" s="722"/>
      <c r="BA235" s="722"/>
      <c r="BB235" s="722"/>
      <c r="BC235" s="723"/>
      <c r="BD235" s="544" t="s">
        <v>85</v>
      </c>
      <c r="BE235" s="722"/>
      <c r="BF235" s="722"/>
      <c r="BG235" s="722"/>
      <c r="BH235" s="722"/>
      <c r="BI235" s="722"/>
      <c r="BJ235" s="722"/>
      <c r="BK235" s="722"/>
      <c r="BL235" s="722"/>
      <c r="BM235" s="722"/>
      <c r="BN235" s="722"/>
      <c r="BO235" s="722"/>
      <c r="BP235" s="722"/>
      <c r="BQ235" s="722"/>
      <c r="BR235" s="722"/>
      <c r="BS235" s="723"/>
      <c r="BT235" s="544" t="s">
        <v>86</v>
      </c>
      <c r="BU235" s="722"/>
      <c r="BV235" s="722"/>
      <c r="BW235" s="722"/>
      <c r="BX235" s="722"/>
      <c r="BY235" s="722"/>
      <c r="BZ235" s="722"/>
      <c r="CA235" s="722"/>
      <c r="CB235" s="722"/>
      <c r="CC235" s="722"/>
      <c r="CD235" s="722"/>
      <c r="CE235" s="722"/>
      <c r="CF235" s="722"/>
      <c r="CG235" s="722"/>
      <c r="CH235" s="722"/>
      <c r="CI235" s="723"/>
      <c r="CJ235" s="544" t="s">
        <v>87</v>
      </c>
      <c r="CK235" s="722"/>
      <c r="CL235" s="722"/>
      <c r="CM235" s="722"/>
      <c r="CN235" s="722"/>
      <c r="CO235" s="722"/>
      <c r="CP235" s="722"/>
      <c r="CQ235" s="722"/>
      <c r="CR235" s="722"/>
      <c r="CS235" s="722"/>
      <c r="CT235" s="722"/>
      <c r="CU235" s="722"/>
      <c r="CV235" s="722"/>
      <c r="CW235" s="722"/>
      <c r="CX235" s="722"/>
      <c r="CY235" s="722"/>
      <c r="CZ235" s="722"/>
      <c r="DA235" s="723"/>
    </row>
    <row r="236" spans="1:16384" s="382" customFormat="1" ht="9.6" x14ac:dyDescent="0.2">
      <c r="A236" s="737">
        <v>1</v>
      </c>
      <c r="B236" s="737"/>
      <c r="C236" s="737"/>
      <c r="D236" s="737"/>
      <c r="E236" s="737"/>
      <c r="F236" s="737"/>
      <c r="G236" s="737"/>
      <c r="H236" s="737">
        <v>2</v>
      </c>
      <c r="I236" s="737"/>
      <c r="J236" s="737"/>
      <c r="K236" s="737"/>
      <c r="L236" s="737"/>
      <c r="M236" s="737"/>
      <c r="N236" s="737"/>
      <c r="O236" s="737"/>
      <c r="P236" s="737"/>
      <c r="Q236" s="737"/>
      <c r="R236" s="737"/>
      <c r="S236" s="737"/>
      <c r="T236" s="737"/>
      <c r="U236" s="737"/>
      <c r="V236" s="737"/>
      <c r="W236" s="737"/>
      <c r="X236" s="737"/>
      <c r="Y236" s="737"/>
      <c r="Z236" s="737"/>
      <c r="AA236" s="737"/>
      <c r="AB236" s="737"/>
      <c r="AC236" s="737"/>
      <c r="AD236" s="737"/>
      <c r="AE236" s="737"/>
      <c r="AF236" s="737"/>
      <c r="AG236" s="737"/>
      <c r="AH236" s="737"/>
      <c r="AI236" s="737"/>
      <c r="AJ236" s="737"/>
      <c r="AK236" s="737"/>
      <c r="AL236" s="737"/>
      <c r="AM236" s="737"/>
      <c r="AN236" s="737"/>
      <c r="AO236" s="737"/>
      <c r="AP236" s="737"/>
      <c r="AQ236" s="737"/>
      <c r="AR236" s="737"/>
      <c r="AS236" s="737"/>
      <c r="AT236" s="737"/>
      <c r="AU236" s="737"/>
      <c r="AV236" s="737"/>
      <c r="AW236" s="737"/>
      <c r="AX236" s="737"/>
      <c r="AY236" s="737"/>
      <c r="AZ236" s="737"/>
      <c r="BA236" s="737"/>
      <c r="BB236" s="737"/>
      <c r="BC236" s="737"/>
      <c r="BD236" s="737">
        <v>4</v>
      </c>
      <c r="BE236" s="737"/>
      <c r="BF236" s="737"/>
      <c r="BG236" s="737"/>
      <c r="BH236" s="737"/>
      <c r="BI236" s="737"/>
      <c r="BJ236" s="737"/>
      <c r="BK236" s="737"/>
      <c r="BL236" s="737"/>
      <c r="BM236" s="737"/>
      <c r="BN236" s="737"/>
      <c r="BO236" s="737"/>
      <c r="BP236" s="737"/>
      <c r="BQ236" s="737"/>
      <c r="BR236" s="737"/>
      <c r="BS236" s="737"/>
      <c r="BT236" s="737">
        <v>5</v>
      </c>
      <c r="BU236" s="737"/>
      <c r="BV236" s="737"/>
      <c r="BW236" s="737"/>
      <c r="BX236" s="737"/>
      <c r="BY236" s="737"/>
      <c r="BZ236" s="737"/>
      <c r="CA236" s="737"/>
      <c r="CB236" s="737"/>
      <c r="CC236" s="737"/>
      <c r="CD236" s="737"/>
      <c r="CE236" s="737"/>
      <c r="CF236" s="737"/>
      <c r="CG236" s="737"/>
      <c r="CH236" s="737"/>
      <c r="CI236" s="737"/>
      <c r="CJ236" s="737">
        <v>6</v>
      </c>
      <c r="CK236" s="737"/>
      <c r="CL236" s="737"/>
      <c r="CM236" s="737"/>
      <c r="CN236" s="737"/>
      <c r="CO236" s="737"/>
      <c r="CP236" s="737"/>
      <c r="CQ236" s="737"/>
      <c r="CR236" s="737"/>
      <c r="CS236" s="737"/>
      <c r="CT236" s="737"/>
      <c r="CU236" s="737"/>
      <c r="CV236" s="737"/>
      <c r="CW236" s="737"/>
      <c r="CX236" s="737"/>
      <c r="CY236" s="737"/>
      <c r="CZ236" s="737"/>
      <c r="DA236" s="737"/>
      <c r="DB236" s="381"/>
    </row>
    <row r="237" spans="1:16384" ht="7.2" customHeight="1" x14ac:dyDescent="0.25">
      <c r="A237" s="715"/>
      <c r="B237" s="715"/>
      <c r="C237" s="715"/>
      <c r="D237" s="715"/>
      <c r="E237" s="715"/>
      <c r="F237" s="715"/>
      <c r="G237" s="715"/>
      <c r="H237" s="710"/>
      <c r="I237" s="710"/>
      <c r="J237" s="710"/>
      <c r="K237" s="710"/>
      <c r="L237" s="710"/>
      <c r="M237" s="710"/>
      <c r="N237" s="710"/>
      <c r="O237" s="710"/>
      <c r="P237" s="710"/>
      <c r="Q237" s="710"/>
      <c r="R237" s="710"/>
      <c r="S237" s="710"/>
      <c r="T237" s="710"/>
      <c r="U237" s="710"/>
      <c r="V237" s="710"/>
      <c r="W237" s="710"/>
      <c r="X237" s="710"/>
      <c r="Y237" s="710"/>
      <c r="Z237" s="710"/>
      <c r="AA237" s="710"/>
      <c r="AB237" s="710"/>
      <c r="AC237" s="710"/>
      <c r="AD237" s="710"/>
      <c r="AE237" s="710"/>
      <c r="AF237" s="710"/>
      <c r="AG237" s="710"/>
      <c r="AH237" s="710"/>
      <c r="AI237" s="710"/>
      <c r="AJ237" s="710"/>
      <c r="AK237" s="710"/>
      <c r="AL237" s="710"/>
      <c r="AM237" s="710"/>
      <c r="AN237" s="710"/>
      <c r="AO237" s="710"/>
      <c r="AP237" s="710"/>
      <c r="AQ237" s="710"/>
      <c r="AR237" s="710"/>
      <c r="AS237" s="710"/>
      <c r="AT237" s="710"/>
      <c r="AU237" s="710"/>
      <c r="AV237" s="710"/>
      <c r="AW237" s="710"/>
      <c r="AX237" s="710"/>
      <c r="AY237" s="710"/>
      <c r="AZ237" s="710"/>
      <c r="BA237" s="710"/>
      <c r="BB237" s="710"/>
      <c r="BC237" s="710"/>
      <c r="BD237" s="711"/>
      <c r="BE237" s="711"/>
      <c r="BF237" s="711"/>
      <c r="BG237" s="711"/>
      <c r="BH237" s="711"/>
      <c r="BI237" s="711"/>
      <c r="BJ237" s="711"/>
      <c r="BK237" s="711"/>
      <c r="BL237" s="711"/>
      <c r="BM237" s="711"/>
      <c r="BN237" s="711"/>
      <c r="BO237" s="711"/>
      <c r="BP237" s="711"/>
      <c r="BQ237" s="711"/>
      <c r="BR237" s="711"/>
      <c r="BS237" s="711"/>
      <c r="BT237" s="711"/>
      <c r="BU237" s="711"/>
      <c r="BV237" s="711"/>
      <c r="BW237" s="711"/>
      <c r="BX237" s="711"/>
      <c r="BY237" s="711"/>
      <c r="BZ237" s="711"/>
      <c r="CA237" s="711"/>
      <c r="CB237" s="711"/>
      <c r="CC237" s="711"/>
      <c r="CD237" s="711"/>
      <c r="CE237" s="711"/>
      <c r="CF237" s="711"/>
      <c r="CG237" s="711"/>
      <c r="CH237" s="711"/>
      <c r="CI237" s="711"/>
      <c r="CJ237" s="711"/>
      <c r="CK237" s="711"/>
      <c r="CL237" s="711"/>
      <c r="CM237" s="711"/>
      <c r="CN237" s="711"/>
      <c r="CO237" s="711"/>
      <c r="CP237" s="711"/>
      <c r="CQ237" s="711"/>
      <c r="CR237" s="711"/>
      <c r="CS237" s="711"/>
      <c r="CT237" s="711"/>
      <c r="CU237" s="711"/>
      <c r="CV237" s="711"/>
      <c r="CW237" s="711"/>
      <c r="CX237" s="711"/>
      <c r="CY237" s="711"/>
      <c r="CZ237" s="711"/>
      <c r="DA237" s="711"/>
      <c r="DB237" s="235"/>
    </row>
    <row r="238" spans="1:16384" x14ac:dyDescent="0.25">
      <c r="A238" s="715"/>
      <c r="B238" s="715"/>
      <c r="C238" s="715"/>
      <c r="D238" s="715"/>
      <c r="E238" s="715"/>
      <c r="F238" s="715"/>
      <c r="G238" s="715"/>
      <c r="H238" s="739" t="s">
        <v>52</v>
      </c>
      <c r="I238" s="739"/>
      <c r="J238" s="739"/>
      <c r="K238" s="739"/>
      <c r="L238" s="739"/>
      <c r="M238" s="739"/>
      <c r="N238" s="739"/>
      <c r="O238" s="739"/>
      <c r="P238" s="739"/>
      <c r="Q238" s="739"/>
      <c r="R238" s="739"/>
      <c r="S238" s="739"/>
      <c r="T238" s="739"/>
      <c r="U238" s="739"/>
      <c r="V238" s="739"/>
      <c r="W238" s="739"/>
      <c r="X238" s="739"/>
      <c r="Y238" s="739"/>
      <c r="Z238" s="739"/>
      <c r="AA238" s="739"/>
      <c r="AB238" s="739"/>
      <c r="AC238" s="739"/>
      <c r="AD238" s="739"/>
      <c r="AE238" s="739"/>
      <c r="AF238" s="739"/>
      <c r="AG238" s="739"/>
      <c r="AH238" s="739"/>
      <c r="AI238" s="739"/>
      <c r="AJ238" s="739"/>
      <c r="AK238" s="739"/>
      <c r="AL238" s="739"/>
      <c r="AM238" s="739"/>
      <c r="AN238" s="739"/>
      <c r="AO238" s="739"/>
      <c r="AP238" s="739"/>
      <c r="AQ238" s="739"/>
      <c r="AR238" s="739"/>
      <c r="AS238" s="739"/>
      <c r="AT238" s="739"/>
      <c r="AU238" s="739"/>
      <c r="AV238" s="739"/>
      <c r="AW238" s="739"/>
      <c r="AX238" s="739"/>
      <c r="AY238" s="739"/>
      <c r="AZ238" s="739"/>
      <c r="BA238" s="739"/>
      <c r="BB238" s="739"/>
      <c r="BC238" s="740"/>
      <c r="BD238" s="711" t="s">
        <v>4</v>
      </c>
      <c r="BE238" s="711"/>
      <c r="BF238" s="711"/>
      <c r="BG238" s="711"/>
      <c r="BH238" s="711"/>
      <c r="BI238" s="711"/>
      <c r="BJ238" s="711"/>
      <c r="BK238" s="711"/>
      <c r="BL238" s="711"/>
      <c r="BM238" s="711"/>
      <c r="BN238" s="711"/>
      <c r="BO238" s="711"/>
      <c r="BP238" s="711"/>
      <c r="BQ238" s="711"/>
      <c r="BR238" s="711"/>
      <c r="BS238" s="711"/>
      <c r="BT238" s="711" t="s">
        <v>4</v>
      </c>
      <c r="BU238" s="711"/>
      <c r="BV238" s="711"/>
      <c r="BW238" s="711"/>
      <c r="BX238" s="711"/>
      <c r="BY238" s="711"/>
      <c r="BZ238" s="711"/>
      <c r="CA238" s="711"/>
      <c r="CB238" s="711"/>
      <c r="CC238" s="711"/>
      <c r="CD238" s="711"/>
      <c r="CE238" s="711"/>
      <c r="CF238" s="711"/>
      <c r="CG238" s="711"/>
      <c r="CH238" s="711"/>
      <c r="CI238" s="711"/>
      <c r="CJ238" s="711" t="s">
        <v>4</v>
      </c>
      <c r="CK238" s="711"/>
      <c r="CL238" s="711"/>
      <c r="CM238" s="711"/>
      <c r="CN238" s="711"/>
      <c r="CO238" s="711"/>
      <c r="CP238" s="711"/>
      <c r="CQ238" s="711"/>
      <c r="CR238" s="711"/>
      <c r="CS238" s="711"/>
      <c r="CT238" s="711"/>
      <c r="CU238" s="711"/>
      <c r="CV238" s="711"/>
      <c r="CW238" s="711"/>
      <c r="CX238" s="711"/>
      <c r="CY238" s="711"/>
      <c r="CZ238" s="711"/>
      <c r="DA238" s="711"/>
    </row>
    <row r="239" spans="1:16384" ht="6" customHeight="1" x14ac:dyDescent="0.25">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183"/>
      <c r="CF239" s="183"/>
      <c r="CG239" s="183"/>
      <c r="CH239" s="183"/>
      <c r="CI239" s="183"/>
      <c r="CJ239" s="183"/>
      <c r="CK239" s="183"/>
      <c r="CL239" s="183"/>
      <c r="CM239" s="183"/>
      <c r="CN239" s="183"/>
      <c r="CO239" s="183"/>
      <c r="CP239" s="183"/>
      <c r="CQ239" s="183"/>
      <c r="CR239" s="183"/>
      <c r="CS239" s="183"/>
      <c r="CT239" s="183"/>
      <c r="CU239" s="183"/>
      <c r="CV239" s="183"/>
      <c r="CW239" s="183"/>
      <c r="CX239" s="183"/>
      <c r="CY239" s="183"/>
      <c r="CZ239" s="183"/>
      <c r="DA239" s="183"/>
    </row>
    <row r="240" spans="1:16384" s="182" customFormat="1" ht="13.2" x14ac:dyDescent="0.25">
      <c r="A240" s="772" t="s">
        <v>642</v>
      </c>
      <c r="B240" s="772"/>
      <c r="C240" s="772"/>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772"/>
      <c r="AD240" s="772"/>
      <c r="AE240" s="772"/>
      <c r="AF240" s="772"/>
      <c r="AG240" s="772"/>
      <c r="AH240" s="772"/>
      <c r="AI240" s="772"/>
      <c r="AJ240" s="772"/>
      <c r="AK240" s="772"/>
      <c r="AL240" s="772"/>
      <c r="AM240" s="772"/>
      <c r="AN240" s="772"/>
      <c r="AO240" s="772"/>
      <c r="AP240" s="772"/>
      <c r="AQ240" s="772"/>
      <c r="AR240" s="772"/>
      <c r="AS240" s="772"/>
      <c r="AT240" s="772"/>
      <c r="AU240" s="772"/>
      <c r="AV240" s="772"/>
      <c r="AW240" s="772"/>
      <c r="AX240" s="772"/>
      <c r="AY240" s="772"/>
      <c r="AZ240" s="772"/>
      <c r="BA240" s="772"/>
      <c r="BB240" s="772"/>
      <c r="BC240" s="772"/>
      <c r="BD240" s="772"/>
      <c r="BE240" s="772"/>
      <c r="BF240" s="772"/>
      <c r="BG240" s="772"/>
      <c r="BH240" s="772"/>
      <c r="BI240" s="772"/>
      <c r="BJ240" s="772"/>
      <c r="BK240" s="772"/>
      <c r="BL240" s="772"/>
      <c r="BM240" s="772"/>
      <c r="BN240" s="772"/>
      <c r="BO240" s="772"/>
      <c r="BP240" s="772"/>
      <c r="BQ240" s="772"/>
      <c r="BR240" s="772"/>
      <c r="BS240" s="772"/>
      <c r="BT240" s="772"/>
      <c r="BU240" s="772"/>
      <c r="BV240" s="772"/>
      <c r="BW240" s="772"/>
      <c r="BX240" s="772"/>
      <c r="BY240" s="772"/>
      <c r="BZ240" s="772"/>
      <c r="CA240" s="772"/>
      <c r="CB240" s="772"/>
      <c r="CC240" s="772"/>
      <c r="CD240" s="772"/>
      <c r="CE240" s="772"/>
      <c r="CF240" s="772"/>
      <c r="CG240" s="772"/>
      <c r="CH240" s="772"/>
      <c r="CI240" s="772"/>
      <c r="CJ240" s="772"/>
      <c r="CK240" s="772"/>
      <c r="CL240" s="772"/>
      <c r="CM240" s="772"/>
      <c r="CN240" s="772"/>
      <c r="CO240" s="772"/>
      <c r="CP240" s="772"/>
      <c r="CQ240" s="772"/>
      <c r="CR240" s="772"/>
      <c r="CS240" s="772"/>
      <c r="CT240" s="772"/>
      <c r="CU240" s="772"/>
      <c r="CV240" s="772"/>
      <c r="CW240" s="772"/>
      <c r="CX240" s="772"/>
      <c r="CY240" s="772"/>
      <c r="CZ240" s="772"/>
      <c r="DA240" s="772"/>
      <c r="DB240" s="234"/>
      <c r="DC240" s="184"/>
    </row>
    <row r="241" spans="1:153" s="182" customFormat="1" ht="13.2" x14ac:dyDescent="0.25">
      <c r="A241" s="432"/>
      <c r="B241" s="432"/>
      <c r="C241" s="432"/>
      <c r="D241" s="432"/>
      <c r="E241" s="432"/>
      <c r="F241" s="432"/>
      <c r="G241" s="432"/>
      <c r="H241" s="432"/>
      <c r="I241" s="432"/>
      <c r="J241" s="432"/>
      <c r="K241" s="432"/>
      <c r="L241" s="432"/>
      <c r="M241" s="432"/>
      <c r="N241" s="432"/>
      <c r="O241" s="432"/>
      <c r="P241" s="432"/>
      <c r="Q241" s="432"/>
      <c r="R241" s="432"/>
      <c r="S241" s="432"/>
      <c r="T241" s="432"/>
      <c r="U241" s="432"/>
      <c r="V241" s="432"/>
      <c r="W241" s="432"/>
      <c r="X241" s="432"/>
      <c r="Y241" s="432"/>
      <c r="Z241" s="432"/>
      <c r="AA241" s="432"/>
      <c r="AB241" s="432"/>
      <c r="AC241" s="432"/>
      <c r="AD241" s="432"/>
      <c r="AE241" s="432"/>
      <c r="AF241" s="432"/>
      <c r="AG241" s="432"/>
      <c r="AH241" s="432"/>
      <c r="AI241" s="432"/>
      <c r="AJ241" s="432"/>
      <c r="AK241" s="432"/>
      <c r="AL241" s="432"/>
      <c r="AM241" s="432"/>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234"/>
      <c r="DC241" s="184"/>
    </row>
    <row r="242" spans="1:153" s="182" customFormat="1" ht="10.199999999999999" customHeight="1" x14ac:dyDescent="0.25">
      <c r="A242" s="721" t="s">
        <v>46</v>
      </c>
      <c r="B242" s="721"/>
      <c r="C242" s="721"/>
      <c r="D242" s="721"/>
      <c r="E242" s="721"/>
      <c r="F242" s="721"/>
      <c r="G242" s="721"/>
      <c r="H242" s="721"/>
      <c r="I242" s="721"/>
      <c r="J242" s="721"/>
      <c r="K242" s="721"/>
      <c r="L242" s="721"/>
      <c r="M242" s="721"/>
      <c r="N242" s="721"/>
      <c r="O242" s="721"/>
      <c r="P242" s="721"/>
      <c r="Q242" s="721"/>
      <c r="R242" s="721"/>
      <c r="S242" s="721"/>
      <c r="T242" s="721"/>
      <c r="U242" s="721"/>
      <c r="V242" s="721"/>
      <c r="W242" s="721"/>
      <c r="X242" s="721"/>
      <c r="Y242" s="721"/>
      <c r="Z242" s="721"/>
      <c r="AA242" s="721"/>
      <c r="AB242" s="721"/>
      <c r="AC242" s="721"/>
      <c r="AD242" s="721"/>
      <c r="AE242" s="721"/>
      <c r="AF242" s="721"/>
      <c r="AG242" s="721"/>
      <c r="AH242" s="721"/>
      <c r="AI242" s="721"/>
      <c r="AJ242" s="721"/>
      <c r="AK242" s="721"/>
      <c r="AL242" s="721"/>
      <c r="AM242" s="721"/>
      <c r="AN242" s="721"/>
      <c r="AO242" s="721"/>
      <c r="AP242" s="694" t="s">
        <v>485</v>
      </c>
      <c r="AQ242" s="694"/>
      <c r="AR242" s="694"/>
      <c r="AS242" s="694"/>
      <c r="AT242" s="694"/>
      <c r="AU242" s="694"/>
      <c r="AV242" s="694"/>
      <c r="AW242" s="694"/>
      <c r="AX242" s="694"/>
      <c r="AY242" s="694"/>
      <c r="AZ242" s="694"/>
      <c r="BA242" s="694"/>
      <c r="BB242" s="694"/>
      <c r="BC242" s="694"/>
      <c r="BD242" s="694"/>
      <c r="BE242" s="694"/>
      <c r="BF242" s="694"/>
      <c r="BG242" s="694"/>
      <c r="BH242" s="694"/>
      <c r="BI242" s="694"/>
      <c r="BJ242" s="694"/>
      <c r="BK242" s="694"/>
      <c r="BL242" s="694"/>
      <c r="BM242" s="694"/>
      <c r="BN242" s="694"/>
      <c r="BO242" s="694"/>
      <c r="BP242" s="694"/>
      <c r="BQ242" s="694"/>
      <c r="BR242" s="694"/>
      <c r="BS242" s="694"/>
      <c r="BT242" s="694"/>
      <c r="BU242" s="694"/>
      <c r="BV242" s="694"/>
      <c r="BW242" s="694"/>
      <c r="BX242" s="694"/>
      <c r="BY242" s="694"/>
      <c r="BZ242" s="694"/>
      <c r="CA242" s="694"/>
      <c r="CB242" s="694"/>
      <c r="CC242" s="694"/>
      <c r="CD242" s="694"/>
      <c r="CE242" s="694"/>
      <c r="CF242" s="694"/>
      <c r="CG242" s="694"/>
      <c r="CH242" s="694"/>
      <c r="CI242" s="694"/>
      <c r="CJ242" s="694"/>
      <c r="CK242" s="694"/>
      <c r="CL242" s="694"/>
      <c r="CM242" s="694"/>
      <c r="CN242" s="694"/>
      <c r="CO242" s="694"/>
      <c r="CP242" s="694"/>
      <c r="CQ242" s="694"/>
      <c r="CR242" s="694"/>
      <c r="CS242" s="694"/>
      <c r="CT242" s="694"/>
      <c r="CU242" s="694"/>
      <c r="CV242" s="694"/>
      <c r="CW242" s="694"/>
      <c r="CX242" s="694"/>
      <c r="CY242" s="694"/>
      <c r="CZ242" s="694"/>
      <c r="DA242" s="694"/>
      <c r="DB242" s="234"/>
      <c r="DC242" s="184"/>
    </row>
    <row r="243" spans="1:153" s="182" customFormat="1" ht="7.95" customHeight="1" x14ac:dyDescent="0.25">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c r="BR243" s="183"/>
      <c r="BS243" s="183"/>
      <c r="BT243" s="183"/>
      <c r="BU243" s="183"/>
      <c r="BV243" s="183"/>
      <c r="BW243" s="183"/>
      <c r="BX243" s="183"/>
      <c r="BY243" s="183"/>
      <c r="BZ243" s="183"/>
      <c r="CA243" s="183"/>
      <c r="CB243" s="183"/>
      <c r="CC243" s="183"/>
      <c r="CD243" s="183"/>
      <c r="CE243" s="183"/>
      <c r="CF243" s="183"/>
      <c r="CG243" s="183"/>
      <c r="CH243" s="183"/>
      <c r="CI243" s="183"/>
      <c r="CJ243" s="183"/>
      <c r="CK243" s="183"/>
      <c r="CL243" s="183"/>
      <c r="CM243" s="183"/>
      <c r="CN243" s="183"/>
      <c r="CO243" s="183"/>
      <c r="CP243" s="183"/>
      <c r="CQ243" s="183"/>
      <c r="CR243" s="183"/>
      <c r="CS243" s="183"/>
      <c r="CT243" s="183"/>
      <c r="CU243" s="183"/>
      <c r="CV243" s="183"/>
      <c r="CW243" s="183"/>
      <c r="CX243" s="183"/>
      <c r="CY243" s="183"/>
      <c r="CZ243" s="183"/>
      <c r="DA243" s="183"/>
      <c r="DB243" s="234"/>
      <c r="DC243" s="184"/>
    </row>
    <row r="244" spans="1:153" s="182" customFormat="1" x14ac:dyDescent="0.25">
      <c r="A244" s="544" t="s">
        <v>47</v>
      </c>
      <c r="B244" s="722"/>
      <c r="C244" s="722"/>
      <c r="D244" s="722"/>
      <c r="E244" s="722"/>
      <c r="F244" s="722"/>
      <c r="G244" s="723"/>
      <c r="H244" s="544" t="s">
        <v>72</v>
      </c>
      <c r="I244" s="722"/>
      <c r="J244" s="722"/>
      <c r="K244" s="722"/>
      <c r="L244" s="722"/>
      <c r="M244" s="722"/>
      <c r="N244" s="722"/>
      <c r="O244" s="722"/>
      <c r="P244" s="722"/>
      <c r="Q244" s="722"/>
      <c r="R244" s="722"/>
      <c r="S244" s="722"/>
      <c r="T244" s="722"/>
      <c r="U244" s="722"/>
      <c r="V244" s="722"/>
      <c r="W244" s="722"/>
      <c r="X244" s="722"/>
      <c r="Y244" s="722"/>
      <c r="Z244" s="722"/>
      <c r="AA244" s="722"/>
      <c r="AB244" s="722"/>
      <c r="AC244" s="722"/>
      <c r="AD244" s="722"/>
      <c r="AE244" s="722"/>
      <c r="AF244" s="722"/>
      <c r="AG244" s="722"/>
      <c r="AH244" s="722"/>
      <c r="AI244" s="722"/>
      <c r="AJ244" s="722"/>
      <c r="AK244" s="722"/>
      <c r="AL244" s="722"/>
      <c r="AM244" s="722"/>
      <c r="AN244" s="722"/>
      <c r="AO244" s="722"/>
      <c r="AP244" s="722"/>
      <c r="AQ244" s="722"/>
      <c r="AR244" s="722"/>
      <c r="AS244" s="722"/>
      <c r="AT244" s="722"/>
      <c r="AU244" s="722"/>
      <c r="AV244" s="722"/>
      <c r="AW244" s="722"/>
      <c r="AX244" s="722"/>
      <c r="AY244" s="722"/>
      <c r="AZ244" s="722"/>
      <c r="BA244" s="722"/>
      <c r="BB244" s="722"/>
      <c r="BC244" s="723"/>
      <c r="BD244" s="544" t="s">
        <v>496</v>
      </c>
      <c r="BE244" s="722"/>
      <c r="BF244" s="722"/>
      <c r="BG244" s="722"/>
      <c r="BH244" s="722"/>
      <c r="BI244" s="722"/>
      <c r="BJ244" s="722"/>
      <c r="BK244" s="722"/>
      <c r="BL244" s="722"/>
      <c r="BM244" s="722"/>
      <c r="BN244" s="722"/>
      <c r="BO244" s="722"/>
      <c r="BP244" s="722"/>
      <c r="BQ244" s="722"/>
      <c r="BR244" s="722"/>
      <c r="BS244" s="723"/>
      <c r="BT244" s="544" t="s">
        <v>88</v>
      </c>
      <c r="BU244" s="722"/>
      <c r="BV244" s="722"/>
      <c r="BW244" s="722"/>
      <c r="BX244" s="722"/>
      <c r="BY244" s="722"/>
      <c r="BZ244" s="722"/>
      <c r="CA244" s="722"/>
      <c r="CB244" s="722"/>
      <c r="CC244" s="722"/>
      <c r="CD244" s="722"/>
      <c r="CE244" s="722"/>
      <c r="CF244" s="722"/>
      <c r="CG244" s="722"/>
      <c r="CH244" s="722"/>
      <c r="CI244" s="723"/>
      <c r="CJ244" s="544" t="s">
        <v>497</v>
      </c>
      <c r="CK244" s="722"/>
      <c r="CL244" s="722"/>
      <c r="CM244" s="722"/>
      <c r="CN244" s="722"/>
      <c r="CO244" s="722"/>
      <c r="CP244" s="722"/>
      <c r="CQ244" s="722"/>
      <c r="CR244" s="722"/>
      <c r="CS244" s="722"/>
      <c r="CT244" s="722"/>
      <c r="CU244" s="722"/>
      <c r="CV244" s="722"/>
      <c r="CW244" s="722"/>
      <c r="CX244" s="722"/>
      <c r="CY244" s="722"/>
      <c r="CZ244" s="722"/>
      <c r="DA244" s="723"/>
      <c r="DB244" s="234"/>
      <c r="DC244" s="184"/>
    </row>
    <row r="245" spans="1:153" s="182" customFormat="1" x14ac:dyDescent="0.25">
      <c r="A245" s="724">
        <v>1</v>
      </c>
      <c r="B245" s="724"/>
      <c r="C245" s="724"/>
      <c r="D245" s="724"/>
      <c r="E245" s="724"/>
      <c r="F245" s="724"/>
      <c r="G245" s="724"/>
      <c r="H245" s="724">
        <v>2</v>
      </c>
      <c r="I245" s="724"/>
      <c r="J245" s="724"/>
      <c r="K245" s="724"/>
      <c r="L245" s="724"/>
      <c r="M245" s="724"/>
      <c r="N245" s="724"/>
      <c r="O245" s="724"/>
      <c r="P245" s="724"/>
      <c r="Q245" s="724"/>
      <c r="R245" s="724"/>
      <c r="S245" s="724"/>
      <c r="T245" s="724"/>
      <c r="U245" s="724"/>
      <c r="V245" s="724"/>
      <c r="W245" s="724"/>
      <c r="X245" s="724"/>
      <c r="Y245" s="724"/>
      <c r="Z245" s="724"/>
      <c r="AA245" s="724"/>
      <c r="AB245" s="724"/>
      <c r="AC245" s="724"/>
      <c r="AD245" s="724"/>
      <c r="AE245" s="724"/>
      <c r="AF245" s="724"/>
      <c r="AG245" s="724"/>
      <c r="AH245" s="724"/>
      <c r="AI245" s="724"/>
      <c r="AJ245" s="724"/>
      <c r="AK245" s="724"/>
      <c r="AL245" s="724"/>
      <c r="AM245" s="724"/>
      <c r="AN245" s="724"/>
      <c r="AO245" s="724"/>
      <c r="AP245" s="724"/>
      <c r="AQ245" s="724"/>
      <c r="AR245" s="724"/>
      <c r="AS245" s="724"/>
      <c r="AT245" s="724"/>
      <c r="AU245" s="724"/>
      <c r="AV245" s="724"/>
      <c r="AW245" s="724"/>
      <c r="AX245" s="724"/>
      <c r="AY245" s="724"/>
      <c r="AZ245" s="724"/>
      <c r="BA245" s="724"/>
      <c r="BB245" s="724"/>
      <c r="BC245" s="724"/>
      <c r="BD245" s="724">
        <v>3</v>
      </c>
      <c r="BE245" s="724"/>
      <c r="BF245" s="724"/>
      <c r="BG245" s="724"/>
      <c r="BH245" s="724"/>
      <c r="BI245" s="724"/>
      <c r="BJ245" s="724"/>
      <c r="BK245" s="724"/>
      <c r="BL245" s="724"/>
      <c r="BM245" s="724"/>
      <c r="BN245" s="724"/>
      <c r="BO245" s="724"/>
      <c r="BP245" s="724"/>
      <c r="BQ245" s="724"/>
      <c r="BR245" s="724"/>
      <c r="BS245" s="724"/>
      <c r="BT245" s="724">
        <v>4</v>
      </c>
      <c r="BU245" s="724"/>
      <c r="BV245" s="724"/>
      <c r="BW245" s="724"/>
      <c r="BX245" s="724"/>
      <c r="BY245" s="724"/>
      <c r="BZ245" s="724"/>
      <c r="CA245" s="724"/>
      <c r="CB245" s="724"/>
      <c r="CC245" s="724"/>
      <c r="CD245" s="724"/>
      <c r="CE245" s="724"/>
      <c r="CF245" s="724"/>
      <c r="CG245" s="724"/>
      <c r="CH245" s="724"/>
      <c r="CI245" s="724"/>
      <c r="CJ245" s="724">
        <v>5</v>
      </c>
      <c r="CK245" s="724"/>
      <c r="CL245" s="724"/>
      <c r="CM245" s="724"/>
      <c r="CN245" s="724"/>
      <c r="CO245" s="724"/>
      <c r="CP245" s="724"/>
      <c r="CQ245" s="724"/>
      <c r="CR245" s="724"/>
      <c r="CS245" s="724"/>
      <c r="CT245" s="724"/>
      <c r="CU245" s="724"/>
      <c r="CV245" s="724"/>
      <c r="CW245" s="724"/>
      <c r="CX245" s="724"/>
      <c r="CY245" s="724"/>
      <c r="CZ245" s="724"/>
      <c r="DA245" s="724"/>
      <c r="DB245" s="234"/>
      <c r="DC245" s="184"/>
    </row>
    <row r="246" spans="1:153" s="182" customFormat="1" ht="20.399999999999999" customHeight="1" x14ac:dyDescent="0.25">
      <c r="A246" s="715" t="s">
        <v>63</v>
      </c>
      <c r="B246" s="715"/>
      <c r="C246" s="715"/>
      <c r="D246" s="715"/>
      <c r="E246" s="715"/>
      <c r="F246" s="715"/>
      <c r="G246" s="715"/>
      <c r="H246" s="734" t="s">
        <v>579</v>
      </c>
      <c r="I246" s="735"/>
      <c r="J246" s="735"/>
      <c r="K246" s="735"/>
      <c r="L246" s="735"/>
      <c r="M246" s="735"/>
      <c r="N246" s="735"/>
      <c r="O246" s="735"/>
      <c r="P246" s="735"/>
      <c r="Q246" s="735"/>
      <c r="R246" s="735"/>
      <c r="S246" s="735"/>
      <c r="T246" s="735"/>
      <c r="U246" s="735"/>
      <c r="V246" s="735"/>
      <c r="W246" s="735"/>
      <c r="X246" s="735"/>
      <c r="Y246" s="735"/>
      <c r="Z246" s="735"/>
      <c r="AA246" s="735"/>
      <c r="AB246" s="735"/>
      <c r="AC246" s="735"/>
      <c r="AD246" s="735"/>
      <c r="AE246" s="735"/>
      <c r="AF246" s="735"/>
      <c r="AG246" s="735"/>
      <c r="AH246" s="735"/>
      <c r="AI246" s="735"/>
      <c r="AJ246" s="735"/>
      <c r="AK246" s="735"/>
      <c r="AL246" s="735"/>
      <c r="AM246" s="735"/>
      <c r="AN246" s="735"/>
      <c r="AO246" s="735"/>
      <c r="AP246" s="735"/>
      <c r="AQ246" s="735"/>
      <c r="AR246" s="735"/>
      <c r="AS246" s="735"/>
      <c r="AT246" s="735"/>
      <c r="AU246" s="735"/>
      <c r="AV246" s="735"/>
      <c r="AW246" s="735"/>
      <c r="AX246" s="735"/>
      <c r="AY246" s="735"/>
      <c r="AZ246" s="735"/>
      <c r="BA246" s="735"/>
      <c r="BB246" s="735"/>
      <c r="BC246" s="736"/>
      <c r="BD246" s="731">
        <f>3000*2</f>
        <v>6000</v>
      </c>
      <c r="BE246" s="731"/>
      <c r="BF246" s="731"/>
      <c r="BG246" s="731"/>
      <c r="BH246" s="731"/>
      <c r="BI246" s="731"/>
      <c r="BJ246" s="731"/>
      <c r="BK246" s="731"/>
      <c r="BL246" s="731"/>
      <c r="BM246" s="731"/>
      <c r="BN246" s="731"/>
      <c r="BO246" s="731"/>
      <c r="BP246" s="731"/>
      <c r="BQ246" s="731"/>
      <c r="BR246" s="731"/>
      <c r="BS246" s="731"/>
      <c r="BT246" s="711">
        <v>12</v>
      </c>
      <c r="BU246" s="711"/>
      <c r="BV246" s="711"/>
      <c r="BW246" s="711"/>
      <c r="BX246" s="711"/>
      <c r="BY246" s="711"/>
      <c r="BZ246" s="711"/>
      <c r="CA246" s="711"/>
      <c r="CB246" s="711"/>
      <c r="CC246" s="711"/>
      <c r="CD246" s="711"/>
      <c r="CE246" s="711"/>
      <c r="CF246" s="711"/>
      <c r="CG246" s="711"/>
      <c r="CH246" s="711"/>
      <c r="CI246" s="711"/>
      <c r="CJ246" s="713">
        <f t="shared" ref="CJ246:CJ247" si="0">ROUND(BD246*BT246,0)</f>
        <v>72000</v>
      </c>
      <c r="CK246" s="713"/>
      <c r="CL246" s="713"/>
      <c r="CM246" s="713"/>
      <c r="CN246" s="713"/>
      <c r="CO246" s="713"/>
      <c r="CP246" s="713"/>
      <c r="CQ246" s="713"/>
      <c r="CR246" s="713"/>
      <c r="CS246" s="713"/>
      <c r="CT246" s="713"/>
      <c r="CU246" s="713"/>
      <c r="CV246" s="713"/>
      <c r="CW246" s="713"/>
      <c r="CX246" s="713"/>
      <c r="CY246" s="713"/>
      <c r="CZ246" s="713"/>
      <c r="DA246" s="713"/>
      <c r="DB246" s="234" t="s">
        <v>570</v>
      </c>
      <c r="DC246" s="227">
        <f>CJ246+CJ247+CJ248+CJ252+CJ249+CJ250+CJ251++CJ253+CJ254+CJ283+CJ284</f>
        <v>1575994.6199999999</v>
      </c>
      <c r="DE246" s="182">
        <f>DC246-DD246</f>
        <v>1575994.6199999999</v>
      </c>
    </row>
    <row r="247" spans="1:153" s="182" customFormat="1" ht="30" customHeight="1" x14ac:dyDescent="0.25">
      <c r="A247" s="715" t="s">
        <v>67</v>
      </c>
      <c r="B247" s="715"/>
      <c r="C247" s="715"/>
      <c r="D247" s="715"/>
      <c r="E247" s="715"/>
      <c r="F247" s="715"/>
      <c r="G247" s="715"/>
      <c r="H247" s="734" t="s">
        <v>720</v>
      </c>
      <c r="I247" s="735"/>
      <c r="J247" s="735"/>
      <c r="K247" s="735"/>
      <c r="L247" s="735"/>
      <c r="M247" s="735"/>
      <c r="N247" s="735"/>
      <c r="O247" s="735"/>
      <c r="P247" s="735"/>
      <c r="Q247" s="735"/>
      <c r="R247" s="735"/>
      <c r="S247" s="735"/>
      <c r="T247" s="735"/>
      <c r="U247" s="735"/>
      <c r="V247" s="735"/>
      <c r="W247" s="735"/>
      <c r="X247" s="735"/>
      <c r="Y247" s="735"/>
      <c r="Z247" s="735"/>
      <c r="AA247" s="735"/>
      <c r="AB247" s="735"/>
      <c r="AC247" s="735"/>
      <c r="AD247" s="735"/>
      <c r="AE247" s="735"/>
      <c r="AF247" s="735"/>
      <c r="AG247" s="735"/>
      <c r="AH247" s="735"/>
      <c r="AI247" s="735"/>
      <c r="AJ247" s="735"/>
      <c r="AK247" s="735"/>
      <c r="AL247" s="735"/>
      <c r="AM247" s="735"/>
      <c r="AN247" s="735"/>
      <c r="AO247" s="735"/>
      <c r="AP247" s="735"/>
      <c r="AQ247" s="735"/>
      <c r="AR247" s="735"/>
      <c r="AS247" s="735"/>
      <c r="AT247" s="735"/>
      <c r="AU247" s="735"/>
      <c r="AV247" s="735"/>
      <c r="AW247" s="735"/>
      <c r="AX247" s="735"/>
      <c r="AY247" s="735"/>
      <c r="AZ247" s="735"/>
      <c r="BA247" s="735"/>
      <c r="BB247" s="735"/>
      <c r="BC247" s="736"/>
      <c r="BD247" s="731">
        <f>35446</f>
        <v>35446</v>
      </c>
      <c r="BE247" s="731"/>
      <c r="BF247" s="731"/>
      <c r="BG247" s="731"/>
      <c r="BH247" s="731"/>
      <c r="BI247" s="731"/>
      <c r="BJ247" s="731"/>
      <c r="BK247" s="731"/>
      <c r="BL247" s="731"/>
      <c r="BM247" s="731"/>
      <c r="BN247" s="731"/>
      <c r="BO247" s="731"/>
      <c r="BP247" s="731"/>
      <c r="BQ247" s="731"/>
      <c r="BR247" s="731"/>
      <c r="BS247" s="731"/>
      <c r="BT247" s="711">
        <v>12</v>
      </c>
      <c r="BU247" s="711"/>
      <c r="BV247" s="711"/>
      <c r="BW247" s="711"/>
      <c r="BX247" s="711"/>
      <c r="BY247" s="711"/>
      <c r="BZ247" s="711"/>
      <c r="CA247" s="711"/>
      <c r="CB247" s="711"/>
      <c r="CC247" s="711"/>
      <c r="CD247" s="711"/>
      <c r="CE247" s="711"/>
      <c r="CF247" s="711"/>
      <c r="CG247" s="711"/>
      <c r="CH247" s="711"/>
      <c r="CI247" s="711"/>
      <c r="CJ247" s="713">
        <f t="shared" si="0"/>
        <v>425352</v>
      </c>
      <c r="CK247" s="713"/>
      <c r="CL247" s="713"/>
      <c r="CM247" s="713"/>
      <c r="CN247" s="713"/>
      <c r="CO247" s="713"/>
      <c r="CP247" s="713"/>
      <c r="CQ247" s="713"/>
      <c r="CR247" s="713"/>
      <c r="CS247" s="713"/>
      <c r="CT247" s="713"/>
      <c r="CU247" s="713"/>
      <c r="CV247" s="713"/>
      <c r="CW247" s="713"/>
      <c r="CX247" s="713"/>
      <c r="CY247" s="713"/>
      <c r="CZ247" s="713"/>
      <c r="DA247" s="713"/>
      <c r="DB247" s="234" t="s">
        <v>571</v>
      </c>
      <c r="DC247" s="227">
        <f>SUM(CJ255:DA257)+CJ261+CJ253</f>
        <v>183830</v>
      </c>
      <c r="DE247" s="182">
        <f>DD247-DC247</f>
        <v>-183830</v>
      </c>
    </row>
    <row r="248" spans="1:153" s="182" customFormat="1" ht="21" customHeight="1" x14ac:dyDescent="0.25">
      <c r="A248" s="715" t="s">
        <v>68</v>
      </c>
      <c r="B248" s="715"/>
      <c r="C248" s="715"/>
      <c r="D248" s="715"/>
      <c r="E248" s="715"/>
      <c r="F248" s="715"/>
      <c r="G248" s="715"/>
      <c r="H248" s="710" t="s">
        <v>719</v>
      </c>
      <c r="I248" s="710"/>
      <c r="J248" s="710"/>
      <c r="K248" s="710"/>
      <c r="L248" s="710"/>
      <c r="M248" s="710"/>
      <c r="N248" s="710"/>
      <c r="O248" s="710"/>
      <c r="P248" s="710"/>
      <c r="Q248" s="710"/>
      <c r="R248" s="710"/>
      <c r="S248" s="710"/>
      <c r="T248" s="710"/>
      <c r="U248" s="710"/>
      <c r="V248" s="710"/>
      <c r="W248" s="710"/>
      <c r="X248" s="710"/>
      <c r="Y248" s="710"/>
      <c r="Z248" s="710"/>
      <c r="AA248" s="710"/>
      <c r="AB248" s="710"/>
      <c r="AC248" s="710"/>
      <c r="AD248" s="710"/>
      <c r="AE248" s="710"/>
      <c r="AF248" s="710"/>
      <c r="AG248" s="710"/>
      <c r="AH248" s="710"/>
      <c r="AI248" s="710"/>
      <c r="AJ248" s="710"/>
      <c r="AK248" s="710"/>
      <c r="AL248" s="710"/>
      <c r="AM248" s="710"/>
      <c r="AN248" s="710"/>
      <c r="AO248" s="710"/>
      <c r="AP248" s="710"/>
      <c r="AQ248" s="710"/>
      <c r="AR248" s="710"/>
      <c r="AS248" s="710"/>
      <c r="AT248" s="710"/>
      <c r="AU248" s="710"/>
      <c r="AV248" s="710"/>
      <c r="AW248" s="710"/>
      <c r="AX248" s="710"/>
      <c r="AY248" s="710"/>
      <c r="AZ248" s="710"/>
      <c r="BA248" s="710"/>
      <c r="BB248" s="710"/>
      <c r="BC248" s="710"/>
      <c r="BD248" s="731">
        <v>20000</v>
      </c>
      <c r="BE248" s="731"/>
      <c r="BF248" s="731"/>
      <c r="BG248" s="731"/>
      <c r="BH248" s="731"/>
      <c r="BI248" s="731"/>
      <c r="BJ248" s="731"/>
      <c r="BK248" s="731"/>
      <c r="BL248" s="731"/>
      <c r="BM248" s="731"/>
      <c r="BN248" s="731"/>
      <c r="BO248" s="731"/>
      <c r="BP248" s="731"/>
      <c r="BQ248" s="731"/>
      <c r="BR248" s="731"/>
      <c r="BS248" s="731"/>
      <c r="BT248" s="711">
        <v>12</v>
      </c>
      <c r="BU248" s="711"/>
      <c r="BV248" s="711"/>
      <c r="BW248" s="711"/>
      <c r="BX248" s="711"/>
      <c r="BY248" s="711"/>
      <c r="BZ248" s="711"/>
      <c r="CA248" s="711"/>
      <c r="CB248" s="711"/>
      <c r="CC248" s="711"/>
      <c r="CD248" s="711"/>
      <c r="CE248" s="711"/>
      <c r="CF248" s="711"/>
      <c r="CG248" s="711"/>
      <c r="CH248" s="711"/>
      <c r="CI248" s="711"/>
      <c r="CJ248" s="713">
        <f>ROUND(BD248*BT248,0)</f>
        <v>240000</v>
      </c>
      <c r="CK248" s="713"/>
      <c r="CL248" s="713"/>
      <c r="CM248" s="713"/>
      <c r="CN248" s="713"/>
      <c r="CO248" s="713"/>
      <c r="CP248" s="713"/>
      <c r="CQ248" s="713"/>
      <c r="CR248" s="713"/>
      <c r="CS248" s="713"/>
      <c r="CT248" s="713"/>
      <c r="CU248" s="713"/>
      <c r="CV248" s="713"/>
      <c r="CW248" s="713"/>
      <c r="CX248" s="713"/>
      <c r="CY248" s="713"/>
      <c r="CZ248" s="713"/>
      <c r="DA248" s="713"/>
      <c r="DB248" s="234"/>
      <c r="DC248" s="184"/>
    </row>
    <row r="249" spans="1:153" s="182" customFormat="1" ht="18" customHeight="1" x14ac:dyDescent="0.25">
      <c r="A249" s="715" t="s">
        <v>327</v>
      </c>
      <c r="B249" s="715"/>
      <c r="C249" s="715"/>
      <c r="D249" s="715"/>
      <c r="E249" s="715"/>
      <c r="F249" s="715"/>
      <c r="G249" s="715"/>
      <c r="H249" s="710" t="s">
        <v>706</v>
      </c>
      <c r="I249" s="710"/>
      <c r="J249" s="710"/>
      <c r="K249" s="710"/>
      <c r="L249" s="710"/>
      <c r="M249" s="710"/>
      <c r="N249" s="710"/>
      <c r="O249" s="710"/>
      <c r="P249" s="710"/>
      <c r="Q249" s="710"/>
      <c r="R249" s="710"/>
      <c r="S249" s="710"/>
      <c r="T249" s="710"/>
      <c r="U249" s="710"/>
      <c r="V249" s="710"/>
      <c r="W249" s="710"/>
      <c r="X249" s="710"/>
      <c r="Y249" s="710"/>
      <c r="Z249" s="710"/>
      <c r="AA249" s="710"/>
      <c r="AB249" s="710"/>
      <c r="AC249" s="710"/>
      <c r="AD249" s="710"/>
      <c r="AE249" s="710"/>
      <c r="AF249" s="710"/>
      <c r="AG249" s="710"/>
      <c r="AH249" s="710"/>
      <c r="AI249" s="710"/>
      <c r="AJ249" s="710"/>
      <c r="AK249" s="710"/>
      <c r="AL249" s="710"/>
      <c r="AM249" s="710"/>
      <c r="AN249" s="710"/>
      <c r="AO249" s="710"/>
      <c r="AP249" s="710"/>
      <c r="AQ249" s="710"/>
      <c r="AR249" s="710"/>
      <c r="AS249" s="710"/>
      <c r="AT249" s="710"/>
      <c r="AU249" s="710"/>
      <c r="AV249" s="710"/>
      <c r="AW249" s="710"/>
      <c r="AX249" s="710"/>
      <c r="AY249" s="710"/>
      <c r="AZ249" s="710"/>
      <c r="BA249" s="710"/>
      <c r="BB249" s="710"/>
      <c r="BC249" s="710"/>
      <c r="BD249" s="747">
        <f>CJ249/BT249</f>
        <v>2778.75</v>
      </c>
      <c r="BE249" s="711"/>
      <c r="BF249" s="711"/>
      <c r="BG249" s="711"/>
      <c r="BH249" s="711"/>
      <c r="BI249" s="711"/>
      <c r="BJ249" s="711"/>
      <c r="BK249" s="711"/>
      <c r="BL249" s="711"/>
      <c r="BM249" s="711"/>
      <c r="BN249" s="711"/>
      <c r="BO249" s="711"/>
      <c r="BP249" s="711"/>
      <c r="BQ249" s="711"/>
      <c r="BR249" s="711"/>
      <c r="BS249" s="711"/>
      <c r="BT249" s="711">
        <v>20</v>
      </c>
      <c r="BU249" s="711"/>
      <c r="BV249" s="711"/>
      <c r="BW249" s="711"/>
      <c r="BX249" s="711"/>
      <c r="BY249" s="711"/>
      <c r="BZ249" s="711"/>
      <c r="CA249" s="711"/>
      <c r="CB249" s="711"/>
      <c r="CC249" s="711"/>
      <c r="CD249" s="711"/>
      <c r="CE249" s="711"/>
      <c r="CF249" s="711"/>
      <c r="CG249" s="711"/>
      <c r="CH249" s="711"/>
      <c r="CI249" s="711"/>
      <c r="CJ249" s="713">
        <f>1125*2.47*20</f>
        <v>55575</v>
      </c>
      <c r="CK249" s="713"/>
      <c r="CL249" s="713"/>
      <c r="CM249" s="713"/>
      <c r="CN249" s="713"/>
      <c r="CO249" s="713"/>
      <c r="CP249" s="713"/>
      <c r="CQ249" s="713"/>
      <c r="CR249" s="713"/>
      <c r="CS249" s="713"/>
      <c r="CT249" s="713"/>
      <c r="CU249" s="713"/>
      <c r="CV249" s="713"/>
      <c r="CW249" s="713"/>
      <c r="CX249" s="713"/>
      <c r="CY249" s="713"/>
      <c r="CZ249" s="713"/>
      <c r="DA249" s="713"/>
      <c r="DB249" s="234"/>
      <c r="DC249" s="185"/>
    </row>
    <row r="250" spans="1:153" s="182" customFormat="1" ht="18" customHeight="1" x14ac:dyDescent="0.25">
      <c r="A250" s="715" t="s">
        <v>328</v>
      </c>
      <c r="B250" s="715"/>
      <c r="C250" s="715"/>
      <c r="D250" s="715"/>
      <c r="E250" s="715"/>
      <c r="F250" s="715"/>
      <c r="G250" s="715"/>
      <c r="H250" s="710" t="s">
        <v>707</v>
      </c>
      <c r="I250" s="710"/>
      <c r="J250" s="710"/>
      <c r="K250" s="710"/>
      <c r="L250" s="710"/>
      <c r="M250" s="710"/>
      <c r="N250" s="710"/>
      <c r="O250" s="710"/>
      <c r="P250" s="710"/>
      <c r="Q250" s="710"/>
      <c r="R250" s="710"/>
      <c r="S250" s="710"/>
      <c r="T250" s="710"/>
      <c r="U250" s="710"/>
      <c r="V250" s="710"/>
      <c r="W250" s="710"/>
      <c r="X250" s="710"/>
      <c r="Y250" s="710"/>
      <c r="Z250" s="710"/>
      <c r="AA250" s="710"/>
      <c r="AB250" s="710"/>
      <c r="AC250" s="710"/>
      <c r="AD250" s="710"/>
      <c r="AE250" s="710"/>
      <c r="AF250" s="710"/>
      <c r="AG250" s="710"/>
      <c r="AH250" s="710"/>
      <c r="AI250" s="710"/>
      <c r="AJ250" s="710"/>
      <c r="AK250" s="710"/>
      <c r="AL250" s="710"/>
      <c r="AM250" s="710"/>
      <c r="AN250" s="710"/>
      <c r="AO250" s="710"/>
      <c r="AP250" s="710"/>
      <c r="AQ250" s="710"/>
      <c r="AR250" s="710"/>
      <c r="AS250" s="710"/>
      <c r="AT250" s="710"/>
      <c r="AU250" s="710"/>
      <c r="AV250" s="710"/>
      <c r="AW250" s="710"/>
      <c r="AX250" s="710"/>
      <c r="AY250" s="710"/>
      <c r="AZ250" s="710"/>
      <c r="BA250" s="710"/>
      <c r="BB250" s="710"/>
      <c r="BC250" s="710"/>
      <c r="BD250" s="747">
        <f>CJ250/BT250</f>
        <v>23841.199999999997</v>
      </c>
      <c r="BE250" s="711"/>
      <c r="BF250" s="711"/>
      <c r="BG250" s="711"/>
      <c r="BH250" s="711"/>
      <c r="BI250" s="711"/>
      <c r="BJ250" s="711"/>
      <c r="BK250" s="711"/>
      <c r="BL250" s="711"/>
      <c r="BM250" s="711"/>
      <c r="BN250" s="711"/>
      <c r="BO250" s="711"/>
      <c r="BP250" s="711"/>
      <c r="BQ250" s="711"/>
      <c r="BR250" s="711"/>
      <c r="BS250" s="711"/>
      <c r="BT250" s="711">
        <v>2</v>
      </c>
      <c r="BU250" s="711"/>
      <c r="BV250" s="711"/>
      <c r="BW250" s="711"/>
      <c r="BX250" s="711"/>
      <c r="BY250" s="711"/>
      <c r="BZ250" s="711"/>
      <c r="CA250" s="711"/>
      <c r="CB250" s="711"/>
      <c r="CC250" s="711"/>
      <c r="CD250" s="711"/>
      <c r="CE250" s="711"/>
      <c r="CF250" s="711"/>
      <c r="CG250" s="711"/>
      <c r="CH250" s="711"/>
      <c r="CI250" s="711"/>
      <c r="CJ250" s="713">
        <f>6274*3.8*2</f>
        <v>47682.399999999994</v>
      </c>
      <c r="CK250" s="713"/>
      <c r="CL250" s="713"/>
      <c r="CM250" s="713"/>
      <c r="CN250" s="713"/>
      <c r="CO250" s="713"/>
      <c r="CP250" s="713"/>
      <c r="CQ250" s="713"/>
      <c r="CR250" s="713"/>
      <c r="CS250" s="713"/>
      <c r="CT250" s="713"/>
      <c r="CU250" s="713"/>
      <c r="CV250" s="713"/>
      <c r="CW250" s="713"/>
      <c r="CX250" s="713"/>
      <c r="CY250" s="713"/>
      <c r="CZ250" s="713"/>
      <c r="DA250" s="713"/>
      <c r="DB250" s="234"/>
      <c r="DC250" s="185"/>
    </row>
    <row r="251" spans="1:153" s="182" customFormat="1" ht="18" customHeight="1" x14ac:dyDescent="0.25">
      <c r="A251" s="715" t="s">
        <v>329</v>
      </c>
      <c r="B251" s="715"/>
      <c r="C251" s="715"/>
      <c r="D251" s="715"/>
      <c r="E251" s="715"/>
      <c r="F251" s="715"/>
      <c r="G251" s="715"/>
      <c r="H251" s="710" t="s">
        <v>708</v>
      </c>
      <c r="I251" s="710"/>
      <c r="J251" s="710"/>
      <c r="K251" s="710"/>
      <c r="L251" s="710"/>
      <c r="M251" s="710"/>
      <c r="N251" s="710"/>
      <c r="O251" s="710"/>
      <c r="P251" s="710"/>
      <c r="Q251" s="710"/>
      <c r="R251" s="710"/>
      <c r="S251" s="710"/>
      <c r="T251" s="710"/>
      <c r="U251" s="710"/>
      <c r="V251" s="710"/>
      <c r="W251" s="710"/>
      <c r="X251" s="710"/>
      <c r="Y251" s="710"/>
      <c r="Z251" s="710"/>
      <c r="AA251" s="710"/>
      <c r="AB251" s="710"/>
      <c r="AC251" s="710"/>
      <c r="AD251" s="710"/>
      <c r="AE251" s="710"/>
      <c r="AF251" s="710"/>
      <c r="AG251" s="710"/>
      <c r="AH251" s="710"/>
      <c r="AI251" s="710"/>
      <c r="AJ251" s="710"/>
      <c r="AK251" s="710"/>
      <c r="AL251" s="710"/>
      <c r="AM251" s="710"/>
      <c r="AN251" s="710"/>
      <c r="AO251" s="710"/>
      <c r="AP251" s="710"/>
      <c r="AQ251" s="710"/>
      <c r="AR251" s="710"/>
      <c r="AS251" s="710"/>
      <c r="AT251" s="710"/>
      <c r="AU251" s="710"/>
      <c r="AV251" s="710"/>
      <c r="AW251" s="710"/>
      <c r="AX251" s="710"/>
      <c r="AY251" s="710"/>
      <c r="AZ251" s="710"/>
      <c r="BA251" s="710"/>
      <c r="BB251" s="710"/>
      <c r="BC251" s="710"/>
      <c r="BD251" s="747">
        <f t="shared" ref="BD251:BD252" si="1">CJ251/BT251</f>
        <v>6118</v>
      </c>
      <c r="BE251" s="711"/>
      <c r="BF251" s="711"/>
      <c r="BG251" s="711"/>
      <c r="BH251" s="711"/>
      <c r="BI251" s="711"/>
      <c r="BJ251" s="711"/>
      <c r="BK251" s="711"/>
      <c r="BL251" s="711"/>
      <c r="BM251" s="711"/>
      <c r="BN251" s="711"/>
      <c r="BO251" s="711"/>
      <c r="BP251" s="711"/>
      <c r="BQ251" s="711"/>
      <c r="BR251" s="711"/>
      <c r="BS251" s="711"/>
      <c r="BT251" s="711">
        <v>2</v>
      </c>
      <c r="BU251" s="711"/>
      <c r="BV251" s="711"/>
      <c r="BW251" s="711"/>
      <c r="BX251" s="711"/>
      <c r="BY251" s="711"/>
      <c r="BZ251" s="711"/>
      <c r="CA251" s="711"/>
      <c r="CB251" s="711"/>
      <c r="CC251" s="711"/>
      <c r="CD251" s="711"/>
      <c r="CE251" s="711"/>
      <c r="CF251" s="711"/>
      <c r="CG251" s="711"/>
      <c r="CH251" s="711"/>
      <c r="CI251" s="711"/>
      <c r="CJ251" s="713">
        <f>280*21.85*2</f>
        <v>12236</v>
      </c>
      <c r="CK251" s="713"/>
      <c r="CL251" s="713"/>
      <c r="CM251" s="713"/>
      <c r="CN251" s="713"/>
      <c r="CO251" s="713"/>
      <c r="CP251" s="713"/>
      <c r="CQ251" s="713"/>
      <c r="CR251" s="713"/>
      <c r="CS251" s="713"/>
      <c r="CT251" s="713"/>
      <c r="CU251" s="713"/>
      <c r="CV251" s="713"/>
      <c r="CW251" s="713"/>
      <c r="CX251" s="713"/>
      <c r="CY251" s="713"/>
      <c r="CZ251" s="713"/>
      <c r="DA251" s="713"/>
      <c r="DB251" s="234">
        <v>136469.4</v>
      </c>
      <c r="DC251" s="185">
        <f>CJ249+CJ250+CJ251+CJ252</f>
        <v>136469.4</v>
      </c>
      <c r="DD251" s="182">
        <f>DB251-DC251</f>
        <v>0</v>
      </c>
    </row>
    <row r="252" spans="1:153" s="182" customFormat="1" ht="18" customHeight="1" x14ac:dyDescent="0.25">
      <c r="A252" s="715" t="s">
        <v>330</v>
      </c>
      <c r="B252" s="715"/>
      <c r="C252" s="715"/>
      <c r="D252" s="715"/>
      <c r="E252" s="715"/>
      <c r="F252" s="715"/>
      <c r="G252" s="715"/>
      <c r="H252" s="710" t="s">
        <v>676</v>
      </c>
      <c r="I252" s="710"/>
      <c r="J252" s="710"/>
      <c r="K252" s="710"/>
      <c r="L252" s="710"/>
      <c r="M252" s="710"/>
      <c r="N252" s="710"/>
      <c r="O252" s="710"/>
      <c r="P252" s="710"/>
      <c r="Q252" s="710"/>
      <c r="R252" s="710"/>
      <c r="S252" s="710"/>
      <c r="T252" s="710"/>
      <c r="U252" s="710"/>
      <c r="V252" s="710"/>
      <c r="W252" s="710"/>
      <c r="X252" s="710"/>
      <c r="Y252" s="710"/>
      <c r="Z252" s="710"/>
      <c r="AA252" s="710"/>
      <c r="AB252" s="710"/>
      <c r="AC252" s="710"/>
      <c r="AD252" s="710"/>
      <c r="AE252" s="710"/>
      <c r="AF252" s="710"/>
      <c r="AG252" s="710"/>
      <c r="AH252" s="710"/>
      <c r="AI252" s="710"/>
      <c r="AJ252" s="710"/>
      <c r="AK252" s="710"/>
      <c r="AL252" s="710"/>
      <c r="AM252" s="710"/>
      <c r="AN252" s="710"/>
      <c r="AO252" s="710"/>
      <c r="AP252" s="710"/>
      <c r="AQ252" s="710"/>
      <c r="AR252" s="710"/>
      <c r="AS252" s="710"/>
      <c r="AT252" s="710"/>
      <c r="AU252" s="710"/>
      <c r="AV252" s="710"/>
      <c r="AW252" s="710"/>
      <c r="AX252" s="710"/>
      <c r="AY252" s="710"/>
      <c r="AZ252" s="710"/>
      <c r="BA252" s="710"/>
      <c r="BB252" s="710"/>
      <c r="BC252" s="710"/>
      <c r="BD252" s="747">
        <f t="shared" si="1"/>
        <v>437</v>
      </c>
      <c r="BE252" s="711"/>
      <c r="BF252" s="711"/>
      <c r="BG252" s="711"/>
      <c r="BH252" s="711"/>
      <c r="BI252" s="711"/>
      <c r="BJ252" s="711"/>
      <c r="BK252" s="711"/>
      <c r="BL252" s="711"/>
      <c r="BM252" s="711"/>
      <c r="BN252" s="711"/>
      <c r="BO252" s="711"/>
      <c r="BP252" s="711"/>
      <c r="BQ252" s="711"/>
      <c r="BR252" s="711"/>
      <c r="BS252" s="711"/>
      <c r="BT252" s="711">
        <v>48</v>
      </c>
      <c r="BU252" s="711"/>
      <c r="BV252" s="711"/>
      <c r="BW252" s="711"/>
      <c r="BX252" s="711"/>
      <c r="BY252" s="711"/>
      <c r="BZ252" s="711"/>
      <c r="CA252" s="711"/>
      <c r="CB252" s="711"/>
      <c r="CC252" s="711"/>
      <c r="CD252" s="711"/>
      <c r="CE252" s="711"/>
      <c r="CF252" s="711"/>
      <c r="CG252" s="711"/>
      <c r="CH252" s="711"/>
      <c r="CI252" s="711"/>
      <c r="CJ252" s="713">
        <f>1*437*48</f>
        <v>20976</v>
      </c>
      <c r="CK252" s="713"/>
      <c r="CL252" s="713"/>
      <c r="CM252" s="713"/>
      <c r="CN252" s="713"/>
      <c r="CO252" s="713"/>
      <c r="CP252" s="713"/>
      <c r="CQ252" s="713"/>
      <c r="CR252" s="713"/>
      <c r="CS252" s="713"/>
      <c r="CT252" s="713"/>
      <c r="CU252" s="713"/>
      <c r="CV252" s="713"/>
      <c r="CW252" s="713"/>
      <c r="CX252" s="713"/>
      <c r="CY252" s="713"/>
      <c r="CZ252" s="713"/>
      <c r="DA252" s="713"/>
      <c r="DB252" s="234">
        <f>2*285*48</f>
        <v>27360</v>
      </c>
      <c r="DC252" s="185"/>
    </row>
    <row r="253" spans="1:153" s="182" customFormat="1" ht="20.399999999999999" customHeight="1" x14ac:dyDescent="0.25">
      <c r="A253" s="715" t="s">
        <v>331</v>
      </c>
      <c r="B253" s="715"/>
      <c r="C253" s="715"/>
      <c r="D253" s="715"/>
      <c r="E253" s="715"/>
      <c r="F253" s="715"/>
      <c r="G253" s="715"/>
      <c r="H253" s="734" t="s">
        <v>677</v>
      </c>
      <c r="I253" s="735"/>
      <c r="J253" s="735"/>
      <c r="K253" s="735"/>
      <c r="L253" s="735"/>
      <c r="M253" s="735"/>
      <c r="N253" s="735"/>
      <c r="O253" s="735"/>
      <c r="P253" s="735"/>
      <c r="Q253" s="735"/>
      <c r="R253" s="735"/>
      <c r="S253" s="735"/>
      <c r="T253" s="735"/>
      <c r="U253" s="735"/>
      <c r="V253" s="735"/>
      <c r="W253" s="735"/>
      <c r="X253" s="735"/>
      <c r="Y253" s="735"/>
      <c r="Z253" s="735"/>
      <c r="AA253" s="735"/>
      <c r="AB253" s="735"/>
      <c r="AC253" s="735"/>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5"/>
      <c r="AY253" s="735"/>
      <c r="AZ253" s="735"/>
      <c r="BA253" s="735"/>
      <c r="BB253" s="735"/>
      <c r="BC253" s="736"/>
      <c r="BD253" s="776">
        <v>1685.83</v>
      </c>
      <c r="BE253" s="777"/>
      <c r="BF253" s="777"/>
      <c r="BG253" s="777"/>
      <c r="BH253" s="777"/>
      <c r="BI253" s="777"/>
      <c r="BJ253" s="777"/>
      <c r="BK253" s="777"/>
      <c r="BL253" s="777"/>
      <c r="BM253" s="777"/>
      <c r="BN253" s="777"/>
      <c r="BO253" s="777"/>
      <c r="BP253" s="777"/>
      <c r="BQ253" s="777"/>
      <c r="BR253" s="777"/>
      <c r="BS253" s="778"/>
      <c r="BT253" s="810">
        <v>12</v>
      </c>
      <c r="BU253" s="811"/>
      <c r="BV253" s="811"/>
      <c r="BW253" s="811"/>
      <c r="BX253" s="811"/>
      <c r="BY253" s="811"/>
      <c r="BZ253" s="811"/>
      <c r="CA253" s="811"/>
      <c r="CB253" s="811"/>
      <c r="CC253" s="811"/>
      <c r="CD253" s="811"/>
      <c r="CE253" s="811"/>
      <c r="CF253" s="811"/>
      <c r="CG253" s="811"/>
      <c r="CH253" s="811"/>
      <c r="CI253" s="812"/>
      <c r="CJ253" s="726">
        <f>ROUND(BD253*BT253,0)</f>
        <v>20230</v>
      </c>
      <c r="CK253" s="741"/>
      <c r="CL253" s="741"/>
      <c r="CM253" s="741"/>
      <c r="CN253" s="741"/>
      <c r="CO253" s="741"/>
      <c r="CP253" s="741"/>
      <c r="CQ253" s="741"/>
      <c r="CR253" s="741"/>
      <c r="CS253" s="741"/>
      <c r="CT253" s="741"/>
      <c r="CU253" s="741"/>
      <c r="CV253" s="741"/>
      <c r="CW253" s="741"/>
      <c r="CX253" s="741"/>
      <c r="CY253" s="741"/>
      <c r="CZ253" s="741"/>
      <c r="DA253" s="742"/>
      <c r="DB253" s="234"/>
      <c r="DC253" s="184"/>
    </row>
    <row r="254" spans="1:153" s="182" customFormat="1" ht="15.6" customHeight="1" x14ac:dyDescent="0.25">
      <c r="A254" s="715" t="s">
        <v>364</v>
      </c>
      <c r="B254" s="715"/>
      <c r="C254" s="715"/>
      <c r="D254" s="715"/>
      <c r="E254" s="715"/>
      <c r="F254" s="715"/>
      <c r="G254" s="715"/>
      <c r="H254" s="710" t="s">
        <v>688</v>
      </c>
      <c r="I254" s="710"/>
      <c r="J254" s="710"/>
      <c r="K254" s="710"/>
      <c r="L254" s="710"/>
      <c r="M254" s="710"/>
      <c r="N254" s="710"/>
      <c r="O254" s="710"/>
      <c r="P254" s="710"/>
      <c r="Q254" s="710"/>
      <c r="R254" s="710"/>
      <c r="S254" s="710"/>
      <c r="T254" s="710"/>
      <c r="U254" s="710"/>
      <c r="V254" s="710"/>
      <c r="W254" s="710"/>
      <c r="X254" s="710"/>
      <c r="Y254" s="710"/>
      <c r="Z254" s="710"/>
      <c r="AA254" s="710"/>
      <c r="AB254" s="710"/>
      <c r="AC254" s="710"/>
      <c r="AD254" s="710"/>
      <c r="AE254" s="710"/>
      <c r="AF254" s="710"/>
      <c r="AG254" s="710"/>
      <c r="AH254" s="710"/>
      <c r="AI254" s="710"/>
      <c r="AJ254" s="710"/>
      <c r="AK254" s="710"/>
      <c r="AL254" s="710"/>
      <c r="AM254" s="710"/>
      <c r="AN254" s="710"/>
      <c r="AO254" s="710"/>
      <c r="AP254" s="710"/>
      <c r="AQ254" s="710"/>
      <c r="AR254" s="710"/>
      <c r="AS254" s="710"/>
      <c r="AT254" s="710"/>
      <c r="AU254" s="710"/>
      <c r="AV254" s="710"/>
      <c r="AW254" s="710"/>
      <c r="AX254" s="710"/>
      <c r="AY254" s="710"/>
      <c r="AZ254" s="710"/>
      <c r="BA254" s="710"/>
      <c r="BB254" s="710"/>
      <c r="BC254" s="710"/>
      <c r="BD254" s="714">
        <f>CJ254/BT254</f>
        <v>6552.20947368421</v>
      </c>
      <c r="BE254" s="714"/>
      <c r="BF254" s="714"/>
      <c r="BG254" s="714"/>
      <c r="BH254" s="714"/>
      <c r="BI254" s="714"/>
      <c r="BJ254" s="714"/>
      <c r="BK254" s="714"/>
      <c r="BL254" s="714"/>
      <c r="BM254" s="714"/>
      <c r="BN254" s="714"/>
      <c r="BO254" s="714"/>
      <c r="BP254" s="714"/>
      <c r="BQ254" s="714"/>
      <c r="BR254" s="714"/>
      <c r="BS254" s="714"/>
      <c r="BT254" s="711">
        <v>19</v>
      </c>
      <c r="BU254" s="711"/>
      <c r="BV254" s="711"/>
      <c r="BW254" s="711"/>
      <c r="BX254" s="711"/>
      <c r="BY254" s="711"/>
      <c r="BZ254" s="711"/>
      <c r="CA254" s="711"/>
      <c r="CB254" s="711"/>
      <c r="CC254" s="711"/>
      <c r="CD254" s="711"/>
      <c r="CE254" s="711"/>
      <c r="CF254" s="711"/>
      <c r="CG254" s="711"/>
      <c r="CH254" s="711"/>
      <c r="CI254" s="711"/>
      <c r="CJ254" s="713">
        <f>44700+79791.98</f>
        <v>124491.98</v>
      </c>
      <c r="CK254" s="713"/>
      <c r="CL254" s="713"/>
      <c r="CM254" s="713"/>
      <c r="CN254" s="713"/>
      <c r="CO254" s="713"/>
      <c r="CP254" s="713"/>
      <c r="CQ254" s="713"/>
      <c r="CR254" s="713"/>
      <c r="CS254" s="713"/>
      <c r="CT254" s="713"/>
      <c r="CU254" s="713"/>
      <c r="CV254" s="713"/>
      <c r="CW254" s="713"/>
      <c r="CX254" s="713"/>
      <c r="CY254" s="713"/>
      <c r="CZ254" s="713"/>
      <c r="DA254" s="726"/>
      <c r="DB254" s="300" t="s">
        <v>666</v>
      </c>
      <c r="DC254" s="300"/>
      <c r="DD254" s="300"/>
      <c r="DE254" s="300"/>
      <c r="DF254" s="300"/>
      <c r="DG254" s="300"/>
      <c r="DH254" s="300"/>
      <c r="DI254" s="300"/>
      <c r="DJ254" s="300"/>
      <c r="DK254" s="300"/>
      <c r="DL254" s="300"/>
      <c r="DM254" s="300"/>
      <c r="DN254" s="300"/>
      <c r="DO254" s="300"/>
      <c r="DP254" s="300"/>
      <c r="DQ254" s="300"/>
      <c r="DR254" s="300"/>
      <c r="DS254" s="300"/>
      <c r="DT254" s="300"/>
      <c r="DU254" s="300"/>
      <c r="DV254" s="300"/>
      <c r="DW254" s="300"/>
      <c r="DX254" s="300"/>
      <c r="DY254" s="300"/>
      <c r="DZ254" s="300"/>
      <c r="EA254" s="300"/>
      <c r="EB254" s="300"/>
      <c r="EC254" s="300"/>
      <c r="ED254" s="300"/>
      <c r="EE254" s="300"/>
      <c r="EF254" s="300"/>
      <c r="EG254" s="300"/>
      <c r="EH254" s="300"/>
      <c r="EI254" s="300"/>
      <c r="EJ254" s="300"/>
      <c r="EK254" s="300"/>
      <c r="EL254" s="300"/>
      <c r="EM254" s="300"/>
      <c r="EN254" s="300"/>
      <c r="EO254" s="300"/>
      <c r="EP254" s="300"/>
      <c r="EQ254" s="300"/>
      <c r="ER254" s="300"/>
      <c r="ES254" s="300"/>
      <c r="ET254" s="300"/>
      <c r="EU254" s="300"/>
      <c r="EV254" s="300"/>
      <c r="EW254" s="300"/>
    </row>
    <row r="255" spans="1:153" s="182" customFormat="1" ht="42" customHeight="1" x14ac:dyDescent="0.25">
      <c r="A255" s="715" t="s">
        <v>438</v>
      </c>
      <c r="B255" s="715"/>
      <c r="C255" s="715"/>
      <c r="D255" s="715"/>
      <c r="E255" s="715"/>
      <c r="F255" s="715"/>
      <c r="G255" s="715"/>
      <c r="H255" s="710" t="s">
        <v>667</v>
      </c>
      <c r="I255" s="710" t="s">
        <v>498</v>
      </c>
      <c r="J255" s="710" t="s">
        <v>498</v>
      </c>
      <c r="K255" s="710" t="s">
        <v>498</v>
      </c>
      <c r="L255" s="710" t="s">
        <v>498</v>
      </c>
      <c r="M255" s="710" t="s">
        <v>498</v>
      </c>
      <c r="N255" s="710" t="s">
        <v>498</v>
      </c>
      <c r="O255" s="710" t="s">
        <v>498</v>
      </c>
      <c r="P255" s="710" t="s">
        <v>498</v>
      </c>
      <c r="Q255" s="710" t="s">
        <v>498</v>
      </c>
      <c r="R255" s="710" t="s">
        <v>498</v>
      </c>
      <c r="S255" s="710" t="s">
        <v>498</v>
      </c>
      <c r="T255" s="710" t="s">
        <v>498</v>
      </c>
      <c r="U255" s="710" t="s">
        <v>498</v>
      </c>
      <c r="V255" s="710" t="s">
        <v>498</v>
      </c>
      <c r="W255" s="710" t="s">
        <v>498</v>
      </c>
      <c r="X255" s="710" t="s">
        <v>498</v>
      </c>
      <c r="Y255" s="710" t="s">
        <v>498</v>
      </c>
      <c r="Z255" s="710" t="s">
        <v>498</v>
      </c>
      <c r="AA255" s="710" t="s">
        <v>498</v>
      </c>
      <c r="AB255" s="710" t="s">
        <v>498</v>
      </c>
      <c r="AC255" s="710" t="s">
        <v>498</v>
      </c>
      <c r="AD255" s="710" t="s">
        <v>498</v>
      </c>
      <c r="AE255" s="710" t="s">
        <v>498</v>
      </c>
      <c r="AF255" s="710" t="s">
        <v>498</v>
      </c>
      <c r="AG255" s="710" t="s">
        <v>498</v>
      </c>
      <c r="AH255" s="710" t="s">
        <v>498</v>
      </c>
      <c r="AI255" s="710" t="s">
        <v>498</v>
      </c>
      <c r="AJ255" s="710" t="s">
        <v>498</v>
      </c>
      <c r="AK255" s="710" t="s">
        <v>498</v>
      </c>
      <c r="AL255" s="710" t="s">
        <v>498</v>
      </c>
      <c r="AM255" s="710" t="s">
        <v>498</v>
      </c>
      <c r="AN255" s="710" t="s">
        <v>498</v>
      </c>
      <c r="AO255" s="710" t="s">
        <v>498</v>
      </c>
      <c r="AP255" s="710" t="s">
        <v>498</v>
      </c>
      <c r="AQ255" s="710" t="s">
        <v>498</v>
      </c>
      <c r="AR255" s="710" t="s">
        <v>498</v>
      </c>
      <c r="AS255" s="710" t="s">
        <v>498</v>
      </c>
      <c r="AT255" s="710" t="s">
        <v>498</v>
      </c>
      <c r="AU255" s="710" t="s">
        <v>498</v>
      </c>
      <c r="AV255" s="710" t="s">
        <v>498</v>
      </c>
      <c r="AW255" s="710" t="s">
        <v>498</v>
      </c>
      <c r="AX255" s="710" t="s">
        <v>498</v>
      </c>
      <c r="AY255" s="710" t="s">
        <v>498</v>
      </c>
      <c r="AZ255" s="710" t="s">
        <v>498</v>
      </c>
      <c r="BA255" s="710" t="s">
        <v>498</v>
      </c>
      <c r="BB255" s="710" t="s">
        <v>498</v>
      </c>
      <c r="BC255" s="710" t="s">
        <v>498</v>
      </c>
      <c r="BD255" s="711">
        <f>2900+2400</f>
        <v>5300</v>
      </c>
      <c r="BE255" s="711"/>
      <c r="BF255" s="711"/>
      <c r="BG255" s="711"/>
      <c r="BH255" s="711"/>
      <c r="BI255" s="711"/>
      <c r="BJ255" s="711"/>
      <c r="BK255" s="711"/>
      <c r="BL255" s="711"/>
      <c r="BM255" s="711"/>
      <c r="BN255" s="711"/>
      <c r="BO255" s="711"/>
      <c r="BP255" s="711"/>
      <c r="BQ255" s="711"/>
      <c r="BR255" s="711"/>
      <c r="BS255" s="711"/>
      <c r="BT255" s="711">
        <f>2*12</f>
        <v>24</v>
      </c>
      <c r="BU255" s="711"/>
      <c r="BV255" s="711"/>
      <c r="BW255" s="711"/>
      <c r="BX255" s="711"/>
      <c r="BY255" s="711"/>
      <c r="BZ255" s="711"/>
      <c r="CA255" s="711"/>
      <c r="CB255" s="711"/>
      <c r="CC255" s="711"/>
      <c r="CD255" s="711"/>
      <c r="CE255" s="711"/>
      <c r="CF255" s="711"/>
      <c r="CG255" s="711"/>
      <c r="CH255" s="711"/>
      <c r="CI255" s="711"/>
      <c r="CJ255" s="713">
        <f>ROUND(BD255*BT255,2)</f>
        <v>127200</v>
      </c>
      <c r="CK255" s="713"/>
      <c r="CL255" s="713"/>
      <c r="CM255" s="713"/>
      <c r="CN255" s="713"/>
      <c r="CO255" s="713"/>
      <c r="CP255" s="713"/>
      <c r="CQ255" s="713"/>
      <c r="CR255" s="713"/>
      <c r="CS255" s="713"/>
      <c r="CT255" s="713"/>
      <c r="CU255" s="713"/>
      <c r="CV255" s="713"/>
      <c r="CW255" s="713"/>
      <c r="CX255" s="713"/>
      <c r="CY255" s="713"/>
      <c r="CZ255" s="713"/>
      <c r="DA255" s="713"/>
      <c r="DB255" s="234"/>
      <c r="DC255" s="184"/>
    </row>
    <row r="256" spans="1:153" s="182" customFormat="1" ht="0.6" hidden="1" customHeight="1" x14ac:dyDescent="0.25">
      <c r="A256" s="715" t="s">
        <v>441</v>
      </c>
      <c r="B256" s="715"/>
      <c r="C256" s="715"/>
      <c r="D256" s="715"/>
      <c r="E256" s="715"/>
      <c r="F256" s="715"/>
      <c r="G256" s="715"/>
      <c r="H256" s="710" t="s">
        <v>668</v>
      </c>
      <c r="I256" s="710" t="s">
        <v>499</v>
      </c>
      <c r="J256" s="710" t="s">
        <v>499</v>
      </c>
      <c r="K256" s="710" t="s">
        <v>499</v>
      </c>
      <c r="L256" s="710" t="s">
        <v>499</v>
      </c>
      <c r="M256" s="710" t="s">
        <v>499</v>
      </c>
      <c r="N256" s="710" t="s">
        <v>499</v>
      </c>
      <c r="O256" s="710" t="s">
        <v>499</v>
      </c>
      <c r="P256" s="710" t="s">
        <v>499</v>
      </c>
      <c r="Q256" s="710" t="s">
        <v>499</v>
      </c>
      <c r="R256" s="710" t="s">
        <v>499</v>
      </c>
      <c r="S256" s="710" t="s">
        <v>499</v>
      </c>
      <c r="T256" s="710" t="s">
        <v>499</v>
      </c>
      <c r="U256" s="710" t="s">
        <v>499</v>
      </c>
      <c r="V256" s="710" t="s">
        <v>499</v>
      </c>
      <c r="W256" s="710" t="s">
        <v>499</v>
      </c>
      <c r="X256" s="710" t="s">
        <v>499</v>
      </c>
      <c r="Y256" s="710" t="s">
        <v>499</v>
      </c>
      <c r="Z256" s="710" t="s">
        <v>499</v>
      </c>
      <c r="AA256" s="710" t="s">
        <v>499</v>
      </c>
      <c r="AB256" s="710" t="s">
        <v>499</v>
      </c>
      <c r="AC256" s="710" t="s">
        <v>499</v>
      </c>
      <c r="AD256" s="710" t="s">
        <v>499</v>
      </c>
      <c r="AE256" s="710" t="s">
        <v>499</v>
      </c>
      <c r="AF256" s="710" t="s">
        <v>499</v>
      </c>
      <c r="AG256" s="710" t="s">
        <v>499</v>
      </c>
      <c r="AH256" s="710" t="s">
        <v>499</v>
      </c>
      <c r="AI256" s="710" t="s">
        <v>499</v>
      </c>
      <c r="AJ256" s="710" t="s">
        <v>499</v>
      </c>
      <c r="AK256" s="710" t="s">
        <v>499</v>
      </c>
      <c r="AL256" s="710" t="s">
        <v>499</v>
      </c>
      <c r="AM256" s="710" t="s">
        <v>499</v>
      </c>
      <c r="AN256" s="710" t="s">
        <v>499</v>
      </c>
      <c r="AO256" s="710" t="s">
        <v>499</v>
      </c>
      <c r="AP256" s="710" t="s">
        <v>499</v>
      </c>
      <c r="AQ256" s="710" t="s">
        <v>499</v>
      </c>
      <c r="AR256" s="710" t="s">
        <v>499</v>
      </c>
      <c r="AS256" s="710" t="s">
        <v>499</v>
      </c>
      <c r="AT256" s="710" t="s">
        <v>499</v>
      </c>
      <c r="AU256" s="710" t="s">
        <v>499</v>
      </c>
      <c r="AV256" s="710" t="s">
        <v>499</v>
      </c>
      <c r="AW256" s="710" t="s">
        <v>499</v>
      </c>
      <c r="AX256" s="710" t="s">
        <v>499</v>
      </c>
      <c r="AY256" s="710" t="s">
        <v>499</v>
      </c>
      <c r="AZ256" s="710" t="s">
        <v>499</v>
      </c>
      <c r="BA256" s="710" t="s">
        <v>499</v>
      </c>
      <c r="BB256" s="710" t="s">
        <v>499</v>
      </c>
      <c r="BC256" s="710" t="s">
        <v>499</v>
      </c>
      <c r="BD256" s="731">
        <f>CJ256/BT256</f>
        <v>0</v>
      </c>
      <c r="BE256" s="731"/>
      <c r="BF256" s="731"/>
      <c r="BG256" s="731"/>
      <c r="BH256" s="731"/>
      <c r="BI256" s="731"/>
      <c r="BJ256" s="731"/>
      <c r="BK256" s="731"/>
      <c r="BL256" s="731"/>
      <c r="BM256" s="731"/>
      <c r="BN256" s="731"/>
      <c r="BO256" s="731"/>
      <c r="BP256" s="731"/>
      <c r="BQ256" s="731"/>
      <c r="BR256" s="731"/>
      <c r="BS256" s="731"/>
      <c r="BT256" s="711">
        <v>1</v>
      </c>
      <c r="BU256" s="711"/>
      <c r="BV256" s="711"/>
      <c r="BW256" s="711"/>
      <c r="BX256" s="711"/>
      <c r="BY256" s="711"/>
      <c r="BZ256" s="711"/>
      <c r="CA256" s="711"/>
      <c r="CB256" s="711"/>
      <c r="CC256" s="711"/>
      <c r="CD256" s="711"/>
      <c r="CE256" s="711"/>
      <c r="CF256" s="711"/>
      <c r="CG256" s="711"/>
      <c r="CH256" s="711"/>
      <c r="CI256" s="711"/>
      <c r="CJ256" s="713"/>
      <c r="CK256" s="713"/>
      <c r="CL256" s="713"/>
      <c r="CM256" s="713"/>
      <c r="CN256" s="713"/>
      <c r="CO256" s="713"/>
      <c r="CP256" s="713"/>
      <c r="CQ256" s="713"/>
      <c r="CR256" s="713"/>
      <c r="CS256" s="713"/>
      <c r="CT256" s="713"/>
      <c r="CU256" s="713"/>
      <c r="CV256" s="713"/>
      <c r="CW256" s="713"/>
      <c r="CX256" s="713"/>
      <c r="CY256" s="713"/>
      <c r="CZ256" s="713"/>
      <c r="DA256" s="713"/>
      <c r="DB256" s="234"/>
      <c r="DC256" s="227">
        <f>(CJ256+CJ283+CJ284)/12*4</f>
        <v>185817.08</v>
      </c>
    </row>
    <row r="257" spans="1:107" s="182" customFormat="1" ht="32.4" hidden="1" customHeight="1" x14ac:dyDescent="0.25">
      <c r="A257" s="715" t="s">
        <v>442</v>
      </c>
      <c r="B257" s="715"/>
      <c r="C257" s="715"/>
      <c r="D257" s="715"/>
      <c r="E257" s="715"/>
      <c r="F257" s="715"/>
      <c r="G257" s="715"/>
      <c r="H257" s="710" t="s">
        <v>669</v>
      </c>
      <c r="I257" s="710"/>
      <c r="J257" s="710"/>
      <c r="K257" s="710"/>
      <c r="L257" s="710"/>
      <c r="M257" s="710"/>
      <c r="N257" s="710"/>
      <c r="O257" s="710"/>
      <c r="P257" s="710"/>
      <c r="Q257" s="710"/>
      <c r="R257" s="710"/>
      <c r="S257" s="710"/>
      <c r="T257" s="710"/>
      <c r="U257" s="710"/>
      <c r="V257" s="710"/>
      <c r="W257" s="710"/>
      <c r="X257" s="710"/>
      <c r="Y257" s="710"/>
      <c r="Z257" s="710"/>
      <c r="AA257" s="710"/>
      <c r="AB257" s="710"/>
      <c r="AC257" s="710"/>
      <c r="AD257" s="710"/>
      <c r="AE257" s="710"/>
      <c r="AF257" s="710"/>
      <c r="AG257" s="710"/>
      <c r="AH257" s="710"/>
      <c r="AI257" s="710"/>
      <c r="AJ257" s="710"/>
      <c r="AK257" s="710"/>
      <c r="AL257" s="710"/>
      <c r="AM257" s="710"/>
      <c r="AN257" s="710"/>
      <c r="AO257" s="710"/>
      <c r="AP257" s="710"/>
      <c r="AQ257" s="710"/>
      <c r="AR257" s="710"/>
      <c r="AS257" s="710"/>
      <c r="AT257" s="710"/>
      <c r="AU257" s="710"/>
      <c r="AV257" s="710"/>
      <c r="AW257" s="710"/>
      <c r="AX257" s="710"/>
      <c r="AY257" s="710"/>
      <c r="AZ257" s="710"/>
      <c r="BA257" s="710"/>
      <c r="BB257" s="710"/>
      <c r="BC257" s="710"/>
      <c r="BD257" s="711">
        <v>17119.28</v>
      </c>
      <c r="BE257" s="711"/>
      <c r="BF257" s="711"/>
      <c r="BG257" s="711"/>
      <c r="BH257" s="711"/>
      <c r="BI257" s="711"/>
      <c r="BJ257" s="711"/>
      <c r="BK257" s="711"/>
      <c r="BL257" s="711"/>
      <c r="BM257" s="711"/>
      <c r="BN257" s="711"/>
      <c r="BO257" s="711"/>
      <c r="BP257" s="711"/>
      <c r="BQ257" s="711"/>
      <c r="BR257" s="711"/>
      <c r="BS257" s="711"/>
      <c r="BT257" s="711">
        <v>1</v>
      </c>
      <c r="BU257" s="711"/>
      <c r="BV257" s="711"/>
      <c r="BW257" s="711"/>
      <c r="BX257" s="711"/>
      <c r="BY257" s="711"/>
      <c r="BZ257" s="711"/>
      <c r="CA257" s="711"/>
      <c r="CB257" s="711"/>
      <c r="CC257" s="711"/>
      <c r="CD257" s="711"/>
      <c r="CE257" s="711"/>
      <c r="CF257" s="711"/>
      <c r="CG257" s="711"/>
      <c r="CH257" s="711"/>
      <c r="CI257" s="711"/>
      <c r="CJ257" s="713"/>
      <c r="CK257" s="713"/>
      <c r="CL257" s="713"/>
      <c r="CM257" s="713"/>
      <c r="CN257" s="713"/>
      <c r="CO257" s="713"/>
      <c r="CP257" s="713"/>
      <c r="CQ257" s="713"/>
      <c r="CR257" s="713"/>
      <c r="CS257" s="713"/>
      <c r="CT257" s="713"/>
      <c r="CU257" s="713"/>
      <c r="CV257" s="713"/>
      <c r="CW257" s="713"/>
      <c r="CX257" s="713"/>
      <c r="CY257" s="713"/>
      <c r="CZ257" s="713"/>
      <c r="DA257" s="713"/>
      <c r="DB257" s="234"/>
      <c r="DC257" s="184"/>
    </row>
    <row r="258" spans="1:107" s="182" customFormat="1" ht="25.95" customHeight="1" x14ac:dyDescent="0.25">
      <c r="A258" s="715" t="s">
        <v>439</v>
      </c>
      <c r="B258" s="715"/>
      <c r="C258" s="715"/>
      <c r="D258" s="715"/>
      <c r="E258" s="715"/>
      <c r="F258" s="715"/>
      <c r="G258" s="715"/>
      <c r="H258" s="710" t="s">
        <v>670</v>
      </c>
      <c r="I258" s="710" t="s">
        <v>500</v>
      </c>
      <c r="J258" s="710" t="s">
        <v>500</v>
      </c>
      <c r="K258" s="710" t="s">
        <v>500</v>
      </c>
      <c r="L258" s="710" t="s">
        <v>500</v>
      </c>
      <c r="M258" s="710" t="s">
        <v>500</v>
      </c>
      <c r="N258" s="710" t="s">
        <v>500</v>
      </c>
      <c r="O258" s="710" t="s">
        <v>500</v>
      </c>
      <c r="P258" s="710" t="s">
        <v>500</v>
      </c>
      <c r="Q258" s="710" t="s">
        <v>500</v>
      </c>
      <c r="R258" s="710" t="s">
        <v>500</v>
      </c>
      <c r="S258" s="710" t="s">
        <v>500</v>
      </c>
      <c r="T258" s="710" t="s">
        <v>500</v>
      </c>
      <c r="U258" s="710" t="s">
        <v>500</v>
      </c>
      <c r="V258" s="710" t="s">
        <v>500</v>
      </c>
      <c r="W258" s="710" t="s">
        <v>500</v>
      </c>
      <c r="X258" s="710" t="s">
        <v>500</v>
      </c>
      <c r="Y258" s="710" t="s">
        <v>500</v>
      </c>
      <c r="Z258" s="710" t="s">
        <v>500</v>
      </c>
      <c r="AA258" s="710" t="s">
        <v>500</v>
      </c>
      <c r="AB258" s="710" t="s">
        <v>500</v>
      </c>
      <c r="AC258" s="710" t="s">
        <v>500</v>
      </c>
      <c r="AD258" s="710" t="s">
        <v>500</v>
      </c>
      <c r="AE258" s="710" t="s">
        <v>500</v>
      </c>
      <c r="AF258" s="710" t="s">
        <v>500</v>
      </c>
      <c r="AG258" s="710" t="s">
        <v>500</v>
      </c>
      <c r="AH258" s="710" t="s">
        <v>500</v>
      </c>
      <c r="AI258" s="710" t="s">
        <v>500</v>
      </c>
      <c r="AJ258" s="710" t="s">
        <v>500</v>
      </c>
      <c r="AK258" s="710" t="s">
        <v>500</v>
      </c>
      <c r="AL258" s="710" t="s">
        <v>500</v>
      </c>
      <c r="AM258" s="710" t="s">
        <v>500</v>
      </c>
      <c r="AN258" s="710" t="s">
        <v>500</v>
      </c>
      <c r="AO258" s="710" t="s">
        <v>500</v>
      </c>
      <c r="AP258" s="710" t="s">
        <v>500</v>
      </c>
      <c r="AQ258" s="710" t="s">
        <v>500</v>
      </c>
      <c r="AR258" s="710" t="s">
        <v>500</v>
      </c>
      <c r="AS258" s="710" t="s">
        <v>500</v>
      </c>
      <c r="AT258" s="710" t="s">
        <v>500</v>
      </c>
      <c r="AU258" s="710" t="s">
        <v>500</v>
      </c>
      <c r="AV258" s="710" t="s">
        <v>500</v>
      </c>
      <c r="AW258" s="710" t="s">
        <v>500</v>
      </c>
      <c r="AX258" s="710" t="s">
        <v>500</v>
      </c>
      <c r="AY258" s="710" t="s">
        <v>500</v>
      </c>
      <c r="AZ258" s="710" t="s">
        <v>500</v>
      </c>
      <c r="BA258" s="710" t="s">
        <v>500</v>
      </c>
      <c r="BB258" s="710" t="s">
        <v>500</v>
      </c>
      <c r="BC258" s="710" t="s">
        <v>500</v>
      </c>
      <c r="BD258" s="711">
        <v>600</v>
      </c>
      <c r="BE258" s="711"/>
      <c r="BF258" s="711"/>
      <c r="BG258" s="711"/>
      <c r="BH258" s="711"/>
      <c r="BI258" s="711"/>
      <c r="BJ258" s="711"/>
      <c r="BK258" s="711"/>
      <c r="BL258" s="711"/>
      <c r="BM258" s="711"/>
      <c r="BN258" s="711"/>
      <c r="BO258" s="711"/>
      <c r="BP258" s="711"/>
      <c r="BQ258" s="711"/>
      <c r="BR258" s="711"/>
      <c r="BS258" s="711"/>
      <c r="BT258" s="711">
        <v>12</v>
      </c>
      <c r="BU258" s="711"/>
      <c r="BV258" s="711"/>
      <c r="BW258" s="711"/>
      <c r="BX258" s="711"/>
      <c r="BY258" s="711"/>
      <c r="BZ258" s="711"/>
      <c r="CA258" s="711"/>
      <c r="CB258" s="711"/>
      <c r="CC258" s="711"/>
      <c r="CD258" s="711"/>
      <c r="CE258" s="711"/>
      <c r="CF258" s="711"/>
      <c r="CG258" s="711"/>
      <c r="CH258" s="711"/>
      <c r="CI258" s="711"/>
      <c r="CJ258" s="713">
        <f t="shared" ref="CJ258:CJ261" si="2">ROUND(BD258*BT258,0)</f>
        <v>7200</v>
      </c>
      <c r="CK258" s="713"/>
      <c r="CL258" s="713"/>
      <c r="CM258" s="713"/>
      <c r="CN258" s="713"/>
      <c r="CO258" s="713"/>
      <c r="CP258" s="713"/>
      <c r="CQ258" s="713"/>
      <c r="CR258" s="713"/>
      <c r="CS258" s="713"/>
      <c r="CT258" s="713"/>
      <c r="CU258" s="713"/>
      <c r="CV258" s="713"/>
      <c r="CW258" s="713"/>
      <c r="CX258" s="713"/>
      <c r="CY258" s="713"/>
      <c r="CZ258" s="713"/>
      <c r="DA258" s="713"/>
      <c r="DB258" s="234"/>
      <c r="DC258" s="185"/>
    </row>
    <row r="259" spans="1:107" s="182" customFormat="1" ht="25.2" customHeight="1" x14ac:dyDescent="0.25">
      <c r="A259" s="715" t="s">
        <v>440</v>
      </c>
      <c r="B259" s="715"/>
      <c r="C259" s="715"/>
      <c r="D259" s="715"/>
      <c r="E259" s="715"/>
      <c r="F259" s="715"/>
      <c r="G259" s="715"/>
      <c r="H259" s="710" t="s">
        <v>718</v>
      </c>
      <c r="I259" s="710" t="s">
        <v>501</v>
      </c>
      <c r="J259" s="710" t="s">
        <v>501</v>
      </c>
      <c r="K259" s="710" t="s">
        <v>501</v>
      </c>
      <c r="L259" s="710" t="s">
        <v>501</v>
      </c>
      <c r="M259" s="710" t="s">
        <v>501</v>
      </c>
      <c r="N259" s="710" t="s">
        <v>501</v>
      </c>
      <c r="O259" s="710" t="s">
        <v>501</v>
      </c>
      <c r="P259" s="710" t="s">
        <v>501</v>
      </c>
      <c r="Q259" s="710" t="s">
        <v>501</v>
      </c>
      <c r="R259" s="710" t="s">
        <v>501</v>
      </c>
      <c r="S259" s="710" t="s">
        <v>501</v>
      </c>
      <c r="T259" s="710" t="s">
        <v>501</v>
      </c>
      <c r="U259" s="710" t="s">
        <v>501</v>
      </c>
      <c r="V259" s="710" t="s">
        <v>501</v>
      </c>
      <c r="W259" s="710" t="s">
        <v>501</v>
      </c>
      <c r="X259" s="710" t="s">
        <v>501</v>
      </c>
      <c r="Y259" s="710" t="s">
        <v>501</v>
      </c>
      <c r="Z259" s="710" t="s">
        <v>501</v>
      </c>
      <c r="AA259" s="710" t="s">
        <v>501</v>
      </c>
      <c r="AB259" s="710" t="s">
        <v>501</v>
      </c>
      <c r="AC259" s="710" t="s">
        <v>501</v>
      </c>
      <c r="AD259" s="710" t="s">
        <v>501</v>
      </c>
      <c r="AE259" s="710" t="s">
        <v>501</v>
      </c>
      <c r="AF259" s="710" t="s">
        <v>501</v>
      </c>
      <c r="AG259" s="710" t="s">
        <v>501</v>
      </c>
      <c r="AH259" s="710" t="s">
        <v>501</v>
      </c>
      <c r="AI259" s="710" t="s">
        <v>501</v>
      </c>
      <c r="AJ259" s="710" t="s">
        <v>501</v>
      </c>
      <c r="AK259" s="710" t="s">
        <v>501</v>
      </c>
      <c r="AL259" s="710" t="s">
        <v>501</v>
      </c>
      <c r="AM259" s="710" t="s">
        <v>501</v>
      </c>
      <c r="AN259" s="710" t="s">
        <v>501</v>
      </c>
      <c r="AO259" s="710" t="s">
        <v>501</v>
      </c>
      <c r="AP259" s="710" t="s">
        <v>501</v>
      </c>
      <c r="AQ259" s="710" t="s">
        <v>501</v>
      </c>
      <c r="AR259" s="710" t="s">
        <v>501</v>
      </c>
      <c r="AS259" s="710" t="s">
        <v>501</v>
      </c>
      <c r="AT259" s="710" t="s">
        <v>501</v>
      </c>
      <c r="AU259" s="710" t="s">
        <v>501</v>
      </c>
      <c r="AV259" s="710" t="s">
        <v>501</v>
      </c>
      <c r="AW259" s="710" t="s">
        <v>501</v>
      </c>
      <c r="AX259" s="710" t="s">
        <v>501</v>
      </c>
      <c r="AY259" s="710" t="s">
        <v>501</v>
      </c>
      <c r="AZ259" s="710" t="s">
        <v>501</v>
      </c>
      <c r="BA259" s="710" t="s">
        <v>501</v>
      </c>
      <c r="BB259" s="710" t="s">
        <v>501</v>
      </c>
      <c r="BC259" s="710" t="s">
        <v>501</v>
      </c>
      <c r="BD259" s="711">
        <v>142</v>
      </c>
      <c r="BE259" s="711"/>
      <c r="BF259" s="711"/>
      <c r="BG259" s="711"/>
      <c r="BH259" s="711"/>
      <c r="BI259" s="711"/>
      <c r="BJ259" s="711"/>
      <c r="BK259" s="711"/>
      <c r="BL259" s="711"/>
      <c r="BM259" s="711"/>
      <c r="BN259" s="711"/>
      <c r="BO259" s="711"/>
      <c r="BP259" s="711"/>
      <c r="BQ259" s="711"/>
      <c r="BR259" s="711"/>
      <c r="BS259" s="711"/>
      <c r="BT259" s="711">
        <f>70.42*12</f>
        <v>845.04</v>
      </c>
      <c r="BU259" s="711"/>
      <c r="BV259" s="711"/>
      <c r="BW259" s="711"/>
      <c r="BX259" s="711"/>
      <c r="BY259" s="711"/>
      <c r="BZ259" s="711"/>
      <c r="CA259" s="711"/>
      <c r="CB259" s="711"/>
      <c r="CC259" s="711"/>
      <c r="CD259" s="711"/>
      <c r="CE259" s="711"/>
      <c r="CF259" s="711"/>
      <c r="CG259" s="711"/>
      <c r="CH259" s="711"/>
      <c r="CI259" s="711"/>
      <c r="CJ259" s="713">
        <f>ROUND(BD259*BT259,0)</f>
        <v>119996</v>
      </c>
      <c r="CK259" s="713"/>
      <c r="CL259" s="713"/>
      <c r="CM259" s="713"/>
      <c r="CN259" s="713"/>
      <c r="CO259" s="713"/>
      <c r="CP259" s="713"/>
      <c r="CQ259" s="713"/>
      <c r="CR259" s="713"/>
      <c r="CS259" s="713"/>
      <c r="CT259" s="713"/>
      <c r="CU259" s="713"/>
      <c r="CV259" s="713"/>
      <c r="CW259" s="713"/>
      <c r="CX259" s="713"/>
      <c r="CY259" s="713"/>
      <c r="CZ259" s="713"/>
      <c r="DA259" s="713"/>
      <c r="DB259" s="234"/>
      <c r="DC259" s="185"/>
    </row>
    <row r="260" spans="1:107" s="182" customFormat="1" ht="17.399999999999999" customHeight="1" x14ac:dyDescent="0.25">
      <c r="A260" s="715" t="s">
        <v>441</v>
      </c>
      <c r="B260" s="715"/>
      <c r="C260" s="715"/>
      <c r="D260" s="715"/>
      <c r="E260" s="715"/>
      <c r="F260" s="715"/>
      <c r="G260" s="715"/>
      <c r="H260" s="710" t="s">
        <v>722</v>
      </c>
      <c r="I260" s="710"/>
      <c r="J260" s="710"/>
      <c r="K260" s="710"/>
      <c r="L260" s="710"/>
      <c r="M260" s="710"/>
      <c r="N260" s="710"/>
      <c r="O260" s="710"/>
      <c r="P260" s="710"/>
      <c r="Q260" s="710"/>
      <c r="R260" s="710"/>
      <c r="S260" s="710"/>
      <c r="T260" s="710"/>
      <c r="U260" s="710"/>
      <c r="V260" s="710"/>
      <c r="W260" s="710"/>
      <c r="X260" s="710"/>
      <c r="Y260" s="710"/>
      <c r="Z260" s="710"/>
      <c r="AA260" s="710"/>
      <c r="AB260" s="710"/>
      <c r="AC260" s="710"/>
      <c r="AD260" s="710"/>
      <c r="AE260" s="710"/>
      <c r="AF260" s="710"/>
      <c r="AG260" s="710"/>
      <c r="AH260" s="710"/>
      <c r="AI260" s="710"/>
      <c r="AJ260" s="710"/>
      <c r="AK260" s="710"/>
      <c r="AL260" s="710"/>
      <c r="AM260" s="710"/>
      <c r="AN260" s="710"/>
      <c r="AO260" s="710"/>
      <c r="AP260" s="710"/>
      <c r="AQ260" s="710"/>
      <c r="AR260" s="710"/>
      <c r="AS260" s="710"/>
      <c r="AT260" s="710"/>
      <c r="AU260" s="710"/>
      <c r="AV260" s="710"/>
      <c r="AW260" s="710"/>
      <c r="AX260" s="710"/>
      <c r="AY260" s="710"/>
      <c r="AZ260" s="710"/>
      <c r="BA260" s="710"/>
      <c r="BB260" s="710"/>
      <c r="BC260" s="710"/>
      <c r="BD260" s="711">
        <v>3081</v>
      </c>
      <c r="BE260" s="711"/>
      <c r="BF260" s="711"/>
      <c r="BG260" s="711"/>
      <c r="BH260" s="711"/>
      <c r="BI260" s="711"/>
      <c r="BJ260" s="711"/>
      <c r="BK260" s="711"/>
      <c r="BL260" s="711"/>
      <c r="BM260" s="711"/>
      <c r="BN260" s="711"/>
      <c r="BO260" s="711"/>
      <c r="BP260" s="711"/>
      <c r="BQ260" s="711"/>
      <c r="BR260" s="711"/>
      <c r="BS260" s="711"/>
      <c r="BT260" s="711">
        <v>2</v>
      </c>
      <c r="BU260" s="711"/>
      <c r="BV260" s="711"/>
      <c r="BW260" s="711"/>
      <c r="BX260" s="711"/>
      <c r="BY260" s="711"/>
      <c r="BZ260" s="711"/>
      <c r="CA260" s="711"/>
      <c r="CB260" s="711"/>
      <c r="CC260" s="711"/>
      <c r="CD260" s="711"/>
      <c r="CE260" s="711"/>
      <c r="CF260" s="711"/>
      <c r="CG260" s="711"/>
      <c r="CH260" s="711"/>
      <c r="CI260" s="711"/>
      <c r="CJ260" s="713">
        <f t="shared" ref="CJ260" si="3">ROUND(BD260*BT260,0)</f>
        <v>6162</v>
      </c>
      <c r="CK260" s="713"/>
      <c r="CL260" s="713"/>
      <c r="CM260" s="713"/>
      <c r="CN260" s="713"/>
      <c r="CO260" s="713"/>
      <c r="CP260" s="713"/>
      <c r="CQ260" s="713"/>
      <c r="CR260" s="713"/>
      <c r="CS260" s="713"/>
      <c r="CT260" s="713"/>
      <c r="CU260" s="713"/>
      <c r="CV260" s="713"/>
      <c r="CW260" s="713"/>
      <c r="CX260" s="713"/>
      <c r="CY260" s="713"/>
      <c r="CZ260" s="713"/>
      <c r="DA260" s="713"/>
      <c r="DB260" s="234"/>
      <c r="DC260" s="185"/>
    </row>
    <row r="261" spans="1:107" s="182" customFormat="1" ht="17.399999999999999" customHeight="1" x14ac:dyDescent="0.25">
      <c r="A261" s="715" t="s">
        <v>442</v>
      </c>
      <c r="B261" s="715"/>
      <c r="C261" s="715"/>
      <c r="D261" s="715"/>
      <c r="E261" s="715"/>
      <c r="F261" s="715"/>
      <c r="G261" s="715"/>
      <c r="H261" s="710" t="s">
        <v>721</v>
      </c>
      <c r="I261" s="710"/>
      <c r="J261" s="710"/>
      <c r="K261" s="710"/>
      <c r="L261" s="710"/>
      <c r="M261" s="710"/>
      <c r="N261" s="710"/>
      <c r="O261" s="710"/>
      <c r="P261" s="710"/>
      <c r="Q261" s="710"/>
      <c r="R261" s="710"/>
      <c r="S261" s="710"/>
      <c r="T261" s="710"/>
      <c r="U261" s="710"/>
      <c r="V261" s="710"/>
      <c r="W261" s="710"/>
      <c r="X261" s="710"/>
      <c r="Y261" s="710"/>
      <c r="Z261" s="710"/>
      <c r="AA261" s="710"/>
      <c r="AB261" s="710"/>
      <c r="AC261" s="710"/>
      <c r="AD261" s="710"/>
      <c r="AE261" s="710"/>
      <c r="AF261" s="710"/>
      <c r="AG261" s="710"/>
      <c r="AH261" s="710"/>
      <c r="AI261" s="710"/>
      <c r="AJ261" s="710"/>
      <c r="AK261" s="710"/>
      <c r="AL261" s="710"/>
      <c r="AM261" s="710"/>
      <c r="AN261" s="710"/>
      <c r="AO261" s="710"/>
      <c r="AP261" s="710"/>
      <c r="AQ261" s="710"/>
      <c r="AR261" s="710"/>
      <c r="AS261" s="710"/>
      <c r="AT261" s="710"/>
      <c r="AU261" s="710"/>
      <c r="AV261" s="710"/>
      <c r="AW261" s="710"/>
      <c r="AX261" s="710"/>
      <c r="AY261" s="710"/>
      <c r="AZ261" s="710"/>
      <c r="BA261" s="710"/>
      <c r="BB261" s="710"/>
      <c r="BC261" s="710"/>
      <c r="BD261" s="711">
        <v>2800</v>
      </c>
      <c r="BE261" s="711"/>
      <c r="BF261" s="711"/>
      <c r="BG261" s="711"/>
      <c r="BH261" s="711"/>
      <c r="BI261" s="711"/>
      <c r="BJ261" s="711"/>
      <c r="BK261" s="711"/>
      <c r="BL261" s="711"/>
      <c r="BM261" s="711"/>
      <c r="BN261" s="711"/>
      <c r="BO261" s="711"/>
      <c r="BP261" s="711"/>
      <c r="BQ261" s="711"/>
      <c r="BR261" s="711"/>
      <c r="BS261" s="711"/>
      <c r="BT261" s="711">
        <v>13</v>
      </c>
      <c r="BU261" s="711"/>
      <c r="BV261" s="711"/>
      <c r="BW261" s="711"/>
      <c r="BX261" s="711"/>
      <c r="BY261" s="711"/>
      <c r="BZ261" s="711"/>
      <c r="CA261" s="711"/>
      <c r="CB261" s="711"/>
      <c r="CC261" s="711"/>
      <c r="CD261" s="711"/>
      <c r="CE261" s="711"/>
      <c r="CF261" s="711"/>
      <c r="CG261" s="711"/>
      <c r="CH261" s="711"/>
      <c r="CI261" s="711"/>
      <c r="CJ261" s="713">
        <f t="shared" si="2"/>
        <v>36400</v>
      </c>
      <c r="CK261" s="713"/>
      <c r="CL261" s="713"/>
      <c r="CM261" s="713"/>
      <c r="CN261" s="713"/>
      <c r="CO261" s="713"/>
      <c r="CP261" s="713"/>
      <c r="CQ261" s="713"/>
      <c r="CR261" s="713"/>
      <c r="CS261" s="713"/>
      <c r="CT261" s="713"/>
      <c r="CU261" s="713"/>
      <c r="CV261" s="713"/>
      <c r="CW261" s="713"/>
      <c r="CX261" s="713"/>
      <c r="CY261" s="713"/>
      <c r="CZ261" s="713"/>
      <c r="DA261" s="713"/>
      <c r="DB261" s="234"/>
      <c r="DC261" s="185"/>
    </row>
    <row r="262" spans="1:107" s="182" customFormat="1" ht="24" hidden="1" customHeight="1" x14ac:dyDescent="0.25">
      <c r="A262" s="715" t="s">
        <v>446</v>
      </c>
      <c r="B262" s="715"/>
      <c r="C262" s="715"/>
      <c r="D262" s="715"/>
      <c r="E262" s="715"/>
      <c r="F262" s="715"/>
      <c r="G262" s="715"/>
      <c r="H262" s="710" t="s">
        <v>578</v>
      </c>
      <c r="I262" s="710" t="s">
        <v>502</v>
      </c>
      <c r="J262" s="710" t="s">
        <v>502</v>
      </c>
      <c r="K262" s="710" t="s">
        <v>502</v>
      </c>
      <c r="L262" s="710" t="s">
        <v>502</v>
      </c>
      <c r="M262" s="710" t="s">
        <v>502</v>
      </c>
      <c r="N262" s="710" t="s">
        <v>502</v>
      </c>
      <c r="O262" s="710" t="s">
        <v>502</v>
      </c>
      <c r="P262" s="710" t="s">
        <v>502</v>
      </c>
      <c r="Q262" s="710" t="s">
        <v>502</v>
      </c>
      <c r="R262" s="710" t="s">
        <v>502</v>
      </c>
      <c r="S262" s="710" t="s">
        <v>502</v>
      </c>
      <c r="T262" s="710" t="s">
        <v>502</v>
      </c>
      <c r="U262" s="710" t="s">
        <v>502</v>
      </c>
      <c r="V262" s="710" t="s">
        <v>502</v>
      </c>
      <c r="W262" s="710" t="s">
        <v>502</v>
      </c>
      <c r="X262" s="710" t="s">
        <v>502</v>
      </c>
      <c r="Y262" s="710" t="s">
        <v>502</v>
      </c>
      <c r="Z262" s="710" t="s">
        <v>502</v>
      </c>
      <c r="AA262" s="710" t="s">
        <v>502</v>
      </c>
      <c r="AB262" s="710" t="s">
        <v>502</v>
      </c>
      <c r="AC262" s="710" t="s">
        <v>502</v>
      </c>
      <c r="AD262" s="710" t="s">
        <v>502</v>
      </c>
      <c r="AE262" s="710" t="s">
        <v>502</v>
      </c>
      <c r="AF262" s="710" t="s">
        <v>502</v>
      </c>
      <c r="AG262" s="710" t="s">
        <v>502</v>
      </c>
      <c r="AH262" s="710" t="s">
        <v>502</v>
      </c>
      <c r="AI262" s="710" t="s">
        <v>502</v>
      </c>
      <c r="AJ262" s="710" t="s">
        <v>502</v>
      </c>
      <c r="AK262" s="710" t="s">
        <v>502</v>
      </c>
      <c r="AL262" s="710" t="s">
        <v>502</v>
      </c>
      <c r="AM262" s="710" t="s">
        <v>502</v>
      </c>
      <c r="AN262" s="710" t="s">
        <v>502</v>
      </c>
      <c r="AO262" s="710" t="s">
        <v>502</v>
      </c>
      <c r="AP262" s="710" t="s">
        <v>502</v>
      </c>
      <c r="AQ262" s="710" t="s">
        <v>502</v>
      </c>
      <c r="AR262" s="710" t="s">
        <v>502</v>
      </c>
      <c r="AS262" s="710" t="s">
        <v>502</v>
      </c>
      <c r="AT262" s="710" t="s">
        <v>502</v>
      </c>
      <c r="AU262" s="710" t="s">
        <v>502</v>
      </c>
      <c r="AV262" s="710" t="s">
        <v>502</v>
      </c>
      <c r="AW262" s="710" t="s">
        <v>502</v>
      </c>
      <c r="AX262" s="710" t="s">
        <v>502</v>
      </c>
      <c r="AY262" s="710" t="s">
        <v>502</v>
      </c>
      <c r="AZ262" s="710" t="s">
        <v>502</v>
      </c>
      <c r="BA262" s="710" t="s">
        <v>502</v>
      </c>
      <c r="BB262" s="710" t="s">
        <v>502</v>
      </c>
      <c r="BC262" s="710" t="s">
        <v>502</v>
      </c>
      <c r="BD262" s="711">
        <v>0</v>
      </c>
      <c r="BE262" s="711"/>
      <c r="BF262" s="711"/>
      <c r="BG262" s="711"/>
      <c r="BH262" s="711"/>
      <c r="BI262" s="711"/>
      <c r="BJ262" s="711"/>
      <c r="BK262" s="711"/>
      <c r="BL262" s="711"/>
      <c r="BM262" s="711"/>
      <c r="BN262" s="711"/>
      <c r="BO262" s="711"/>
      <c r="BP262" s="711"/>
      <c r="BQ262" s="711"/>
      <c r="BR262" s="711"/>
      <c r="BS262" s="711"/>
      <c r="BT262" s="711">
        <v>52</v>
      </c>
      <c r="BU262" s="711"/>
      <c r="BV262" s="711"/>
      <c r="BW262" s="711"/>
      <c r="BX262" s="711"/>
      <c r="BY262" s="711"/>
      <c r="BZ262" s="711"/>
      <c r="CA262" s="711"/>
      <c r="CB262" s="711"/>
      <c r="CC262" s="711"/>
      <c r="CD262" s="711"/>
      <c r="CE262" s="711"/>
      <c r="CF262" s="711"/>
      <c r="CG262" s="711"/>
      <c r="CH262" s="711"/>
      <c r="CI262" s="711"/>
      <c r="CJ262" s="713">
        <f>BD262*BT262</f>
        <v>0</v>
      </c>
      <c r="CK262" s="713"/>
      <c r="CL262" s="713"/>
      <c r="CM262" s="713"/>
      <c r="CN262" s="713"/>
      <c r="CO262" s="713"/>
      <c r="CP262" s="713"/>
      <c r="CQ262" s="713"/>
      <c r="CR262" s="713"/>
      <c r="CS262" s="713"/>
      <c r="CT262" s="713"/>
      <c r="CU262" s="713"/>
      <c r="CV262" s="713"/>
      <c r="CW262" s="713"/>
      <c r="CX262" s="713"/>
      <c r="CY262" s="713"/>
      <c r="CZ262" s="713"/>
      <c r="DA262" s="713"/>
      <c r="DB262" s="234"/>
      <c r="DC262" s="184"/>
    </row>
    <row r="263" spans="1:107" s="182" customFormat="1" ht="28.2" hidden="1" customHeight="1" x14ac:dyDescent="0.25">
      <c r="A263" s="715" t="s">
        <v>447</v>
      </c>
      <c r="B263" s="715"/>
      <c r="C263" s="715"/>
      <c r="D263" s="715"/>
      <c r="E263" s="715"/>
      <c r="F263" s="715"/>
      <c r="G263" s="715"/>
      <c r="H263" s="710" t="s">
        <v>671</v>
      </c>
      <c r="I263" s="710"/>
      <c r="J263" s="710"/>
      <c r="K263" s="710"/>
      <c r="L263" s="710"/>
      <c r="M263" s="710"/>
      <c r="N263" s="710"/>
      <c r="O263" s="710"/>
      <c r="P263" s="710"/>
      <c r="Q263" s="710"/>
      <c r="R263" s="710"/>
      <c r="S263" s="710"/>
      <c r="T263" s="710"/>
      <c r="U263" s="710"/>
      <c r="V263" s="710"/>
      <c r="W263" s="710"/>
      <c r="X263" s="710"/>
      <c r="Y263" s="710"/>
      <c r="Z263" s="710"/>
      <c r="AA263" s="710"/>
      <c r="AB263" s="710"/>
      <c r="AC263" s="710"/>
      <c r="AD263" s="710"/>
      <c r="AE263" s="710"/>
      <c r="AF263" s="710"/>
      <c r="AG263" s="710"/>
      <c r="AH263" s="710"/>
      <c r="AI263" s="710"/>
      <c r="AJ263" s="710"/>
      <c r="AK263" s="710"/>
      <c r="AL263" s="710"/>
      <c r="AM263" s="710"/>
      <c r="AN263" s="710"/>
      <c r="AO263" s="710"/>
      <c r="AP263" s="710"/>
      <c r="AQ263" s="710"/>
      <c r="AR263" s="710"/>
      <c r="AS263" s="710"/>
      <c r="AT263" s="710"/>
      <c r="AU263" s="710"/>
      <c r="AV263" s="710"/>
      <c r="AW263" s="710"/>
      <c r="AX263" s="710"/>
      <c r="AY263" s="710"/>
      <c r="AZ263" s="710"/>
      <c r="BA263" s="710"/>
      <c r="BB263" s="710"/>
      <c r="BC263" s="710"/>
      <c r="BD263" s="711">
        <v>0</v>
      </c>
      <c r="BE263" s="711"/>
      <c r="BF263" s="711"/>
      <c r="BG263" s="711"/>
      <c r="BH263" s="711"/>
      <c r="BI263" s="711"/>
      <c r="BJ263" s="711"/>
      <c r="BK263" s="711"/>
      <c r="BL263" s="711"/>
      <c r="BM263" s="711"/>
      <c r="BN263" s="711"/>
      <c r="BO263" s="711"/>
      <c r="BP263" s="711"/>
      <c r="BQ263" s="711"/>
      <c r="BR263" s="711"/>
      <c r="BS263" s="711"/>
      <c r="BT263" s="711">
        <v>3</v>
      </c>
      <c r="BU263" s="711"/>
      <c r="BV263" s="711"/>
      <c r="BW263" s="711"/>
      <c r="BX263" s="711"/>
      <c r="BY263" s="711"/>
      <c r="BZ263" s="711"/>
      <c r="CA263" s="711"/>
      <c r="CB263" s="711"/>
      <c r="CC263" s="711"/>
      <c r="CD263" s="711"/>
      <c r="CE263" s="711"/>
      <c r="CF263" s="711"/>
      <c r="CG263" s="711"/>
      <c r="CH263" s="711"/>
      <c r="CI263" s="711"/>
      <c r="CJ263" s="713">
        <f>ROUND(BD263*BT263,0)</f>
        <v>0</v>
      </c>
      <c r="CK263" s="713"/>
      <c r="CL263" s="713"/>
      <c r="CM263" s="713"/>
      <c r="CN263" s="713"/>
      <c r="CO263" s="713"/>
      <c r="CP263" s="713"/>
      <c r="CQ263" s="713"/>
      <c r="CR263" s="713"/>
      <c r="CS263" s="713"/>
      <c r="CT263" s="713"/>
      <c r="CU263" s="713"/>
      <c r="CV263" s="713"/>
      <c r="CW263" s="713"/>
      <c r="CX263" s="713"/>
      <c r="CY263" s="713"/>
      <c r="CZ263" s="713"/>
      <c r="DA263" s="713"/>
      <c r="DB263" s="234">
        <f>CJ263+CJ257</f>
        <v>0</v>
      </c>
      <c r="DC263" s="184"/>
    </row>
    <row r="264" spans="1:107" s="182" customFormat="1" ht="28.2" hidden="1" customHeight="1" x14ac:dyDescent="0.25">
      <c r="A264" s="715" t="s">
        <v>448</v>
      </c>
      <c r="B264" s="715"/>
      <c r="C264" s="715"/>
      <c r="D264" s="715"/>
      <c r="E264" s="715"/>
      <c r="F264" s="715"/>
      <c r="G264" s="715"/>
      <c r="H264" s="710" t="s">
        <v>672</v>
      </c>
      <c r="I264" s="710"/>
      <c r="J264" s="710"/>
      <c r="K264" s="710"/>
      <c r="L264" s="710"/>
      <c r="M264" s="710"/>
      <c r="N264" s="710"/>
      <c r="O264" s="710"/>
      <c r="P264" s="710"/>
      <c r="Q264" s="710"/>
      <c r="R264" s="710"/>
      <c r="S264" s="710"/>
      <c r="T264" s="710"/>
      <c r="U264" s="710"/>
      <c r="V264" s="710"/>
      <c r="W264" s="710"/>
      <c r="X264" s="710"/>
      <c r="Y264" s="710"/>
      <c r="Z264" s="710"/>
      <c r="AA264" s="710"/>
      <c r="AB264" s="710"/>
      <c r="AC264" s="710"/>
      <c r="AD264" s="710"/>
      <c r="AE264" s="710"/>
      <c r="AF264" s="710"/>
      <c r="AG264" s="710"/>
      <c r="AH264" s="710"/>
      <c r="AI264" s="710"/>
      <c r="AJ264" s="710"/>
      <c r="AK264" s="710"/>
      <c r="AL264" s="710"/>
      <c r="AM264" s="710"/>
      <c r="AN264" s="710"/>
      <c r="AO264" s="710"/>
      <c r="AP264" s="710"/>
      <c r="AQ264" s="710"/>
      <c r="AR264" s="710"/>
      <c r="AS264" s="710"/>
      <c r="AT264" s="710"/>
      <c r="AU264" s="710"/>
      <c r="AV264" s="710"/>
      <c r="AW264" s="710"/>
      <c r="AX264" s="710"/>
      <c r="AY264" s="710"/>
      <c r="AZ264" s="710"/>
      <c r="BA264" s="710"/>
      <c r="BB264" s="710"/>
      <c r="BC264" s="710"/>
      <c r="BD264" s="714">
        <v>0</v>
      </c>
      <c r="BE264" s="714"/>
      <c r="BF264" s="714"/>
      <c r="BG264" s="714"/>
      <c r="BH264" s="714"/>
      <c r="BI264" s="714"/>
      <c r="BJ264" s="714"/>
      <c r="BK264" s="714"/>
      <c r="BL264" s="714"/>
      <c r="BM264" s="714"/>
      <c r="BN264" s="714"/>
      <c r="BO264" s="714"/>
      <c r="BP264" s="714"/>
      <c r="BQ264" s="714"/>
      <c r="BR264" s="714"/>
      <c r="BS264" s="714"/>
      <c r="BT264" s="711">
        <v>9</v>
      </c>
      <c r="BU264" s="711"/>
      <c r="BV264" s="711"/>
      <c r="BW264" s="711"/>
      <c r="BX264" s="711"/>
      <c r="BY264" s="711"/>
      <c r="BZ264" s="711"/>
      <c r="CA264" s="711"/>
      <c r="CB264" s="711"/>
      <c r="CC264" s="711"/>
      <c r="CD264" s="711"/>
      <c r="CE264" s="711"/>
      <c r="CF264" s="711"/>
      <c r="CG264" s="711"/>
      <c r="CH264" s="711"/>
      <c r="CI264" s="711"/>
      <c r="CJ264" s="713"/>
      <c r="CK264" s="713"/>
      <c r="CL264" s="713"/>
      <c r="CM264" s="713"/>
      <c r="CN264" s="713"/>
      <c r="CO264" s="713"/>
      <c r="CP264" s="713"/>
      <c r="CQ264" s="713"/>
      <c r="CR264" s="713"/>
      <c r="CS264" s="713"/>
      <c r="CT264" s="713"/>
      <c r="CU264" s="713"/>
      <c r="CV264" s="713"/>
      <c r="CW264" s="713"/>
      <c r="CX264" s="713"/>
      <c r="CY264" s="713"/>
      <c r="CZ264" s="713"/>
      <c r="DA264" s="713"/>
      <c r="DB264" s="234"/>
      <c r="DC264" s="184"/>
    </row>
    <row r="265" spans="1:107" s="182" customFormat="1" ht="21.6" hidden="1" customHeight="1" x14ac:dyDescent="0.25">
      <c r="A265" s="715" t="s">
        <v>449</v>
      </c>
      <c r="B265" s="715"/>
      <c r="C265" s="715"/>
      <c r="D265" s="715"/>
      <c r="E265" s="715"/>
      <c r="F265" s="715"/>
      <c r="G265" s="715"/>
      <c r="H265" s="710" t="s">
        <v>675</v>
      </c>
      <c r="I265" s="710"/>
      <c r="J265" s="710"/>
      <c r="K265" s="710"/>
      <c r="L265" s="710"/>
      <c r="M265" s="710"/>
      <c r="N265" s="710"/>
      <c r="O265" s="710"/>
      <c r="P265" s="710"/>
      <c r="Q265" s="710"/>
      <c r="R265" s="710"/>
      <c r="S265" s="710"/>
      <c r="T265" s="710"/>
      <c r="U265" s="710"/>
      <c r="V265" s="710"/>
      <c r="W265" s="710"/>
      <c r="X265" s="710"/>
      <c r="Y265" s="710"/>
      <c r="Z265" s="710"/>
      <c r="AA265" s="710"/>
      <c r="AB265" s="710"/>
      <c r="AC265" s="710"/>
      <c r="AD265" s="710"/>
      <c r="AE265" s="710"/>
      <c r="AF265" s="710"/>
      <c r="AG265" s="710"/>
      <c r="AH265" s="710"/>
      <c r="AI265" s="710"/>
      <c r="AJ265" s="710"/>
      <c r="AK265" s="710"/>
      <c r="AL265" s="710"/>
      <c r="AM265" s="710"/>
      <c r="AN265" s="710"/>
      <c r="AO265" s="710"/>
      <c r="AP265" s="710"/>
      <c r="AQ265" s="710"/>
      <c r="AR265" s="710"/>
      <c r="AS265" s="710"/>
      <c r="AT265" s="710"/>
      <c r="AU265" s="710"/>
      <c r="AV265" s="710"/>
      <c r="AW265" s="710"/>
      <c r="AX265" s="710"/>
      <c r="AY265" s="710"/>
      <c r="AZ265" s="710"/>
      <c r="BA265" s="710"/>
      <c r="BB265" s="710"/>
      <c r="BC265" s="710"/>
      <c r="BD265" s="714"/>
      <c r="BE265" s="714"/>
      <c r="BF265" s="714"/>
      <c r="BG265" s="714"/>
      <c r="BH265" s="714"/>
      <c r="BI265" s="714"/>
      <c r="BJ265" s="714"/>
      <c r="BK265" s="714"/>
      <c r="BL265" s="714"/>
      <c r="BM265" s="714"/>
      <c r="BN265" s="714"/>
      <c r="BO265" s="714"/>
      <c r="BP265" s="714"/>
      <c r="BQ265" s="714"/>
      <c r="BR265" s="714"/>
      <c r="BS265" s="714"/>
      <c r="BT265" s="711"/>
      <c r="BU265" s="711"/>
      <c r="BV265" s="711"/>
      <c r="BW265" s="711"/>
      <c r="BX265" s="711"/>
      <c r="BY265" s="711"/>
      <c r="BZ265" s="711"/>
      <c r="CA265" s="711"/>
      <c r="CB265" s="711"/>
      <c r="CC265" s="711"/>
      <c r="CD265" s="711"/>
      <c r="CE265" s="711"/>
      <c r="CF265" s="711"/>
      <c r="CG265" s="711"/>
      <c r="CH265" s="711"/>
      <c r="CI265" s="711"/>
      <c r="CJ265" s="713"/>
      <c r="CK265" s="713"/>
      <c r="CL265" s="713"/>
      <c r="CM265" s="713"/>
      <c r="CN265" s="713"/>
      <c r="CO265" s="713"/>
      <c r="CP265" s="713"/>
      <c r="CQ265" s="713"/>
      <c r="CR265" s="713"/>
      <c r="CS265" s="713"/>
      <c r="CT265" s="713"/>
      <c r="CU265" s="713"/>
      <c r="CV265" s="713"/>
      <c r="CW265" s="713"/>
      <c r="CX265" s="713"/>
      <c r="CY265" s="713"/>
      <c r="CZ265" s="713"/>
      <c r="DA265" s="713"/>
      <c r="DB265" s="234"/>
      <c r="DC265" s="184"/>
    </row>
    <row r="266" spans="1:107" s="182" customFormat="1" ht="22.8" hidden="1" customHeight="1" x14ac:dyDescent="0.25">
      <c r="A266" s="715" t="s">
        <v>451</v>
      </c>
      <c r="B266" s="715"/>
      <c r="C266" s="715"/>
      <c r="D266" s="715"/>
      <c r="E266" s="715"/>
      <c r="F266" s="715"/>
      <c r="G266" s="715"/>
      <c r="H266" s="710" t="s">
        <v>673</v>
      </c>
      <c r="I266" s="710"/>
      <c r="J266" s="710"/>
      <c r="K266" s="710"/>
      <c r="L266" s="710"/>
      <c r="M266" s="710"/>
      <c r="N266" s="710"/>
      <c r="O266" s="710"/>
      <c r="P266" s="710"/>
      <c r="Q266" s="710"/>
      <c r="R266" s="710"/>
      <c r="S266" s="710"/>
      <c r="T266" s="710"/>
      <c r="U266" s="710"/>
      <c r="V266" s="710"/>
      <c r="W266" s="710"/>
      <c r="X266" s="710"/>
      <c r="Y266" s="710"/>
      <c r="Z266" s="710"/>
      <c r="AA266" s="710"/>
      <c r="AB266" s="710"/>
      <c r="AC266" s="710"/>
      <c r="AD266" s="710"/>
      <c r="AE266" s="710"/>
      <c r="AF266" s="710"/>
      <c r="AG266" s="710"/>
      <c r="AH266" s="710"/>
      <c r="AI266" s="710"/>
      <c r="AJ266" s="710"/>
      <c r="AK266" s="710"/>
      <c r="AL266" s="710"/>
      <c r="AM266" s="710"/>
      <c r="AN266" s="710"/>
      <c r="AO266" s="710"/>
      <c r="AP266" s="710"/>
      <c r="AQ266" s="710"/>
      <c r="AR266" s="710"/>
      <c r="AS266" s="710"/>
      <c r="AT266" s="710"/>
      <c r="AU266" s="710"/>
      <c r="AV266" s="710"/>
      <c r="AW266" s="710"/>
      <c r="AX266" s="710"/>
      <c r="AY266" s="710"/>
      <c r="AZ266" s="710"/>
      <c r="BA266" s="710"/>
      <c r="BB266" s="710"/>
      <c r="BC266" s="710"/>
      <c r="BD266" s="711">
        <v>0</v>
      </c>
      <c r="BE266" s="711"/>
      <c r="BF266" s="711"/>
      <c r="BG266" s="711"/>
      <c r="BH266" s="711"/>
      <c r="BI266" s="711"/>
      <c r="BJ266" s="711"/>
      <c r="BK266" s="711"/>
      <c r="BL266" s="711"/>
      <c r="BM266" s="711"/>
      <c r="BN266" s="711"/>
      <c r="BO266" s="711"/>
      <c r="BP266" s="711"/>
      <c r="BQ266" s="711"/>
      <c r="BR266" s="711"/>
      <c r="BS266" s="711"/>
      <c r="BT266" s="711">
        <v>10</v>
      </c>
      <c r="BU266" s="711"/>
      <c r="BV266" s="711"/>
      <c r="BW266" s="711"/>
      <c r="BX266" s="711"/>
      <c r="BY266" s="711"/>
      <c r="BZ266" s="711"/>
      <c r="CA266" s="711"/>
      <c r="CB266" s="711"/>
      <c r="CC266" s="711"/>
      <c r="CD266" s="711"/>
      <c r="CE266" s="711"/>
      <c r="CF266" s="711"/>
      <c r="CG266" s="711"/>
      <c r="CH266" s="711"/>
      <c r="CI266" s="711"/>
      <c r="CJ266" s="713">
        <f t="shared" ref="CJ266" si="4">ROUND(BD266*BT266,2)</f>
        <v>0</v>
      </c>
      <c r="CK266" s="713"/>
      <c r="CL266" s="713"/>
      <c r="CM266" s="713"/>
      <c r="CN266" s="713"/>
      <c r="CO266" s="713"/>
      <c r="CP266" s="713"/>
      <c r="CQ266" s="713"/>
      <c r="CR266" s="713"/>
      <c r="CS266" s="713"/>
      <c r="CT266" s="713"/>
      <c r="CU266" s="713"/>
      <c r="CV266" s="713"/>
      <c r="CW266" s="713"/>
      <c r="CX266" s="713"/>
      <c r="CY266" s="713"/>
      <c r="CZ266" s="713"/>
      <c r="DA266" s="713"/>
      <c r="DB266" s="234"/>
      <c r="DC266" s="184"/>
    </row>
    <row r="267" spans="1:107" s="182" customFormat="1" x14ac:dyDescent="0.25">
      <c r="A267" s="715"/>
      <c r="B267" s="715"/>
      <c r="C267" s="715"/>
      <c r="D267" s="715"/>
      <c r="E267" s="715"/>
      <c r="F267" s="715"/>
      <c r="G267" s="715"/>
      <c r="H267" s="739" t="s">
        <v>244</v>
      </c>
      <c r="I267" s="739"/>
      <c r="J267" s="739"/>
      <c r="K267" s="739"/>
      <c r="L267" s="739"/>
      <c r="M267" s="739"/>
      <c r="N267" s="739"/>
      <c r="O267" s="739"/>
      <c r="P267" s="739"/>
      <c r="Q267" s="739"/>
      <c r="R267" s="739"/>
      <c r="S267" s="739"/>
      <c r="T267" s="739"/>
      <c r="U267" s="739"/>
      <c r="V267" s="739"/>
      <c r="W267" s="739"/>
      <c r="X267" s="739"/>
      <c r="Y267" s="739"/>
      <c r="Z267" s="739"/>
      <c r="AA267" s="739"/>
      <c r="AB267" s="739"/>
      <c r="AC267" s="739"/>
      <c r="AD267" s="739"/>
      <c r="AE267" s="739"/>
      <c r="AF267" s="739"/>
      <c r="AG267" s="739"/>
      <c r="AH267" s="739"/>
      <c r="AI267" s="739"/>
      <c r="AJ267" s="739"/>
      <c r="AK267" s="739"/>
      <c r="AL267" s="739"/>
      <c r="AM267" s="739"/>
      <c r="AN267" s="739"/>
      <c r="AO267" s="739"/>
      <c r="AP267" s="739"/>
      <c r="AQ267" s="739"/>
      <c r="AR267" s="739"/>
      <c r="AS267" s="739"/>
      <c r="AT267" s="739"/>
      <c r="AU267" s="739"/>
      <c r="AV267" s="739"/>
      <c r="AW267" s="739"/>
      <c r="AX267" s="739"/>
      <c r="AY267" s="739"/>
      <c r="AZ267" s="739"/>
      <c r="BA267" s="739"/>
      <c r="BB267" s="739"/>
      <c r="BC267" s="740"/>
      <c r="BD267" s="711" t="s">
        <v>4</v>
      </c>
      <c r="BE267" s="711"/>
      <c r="BF267" s="711"/>
      <c r="BG267" s="711"/>
      <c r="BH267" s="711"/>
      <c r="BI267" s="711"/>
      <c r="BJ267" s="711"/>
      <c r="BK267" s="711"/>
      <c r="BL267" s="711"/>
      <c r="BM267" s="711"/>
      <c r="BN267" s="711"/>
      <c r="BO267" s="711"/>
      <c r="BP267" s="711"/>
      <c r="BQ267" s="711"/>
      <c r="BR267" s="711"/>
      <c r="BS267" s="711"/>
      <c r="BT267" s="711" t="s">
        <v>4</v>
      </c>
      <c r="BU267" s="711"/>
      <c r="BV267" s="711"/>
      <c r="BW267" s="711"/>
      <c r="BX267" s="711"/>
      <c r="BY267" s="711"/>
      <c r="BZ267" s="711"/>
      <c r="CA267" s="711"/>
      <c r="CB267" s="711"/>
      <c r="CC267" s="711"/>
      <c r="CD267" s="711"/>
      <c r="CE267" s="711"/>
      <c r="CF267" s="711"/>
      <c r="CG267" s="711"/>
      <c r="CH267" s="711"/>
      <c r="CI267" s="711"/>
      <c r="CJ267" s="718">
        <f>SUM(CJ246:DA266)</f>
        <v>1315501.3799999999</v>
      </c>
      <c r="CK267" s="718"/>
      <c r="CL267" s="718"/>
      <c r="CM267" s="718"/>
      <c r="CN267" s="718"/>
      <c r="CO267" s="718"/>
      <c r="CP267" s="718"/>
      <c r="CQ267" s="718"/>
      <c r="CR267" s="718"/>
      <c r="CS267" s="718"/>
      <c r="CT267" s="718"/>
      <c r="CU267" s="718"/>
      <c r="CV267" s="718"/>
      <c r="CW267" s="718"/>
      <c r="CX267" s="718"/>
      <c r="CY267" s="718"/>
      <c r="CZ267" s="718"/>
      <c r="DA267" s="718"/>
      <c r="DB267" s="234">
        <v>12636952.26</v>
      </c>
      <c r="DC267" s="185">
        <f>DB267-CJ267</f>
        <v>11321450.879999999</v>
      </c>
    </row>
    <row r="268" spans="1:107" s="182" customFormat="1" ht="6.6" customHeight="1" x14ac:dyDescent="0.25">
      <c r="A268" s="437"/>
      <c r="B268" s="437"/>
      <c r="C268" s="437"/>
      <c r="D268" s="437"/>
      <c r="E268" s="437"/>
      <c r="F268" s="437"/>
      <c r="G268" s="437"/>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8"/>
      <c r="AH268" s="438"/>
      <c r="AI268" s="438"/>
      <c r="AJ268" s="438"/>
      <c r="AK268" s="438"/>
      <c r="AL268" s="438"/>
      <c r="AM268" s="438"/>
      <c r="AN268" s="438"/>
      <c r="AO268" s="438"/>
      <c r="AP268" s="438"/>
      <c r="AQ268" s="438"/>
      <c r="AR268" s="438"/>
      <c r="AS268" s="438"/>
      <c r="AT268" s="438"/>
      <c r="AU268" s="438"/>
      <c r="AV268" s="438"/>
      <c r="AW268" s="438"/>
      <c r="AX268" s="438"/>
      <c r="AY268" s="438"/>
      <c r="AZ268" s="438"/>
      <c r="BA268" s="438"/>
      <c r="BB268" s="438"/>
      <c r="BC268" s="438"/>
      <c r="BD268" s="439"/>
      <c r="BE268" s="439"/>
      <c r="BF268" s="439"/>
      <c r="BG268" s="439"/>
      <c r="BH268" s="439"/>
      <c r="BI268" s="439"/>
      <c r="BJ268" s="439"/>
      <c r="BK268" s="439"/>
      <c r="BL268" s="439"/>
      <c r="BM268" s="439"/>
      <c r="BN268" s="439"/>
      <c r="BO268" s="439"/>
      <c r="BP268" s="439"/>
      <c r="BQ268" s="439"/>
      <c r="BR268" s="439"/>
      <c r="BS268" s="439"/>
      <c r="BT268" s="439"/>
      <c r="BU268" s="439"/>
      <c r="BV268" s="439"/>
      <c r="BW268" s="439"/>
      <c r="BX268" s="439"/>
      <c r="BY268" s="439"/>
      <c r="BZ268" s="439"/>
      <c r="CA268" s="439"/>
      <c r="CB268" s="439"/>
      <c r="CC268" s="439"/>
      <c r="CD268" s="439"/>
      <c r="CE268" s="439"/>
      <c r="CF268" s="439"/>
      <c r="CG268" s="439"/>
      <c r="CH268" s="439"/>
      <c r="CI268" s="439"/>
      <c r="CJ268" s="334"/>
      <c r="CK268" s="334"/>
      <c r="CL268" s="334"/>
      <c r="CM268" s="334"/>
      <c r="CN268" s="334"/>
      <c r="CO268" s="334"/>
      <c r="CP268" s="334"/>
      <c r="CQ268" s="334"/>
      <c r="CR268" s="334"/>
      <c r="CS268" s="334"/>
      <c r="CT268" s="334"/>
      <c r="CU268" s="334"/>
      <c r="CV268" s="334"/>
      <c r="CW268" s="334"/>
      <c r="CX268" s="334"/>
      <c r="CY268" s="334"/>
      <c r="CZ268" s="334"/>
      <c r="DA268" s="334"/>
      <c r="DB268" s="234"/>
      <c r="DC268" s="185"/>
    </row>
    <row r="269" spans="1:107" s="182" customFormat="1" ht="10.199999999999999" hidden="1" customHeight="1" x14ac:dyDescent="0.25">
      <c r="A269" s="721" t="s">
        <v>46</v>
      </c>
      <c r="B269" s="721"/>
      <c r="C269" s="721"/>
      <c r="D269" s="721"/>
      <c r="E269" s="721"/>
      <c r="F269" s="721"/>
      <c r="G269" s="721"/>
      <c r="H269" s="721"/>
      <c r="I269" s="721"/>
      <c r="J269" s="721"/>
      <c r="K269" s="721"/>
      <c r="L269" s="721"/>
      <c r="M269" s="721"/>
      <c r="N269" s="721"/>
      <c r="O269" s="721"/>
      <c r="P269" s="721"/>
      <c r="Q269" s="721"/>
      <c r="R269" s="721"/>
      <c r="S269" s="721"/>
      <c r="T269" s="721"/>
      <c r="U269" s="721"/>
      <c r="V269" s="721"/>
      <c r="W269" s="721"/>
      <c r="X269" s="721"/>
      <c r="Y269" s="721"/>
      <c r="Z269" s="721"/>
      <c r="AA269" s="721"/>
      <c r="AB269" s="721"/>
      <c r="AC269" s="721"/>
      <c r="AD269" s="721"/>
      <c r="AE269" s="721"/>
      <c r="AF269" s="721"/>
      <c r="AG269" s="721"/>
      <c r="AH269" s="721"/>
      <c r="AI269" s="721"/>
      <c r="AJ269" s="721"/>
      <c r="AK269" s="721"/>
      <c r="AL269" s="721"/>
      <c r="AM269" s="721"/>
      <c r="AN269" s="721"/>
      <c r="AO269" s="721"/>
      <c r="AP269" s="694" t="s">
        <v>595</v>
      </c>
      <c r="AQ269" s="694"/>
      <c r="AR269" s="694"/>
      <c r="AS269" s="694"/>
      <c r="AT269" s="694"/>
      <c r="AU269" s="694"/>
      <c r="AV269" s="694"/>
      <c r="AW269" s="694"/>
      <c r="AX269" s="694"/>
      <c r="AY269" s="694"/>
      <c r="AZ269" s="694"/>
      <c r="BA269" s="694"/>
      <c r="BB269" s="694"/>
      <c r="BC269" s="694"/>
      <c r="BD269" s="694"/>
      <c r="BE269" s="694"/>
      <c r="BF269" s="694"/>
      <c r="BG269" s="694"/>
      <c r="BH269" s="694"/>
      <c r="BI269" s="694"/>
      <c r="BJ269" s="694"/>
      <c r="BK269" s="694"/>
      <c r="BL269" s="694"/>
      <c r="BM269" s="694"/>
      <c r="BN269" s="694"/>
      <c r="BO269" s="694"/>
      <c r="BP269" s="694"/>
      <c r="BQ269" s="694"/>
      <c r="BR269" s="694"/>
      <c r="BS269" s="694"/>
      <c r="BT269" s="694"/>
      <c r="BU269" s="694"/>
      <c r="BV269" s="694"/>
      <c r="BW269" s="694"/>
      <c r="BX269" s="694"/>
      <c r="BY269" s="694"/>
      <c r="BZ269" s="694"/>
      <c r="CA269" s="694"/>
      <c r="CB269" s="694"/>
      <c r="CC269" s="694"/>
      <c r="CD269" s="694"/>
      <c r="CE269" s="694"/>
      <c r="CF269" s="694"/>
      <c r="CG269" s="694"/>
      <c r="CH269" s="694"/>
      <c r="CI269" s="694"/>
      <c r="CJ269" s="694"/>
      <c r="CK269" s="694"/>
      <c r="CL269" s="694"/>
      <c r="CM269" s="694"/>
      <c r="CN269" s="694"/>
      <c r="CO269" s="694"/>
      <c r="CP269" s="694"/>
      <c r="CQ269" s="694"/>
      <c r="CR269" s="694"/>
      <c r="CS269" s="694"/>
      <c r="CT269" s="694"/>
      <c r="CU269" s="694"/>
      <c r="CV269" s="694"/>
      <c r="CW269" s="694"/>
      <c r="CX269" s="694"/>
      <c r="CY269" s="694"/>
      <c r="CZ269" s="694"/>
      <c r="DA269" s="694"/>
      <c r="DB269" s="234"/>
      <c r="DC269" s="184"/>
    </row>
    <row r="270" spans="1:107" s="182" customFormat="1" ht="7.95" hidden="1" customHeight="1" x14ac:dyDescent="0.25">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3"/>
      <c r="AL270" s="183"/>
      <c r="AM270" s="183"/>
      <c r="AN270" s="183"/>
      <c r="AO270" s="183"/>
      <c r="AP270" s="183"/>
      <c r="AQ270" s="183"/>
      <c r="AR270" s="183"/>
      <c r="AS270" s="183"/>
      <c r="AT270" s="183"/>
      <c r="AU270" s="183"/>
      <c r="AV270" s="183"/>
      <c r="AW270" s="183"/>
      <c r="AX270" s="183"/>
      <c r="AY270" s="183"/>
      <c r="AZ270" s="183"/>
      <c r="BA270" s="183"/>
      <c r="BB270" s="183"/>
      <c r="BC270" s="183"/>
      <c r="BD270" s="183"/>
      <c r="BE270" s="183"/>
      <c r="BF270" s="183"/>
      <c r="BG270" s="183"/>
      <c r="BH270" s="183"/>
      <c r="BI270" s="183"/>
      <c r="BJ270" s="183"/>
      <c r="BK270" s="183"/>
      <c r="BL270" s="183"/>
      <c r="BM270" s="183"/>
      <c r="BN270" s="183"/>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234"/>
      <c r="DC270" s="184"/>
    </row>
    <row r="271" spans="1:107" s="182" customFormat="1" hidden="1" x14ac:dyDescent="0.25">
      <c r="A271" s="544" t="s">
        <v>47</v>
      </c>
      <c r="B271" s="722"/>
      <c r="C271" s="722"/>
      <c r="D271" s="722"/>
      <c r="E271" s="722"/>
      <c r="F271" s="722"/>
      <c r="G271" s="723"/>
      <c r="H271" s="544" t="s">
        <v>72</v>
      </c>
      <c r="I271" s="722"/>
      <c r="J271" s="722"/>
      <c r="K271" s="722"/>
      <c r="L271" s="722"/>
      <c r="M271" s="722"/>
      <c r="N271" s="722"/>
      <c r="O271" s="722"/>
      <c r="P271" s="722"/>
      <c r="Q271" s="722"/>
      <c r="R271" s="722"/>
      <c r="S271" s="722"/>
      <c r="T271" s="722"/>
      <c r="U271" s="722"/>
      <c r="V271" s="722"/>
      <c r="W271" s="722"/>
      <c r="X271" s="722"/>
      <c r="Y271" s="722"/>
      <c r="Z271" s="722"/>
      <c r="AA271" s="722"/>
      <c r="AB271" s="722"/>
      <c r="AC271" s="722"/>
      <c r="AD271" s="722"/>
      <c r="AE271" s="722"/>
      <c r="AF271" s="722"/>
      <c r="AG271" s="722"/>
      <c r="AH271" s="722"/>
      <c r="AI271" s="722"/>
      <c r="AJ271" s="722"/>
      <c r="AK271" s="722"/>
      <c r="AL271" s="722"/>
      <c r="AM271" s="722"/>
      <c r="AN271" s="722"/>
      <c r="AO271" s="722"/>
      <c r="AP271" s="722"/>
      <c r="AQ271" s="722"/>
      <c r="AR271" s="722"/>
      <c r="AS271" s="722"/>
      <c r="AT271" s="722"/>
      <c r="AU271" s="722"/>
      <c r="AV271" s="722"/>
      <c r="AW271" s="722"/>
      <c r="AX271" s="722"/>
      <c r="AY271" s="722"/>
      <c r="AZ271" s="722"/>
      <c r="BA271" s="722"/>
      <c r="BB271" s="722"/>
      <c r="BC271" s="723"/>
      <c r="BD271" s="544" t="s">
        <v>496</v>
      </c>
      <c r="BE271" s="722"/>
      <c r="BF271" s="722"/>
      <c r="BG271" s="722"/>
      <c r="BH271" s="722"/>
      <c r="BI271" s="722"/>
      <c r="BJ271" s="722"/>
      <c r="BK271" s="722"/>
      <c r="BL271" s="722"/>
      <c r="BM271" s="722"/>
      <c r="BN271" s="722"/>
      <c r="BO271" s="722"/>
      <c r="BP271" s="722"/>
      <c r="BQ271" s="722"/>
      <c r="BR271" s="722"/>
      <c r="BS271" s="723"/>
      <c r="BT271" s="544" t="s">
        <v>88</v>
      </c>
      <c r="BU271" s="722"/>
      <c r="BV271" s="722"/>
      <c r="BW271" s="722"/>
      <c r="BX271" s="722"/>
      <c r="BY271" s="722"/>
      <c r="BZ271" s="722"/>
      <c r="CA271" s="722"/>
      <c r="CB271" s="722"/>
      <c r="CC271" s="722"/>
      <c r="CD271" s="722"/>
      <c r="CE271" s="722"/>
      <c r="CF271" s="722"/>
      <c r="CG271" s="722"/>
      <c r="CH271" s="722"/>
      <c r="CI271" s="723"/>
      <c r="CJ271" s="544" t="s">
        <v>497</v>
      </c>
      <c r="CK271" s="722"/>
      <c r="CL271" s="722"/>
      <c r="CM271" s="722"/>
      <c r="CN271" s="722"/>
      <c r="CO271" s="722"/>
      <c r="CP271" s="722"/>
      <c r="CQ271" s="722"/>
      <c r="CR271" s="722"/>
      <c r="CS271" s="722"/>
      <c r="CT271" s="722"/>
      <c r="CU271" s="722"/>
      <c r="CV271" s="722"/>
      <c r="CW271" s="722"/>
      <c r="CX271" s="722"/>
      <c r="CY271" s="722"/>
      <c r="CZ271" s="722"/>
      <c r="DA271" s="723"/>
      <c r="DB271" s="234"/>
      <c r="DC271" s="184"/>
    </row>
    <row r="272" spans="1:107" s="182" customFormat="1" hidden="1" x14ac:dyDescent="0.25">
      <c r="A272" s="724">
        <v>1</v>
      </c>
      <c r="B272" s="724"/>
      <c r="C272" s="724"/>
      <c r="D272" s="724"/>
      <c r="E272" s="724"/>
      <c r="F272" s="724"/>
      <c r="G272" s="724"/>
      <c r="H272" s="724">
        <v>2</v>
      </c>
      <c r="I272" s="724"/>
      <c r="J272" s="724"/>
      <c r="K272" s="724"/>
      <c r="L272" s="724"/>
      <c r="M272" s="724"/>
      <c r="N272" s="724"/>
      <c r="O272" s="724"/>
      <c r="P272" s="724"/>
      <c r="Q272" s="724"/>
      <c r="R272" s="724"/>
      <c r="S272" s="724"/>
      <c r="T272" s="724"/>
      <c r="U272" s="724"/>
      <c r="V272" s="724"/>
      <c r="W272" s="724"/>
      <c r="X272" s="724"/>
      <c r="Y272" s="724"/>
      <c r="Z272" s="724"/>
      <c r="AA272" s="724"/>
      <c r="AB272" s="724"/>
      <c r="AC272" s="724"/>
      <c r="AD272" s="724"/>
      <c r="AE272" s="724"/>
      <c r="AF272" s="724"/>
      <c r="AG272" s="724"/>
      <c r="AH272" s="724"/>
      <c r="AI272" s="724"/>
      <c r="AJ272" s="724"/>
      <c r="AK272" s="724"/>
      <c r="AL272" s="724"/>
      <c r="AM272" s="724"/>
      <c r="AN272" s="724"/>
      <c r="AO272" s="724"/>
      <c r="AP272" s="724"/>
      <c r="AQ272" s="724"/>
      <c r="AR272" s="724"/>
      <c r="AS272" s="724"/>
      <c r="AT272" s="724"/>
      <c r="AU272" s="724"/>
      <c r="AV272" s="724"/>
      <c r="AW272" s="724"/>
      <c r="AX272" s="724"/>
      <c r="AY272" s="724"/>
      <c r="AZ272" s="724"/>
      <c r="BA272" s="724"/>
      <c r="BB272" s="724"/>
      <c r="BC272" s="724"/>
      <c r="BD272" s="724">
        <v>3</v>
      </c>
      <c r="BE272" s="724"/>
      <c r="BF272" s="724"/>
      <c r="BG272" s="724"/>
      <c r="BH272" s="724"/>
      <c r="BI272" s="724"/>
      <c r="BJ272" s="724"/>
      <c r="BK272" s="724"/>
      <c r="BL272" s="724"/>
      <c r="BM272" s="724"/>
      <c r="BN272" s="724"/>
      <c r="BO272" s="724"/>
      <c r="BP272" s="724"/>
      <c r="BQ272" s="724"/>
      <c r="BR272" s="724"/>
      <c r="BS272" s="724"/>
      <c r="BT272" s="724">
        <v>4</v>
      </c>
      <c r="BU272" s="724"/>
      <c r="BV272" s="724"/>
      <c r="BW272" s="724"/>
      <c r="BX272" s="724"/>
      <c r="BY272" s="724"/>
      <c r="BZ272" s="724"/>
      <c r="CA272" s="724"/>
      <c r="CB272" s="724"/>
      <c r="CC272" s="724"/>
      <c r="CD272" s="724"/>
      <c r="CE272" s="724"/>
      <c r="CF272" s="724"/>
      <c r="CG272" s="724"/>
      <c r="CH272" s="724"/>
      <c r="CI272" s="724"/>
      <c r="CJ272" s="724">
        <v>5</v>
      </c>
      <c r="CK272" s="724"/>
      <c r="CL272" s="724"/>
      <c r="CM272" s="724"/>
      <c r="CN272" s="724"/>
      <c r="CO272" s="724"/>
      <c r="CP272" s="724"/>
      <c r="CQ272" s="724"/>
      <c r="CR272" s="724"/>
      <c r="CS272" s="724"/>
      <c r="CT272" s="724"/>
      <c r="CU272" s="724"/>
      <c r="CV272" s="724"/>
      <c r="CW272" s="724"/>
      <c r="CX272" s="724"/>
      <c r="CY272" s="724"/>
      <c r="CZ272" s="724"/>
      <c r="DA272" s="724"/>
      <c r="DB272" s="234"/>
      <c r="DC272" s="184"/>
    </row>
    <row r="273" spans="1:173" s="182" customFormat="1" ht="24.6" hidden="1" customHeight="1" x14ac:dyDescent="0.25">
      <c r="A273" s="715" t="s">
        <v>63</v>
      </c>
      <c r="B273" s="715"/>
      <c r="C273" s="715"/>
      <c r="D273" s="715"/>
      <c r="E273" s="715"/>
      <c r="F273" s="715"/>
      <c r="G273" s="715"/>
      <c r="H273" s="734"/>
      <c r="I273" s="735"/>
      <c r="J273" s="735"/>
      <c r="K273" s="735"/>
      <c r="L273" s="735"/>
      <c r="M273" s="735"/>
      <c r="N273" s="735"/>
      <c r="O273" s="735"/>
      <c r="P273" s="735"/>
      <c r="Q273" s="735"/>
      <c r="R273" s="735"/>
      <c r="S273" s="735"/>
      <c r="T273" s="735"/>
      <c r="U273" s="735"/>
      <c r="V273" s="735"/>
      <c r="W273" s="735"/>
      <c r="X273" s="735"/>
      <c r="Y273" s="735"/>
      <c r="Z273" s="735"/>
      <c r="AA273" s="735"/>
      <c r="AB273" s="735"/>
      <c r="AC273" s="735"/>
      <c r="AD273" s="735"/>
      <c r="AE273" s="735"/>
      <c r="AF273" s="735"/>
      <c r="AG273" s="735"/>
      <c r="AH273" s="735"/>
      <c r="AI273" s="735"/>
      <c r="AJ273" s="735"/>
      <c r="AK273" s="735"/>
      <c r="AL273" s="735"/>
      <c r="AM273" s="735"/>
      <c r="AN273" s="735"/>
      <c r="AO273" s="735"/>
      <c r="AP273" s="735"/>
      <c r="AQ273" s="735"/>
      <c r="AR273" s="735"/>
      <c r="AS273" s="735"/>
      <c r="AT273" s="735"/>
      <c r="AU273" s="735"/>
      <c r="AV273" s="735"/>
      <c r="AW273" s="735"/>
      <c r="AX273" s="735"/>
      <c r="AY273" s="735"/>
      <c r="AZ273" s="735"/>
      <c r="BA273" s="735"/>
      <c r="BB273" s="735"/>
      <c r="BC273" s="736"/>
      <c r="BD273" s="714"/>
      <c r="BE273" s="714"/>
      <c r="BF273" s="714"/>
      <c r="BG273" s="714"/>
      <c r="BH273" s="714"/>
      <c r="BI273" s="714"/>
      <c r="BJ273" s="714"/>
      <c r="BK273" s="714"/>
      <c r="BL273" s="714"/>
      <c r="BM273" s="714"/>
      <c r="BN273" s="714"/>
      <c r="BO273" s="714"/>
      <c r="BP273" s="714"/>
      <c r="BQ273" s="714"/>
      <c r="BR273" s="714"/>
      <c r="BS273" s="714"/>
      <c r="BT273" s="711"/>
      <c r="BU273" s="711"/>
      <c r="BV273" s="711"/>
      <c r="BW273" s="711"/>
      <c r="BX273" s="711"/>
      <c r="BY273" s="711"/>
      <c r="BZ273" s="711"/>
      <c r="CA273" s="711"/>
      <c r="CB273" s="711"/>
      <c r="CC273" s="711"/>
      <c r="CD273" s="711"/>
      <c r="CE273" s="711"/>
      <c r="CF273" s="711"/>
      <c r="CG273" s="711"/>
      <c r="CH273" s="711"/>
      <c r="CI273" s="711"/>
      <c r="CJ273" s="713"/>
      <c r="CK273" s="713"/>
      <c r="CL273" s="713"/>
      <c r="CM273" s="713"/>
      <c r="CN273" s="713"/>
      <c r="CO273" s="713"/>
      <c r="CP273" s="713"/>
      <c r="CQ273" s="713"/>
      <c r="CR273" s="713"/>
      <c r="CS273" s="713"/>
      <c r="CT273" s="713"/>
      <c r="CU273" s="713"/>
      <c r="CV273" s="713"/>
      <c r="CW273" s="713"/>
      <c r="CX273" s="713"/>
      <c r="CY273" s="713"/>
      <c r="CZ273" s="713"/>
      <c r="DA273" s="713"/>
      <c r="DB273" s="234"/>
      <c r="DC273" s="227"/>
    </row>
    <row r="274" spans="1:173" s="182" customFormat="1" hidden="1" x14ac:dyDescent="0.25">
      <c r="A274" s="715"/>
      <c r="B274" s="715"/>
      <c r="C274" s="715"/>
      <c r="D274" s="715"/>
      <c r="E274" s="715"/>
      <c r="F274" s="715"/>
      <c r="G274" s="715"/>
      <c r="H274" s="739" t="s">
        <v>244</v>
      </c>
      <c r="I274" s="739"/>
      <c r="J274" s="739"/>
      <c r="K274" s="739"/>
      <c r="L274" s="739"/>
      <c r="M274" s="739"/>
      <c r="N274" s="739"/>
      <c r="O274" s="739"/>
      <c r="P274" s="739"/>
      <c r="Q274" s="739"/>
      <c r="R274" s="739"/>
      <c r="S274" s="739"/>
      <c r="T274" s="739"/>
      <c r="U274" s="739"/>
      <c r="V274" s="739"/>
      <c r="W274" s="739"/>
      <c r="X274" s="739"/>
      <c r="Y274" s="739"/>
      <c r="Z274" s="739"/>
      <c r="AA274" s="739"/>
      <c r="AB274" s="739"/>
      <c r="AC274" s="739"/>
      <c r="AD274" s="739"/>
      <c r="AE274" s="739"/>
      <c r="AF274" s="739"/>
      <c r="AG274" s="739"/>
      <c r="AH274" s="739"/>
      <c r="AI274" s="739"/>
      <c r="AJ274" s="739"/>
      <c r="AK274" s="739"/>
      <c r="AL274" s="739"/>
      <c r="AM274" s="739"/>
      <c r="AN274" s="739"/>
      <c r="AO274" s="739"/>
      <c r="AP274" s="739"/>
      <c r="AQ274" s="739"/>
      <c r="AR274" s="739"/>
      <c r="AS274" s="739"/>
      <c r="AT274" s="739"/>
      <c r="AU274" s="739"/>
      <c r="AV274" s="739"/>
      <c r="AW274" s="739"/>
      <c r="AX274" s="739"/>
      <c r="AY274" s="739"/>
      <c r="AZ274" s="739"/>
      <c r="BA274" s="739"/>
      <c r="BB274" s="739"/>
      <c r="BC274" s="740"/>
      <c r="BD274" s="711" t="s">
        <v>4</v>
      </c>
      <c r="BE274" s="711"/>
      <c r="BF274" s="711"/>
      <c r="BG274" s="711"/>
      <c r="BH274" s="711"/>
      <c r="BI274" s="711"/>
      <c r="BJ274" s="711"/>
      <c r="BK274" s="711"/>
      <c r="BL274" s="711"/>
      <c r="BM274" s="711"/>
      <c r="BN274" s="711"/>
      <c r="BO274" s="711"/>
      <c r="BP274" s="711"/>
      <c r="BQ274" s="711"/>
      <c r="BR274" s="711"/>
      <c r="BS274" s="711"/>
      <c r="BT274" s="711" t="s">
        <v>4</v>
      </c>
      <c r="BU274" s="711"/>
      <c r="BV274" s="711"/>
      <c r="BW274" s="711"/>
      <c r="BX274" s="711"/>
      <c r="BY274" s="711"/>
      <c r="BZ274" s="711"/>
      <c r="CA274" s="711"/>
      <c r="CB274" s="711"/>
      <c r="CC274" s="711"/>
      <c r="CD274" s="711"/>
      <c r="CE274" s="711"/>
      <c r="CF274" s="711"/>
      <c r="CG274" s="711"/>
      <c r="CH274" s="711"/>
      <c r="CI274" s="711"/>
      <c r="CJ274" s="718">
        <f>CJ273</f>
        <v>0</v>
      </c>
      <c r="CK274" s="718"/>
      <c r="CL274" s="718"/>
      <c r="CM274" s="718"/>
      <c r="CN274" s="718"/>
      <c r="CO274" s="718"/>
      <c r="CP274" s="718"/>
      <c r="CQ274" s="718"/>
      <c r="CR274" s="718"/>
      <c r="CS274" s="718"/>
      <c r="CT274" s="718"/>
      <c r="CU274" s="718"/>
      <c r="CV274" s="718"/>
      <c r="CW274" s="718"/>
      <c r="CX274" s="718"/>
      <c r="CY274" s="718"/>
      <c r="CZ274" s="718"/>
      <c r="DA274" s="718"/>
      <c r="DB274" s="234"/>
      <c r="DC274" s="185"/>
    </row>
    <row r="275" spans="1:173" hidden="1" x14ac:dyDescent="0.25">
      <c r="A275" s="715"/>
      <c r="B275" s="715"/>
      <c r="C275" s="715"/>
      <c r="D275" s="715"/>
      <c r="E275" s="715"/>
      <c r="F275" s="715"/>
      <c r="G275" s="715"/>
      <c r="H275" s="716" t="s">
        <v>596</v>
      </c>
      <c r="I275" s="716"/>
      <c r="J275" s="716"/>
      <c r="K275" s="716"/>
      <c r="L275" s="716"/>
      <c r="M275" s="716"/>
      <c r="N275" s="716"/>
      <c r="O275" s="716"/>
      <c r="P275" s="716"/>
      <c r="Q275" s="716"/>
      <c r="R275" s="716"/>
      <c r="S275" s="716"/>
      <c r="T275" s="716"/>
      <c r="U275" s="716"/>
      <c r="V275" s="716"/>
      <c r="W275" s="716"/>
      <c r="X275" s="716"/>
      <c r="Y275" s="716"/>
      <c r="Z275" s="716"/>
      <c r="AA275" s="716"/>
      <c r="AB275" s="716"/>
      <c r="AC275" s="716"/>
      <c r="AD275" s="716"/>
      <c r="AE275" s="716"/>
      <c r="AF275" s="716"/>
      <c r="AG275" s="716"/>
      <c r="AH275" s="716"/>
      <c r="AI275" s="716"/>
      <c r="AJ275" s="716"/>
      <c r="AK275" s="716"/>
      <c r="AL275" s="716"/>
      <c r="AM275" s="716"/>
      <c r="AN275" s="716"/>
      <c r="AO275" s="716"/>
      <c r="AP275" s="716"/>
      <c r="AQ275" s="716"/>
      <c r="AR275" s="716"/>
      <c r="AS275" s="716"/>
      <c r="AT275" s="716"/>
      <c r="AU275" s="716"/>
      <c r="AV275" s="716"/>
      <c r="AW275" s="716"/>
      <c r="AX275" s="716"/>
      <c r="AY275" s="716"/>
      <c r="AZ275" s="716"/>
      <c r="BA275" s="716"/>
      <c r="BB275" s="716"/>
      <c r="BC275" s="717"/>
      <c r="BD275" s="711"/>
      <c r="BE275" s="711"/>
      <c r="BF275" s="711"/>
      <c r="BG275" s="711"/>
      <c r="BH275" s="711"/>
      <c r="BI275" s="711"/>
      <c r="BJ275" s="711"/>
      <c r="BK275" s="711"/>
      <c r="BL275" s="711"/>
      <c r="BM275" s="711"/>
      <c r="BN275" s="711"/>
      <c r="BO275" s="711"/>
      <c r="BP275" s="711"/>
      <c r="BQ275" s="711"/>
      <c r="BR275" s="711"/>
      <c r="BS275" s="711"/>
      <c r="BT275" s="711" t="s">
        <v>4</v>
      </c>
      <c r="BU275" s="711"/>
      <c r="BV275" s="711"/>
      <c r="BW275" s="711"/>
      <c r="BX275" s="711"/>
      <c r="BY275" s="711"/>
      <c r="BZ275" s="711"/>
      <c r="CA275" s="711"/>
      <c r="CB275" s="711"/>
      <c r="CC275" s="711"/>
      <c r="CD275" s="711"/>
      <c r="CE275" s="711"/>
      <c r="CF275" s="711"/>
      <c r="CG275" s="711"/>
      <c r="CH275" s="711"/>
      <c r="CI275" s="711"/>
      <c r="CJ275" s="835">
        <f>CJ267+CJ274</f>
        <v>1315501.3799999999</v>
      </c>
      <c r="CK275" s="835"/>
      <c r="CL275" s="835"/>
      <c r="CM275" s="835"/>
      <c r="CN275" s="835"/>
      <c r="CO275" s="835"/>
      <c r="CP275" s="835"/>
      <c r="CQ275" s="835"/>
      <c r="CR275" s="835"/>
      <c r="CS275" s="835"/>
      <c r="CT275" s="835"/>
      <c r="CU275" s="835"/>
      <c r="CV275" s="835"/>
      <c r="CW275" s="835"/>
      <c r="CX275" s="835"/>
      <c r="CY275" s="835"/>
      <c r="CZ275" s="835"/>
      <c r="DA275" s="835"/>
    </row>
    <row r="276" spans="1:173" s="182" customFormat="1" hidden="1" x14ac:dyDescent="0.25">
      <c r="A276" s="437"/>
      <c r="B276" s="437"/>
      <c r="C276" s="437"/>
      <c r="D276" s="437"/>
      <c r="E276" s="437"/>
      <c r="F276" s="437"/>
      <c r="G276" s="437"/>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8"/>
      <c r="AK276" s="438"/>
      <c r="AL276" s="438"/>
      <c r="AM276" s="438"/>
      <c r="AN276" s="438"/>
      <c r="AO276" s="438"/>
      <c r="AP276" s="438"/>
      <c r="AQ276" s="438"/>
      <c r="AR276" s="438"/>
      <c r="AS276" s="438"/>
      <c r="AT276" s="438"/>
      <c r="AU276" s="438"/>
      <c r="AV276" s="438"/>
      <c r="AW276" s="438"/>
      <c r="AX276" s="438"/>
      <c r="AY276" s="438"/>
      <c r="AZ276" s="438"/>
      <c r="BA276" s="438"/>
      <c r="BB276" s="438"/>
      <c r="BC276" s="438"/>
      <c r="BD276" s="439"/>
      <c r="BE276" s="439"/>
      <c r="BF276" s="439"/>
      <c r="BG276" s="439"/>
      <c r="BH276" s="439"/>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c r="CE276" s="439"/>
      <c r="CF276" s="439"/>
      <c r="CG276" s="439"/>
      <c r="CH276" s="439"/>
      <c r="CI276" s="439"/>
      <c r="CJ276" s="334"/>
      <c r="CK276" s="334"/>
      <c r="CL276" s="334"/>
      <c r="CM276" s="334"/>
      <c r="CN276" s="334"/>
      <c r="CO276" s="334"/>
      <c r="CP276" s="334"/>
      <c r="CQ276" s="334"/>
      <c r="CR276" s="334"/>
      <c r="CS276" s="334"/>
      <c r="CT276" s="334"/>
      <c r="CU276" s="334"/>
      <c r="CV276" s="334"/>
      <c r="CW276" s="334"/>
      <c r="CX276" s="334"/>
      <c r="CY276" s="334"/>
      <c r="CZ276" s="334"/>
      <c r="DA276" s="334"/>
      <c r="DB276" s="234"/>
      <c r="DC276" s="185"/>
    </row>
    <row r="277" spans="1:173" s="182" customFormat="1" ht="19.95" customHeight="1" x14ac:dyDescent="0.25">
      <c r="A277" s="772" t="s">
        <v>643</v>
      </c>
      <c r="B277" s="772"/>
      <c r="C277" s="772"/>
      <c r="D277" s="772"/>
      <c r="E277" s="772"/>
      <c r="F277" s="772"/>
      <c r="G277" s="772"/>
      <c r="H277" s="772"/>
      <c r="I277" s="772"/>
      <c r="J277" s="772"/>
      <c r="K277" s="772"/>
      <c r="L277" s="772"/>
      <c r="M277" s="772"/>
      <c r="N277" s="772"/>
      <c r="O277" s="772"/>
      <c r="P277" s="772"/>
      <c r="Q277" s="772"/>
      <c r="R277" s="772"/>
      <c r="S277" s="772"/>
      <c r="T277" s="772"/>
      <c r="U277" s="772"/>
      <c r="V277" s="772"/>
      <c r="W277" s="772"/>
      <c r="X277" s="772"/>
      <c r="Y277" s="772"/>
      <c r="Z277" s="772"/>
      <c r="AA277" s="772"/>
      <c r="AB277" s="772"/>
      <c r="AC277" s="772"/>
      <c r="AD277" s="772"/>
      <c r="AE277" s="772"/>
      <c r="AF277" s="772"/>
      <c r="AG277" s="772"/>
      <c r="AH277" s="772"/>
      <c r="AI277" s="772"/>
      <c r="AJ277" s="772"/>
      <c r="AK277" s="772"/>
      <c r="AL277" s="772"/>
      <c r="AM277" s="772"/>
      <c r="AN277" s="772"/>
      <c r="AO277" s="772"/>
      <c r="AP277" s="772"/>
      <c r="AQ277" s="772"/>
      <c r="AR277" s="772"/>
      <c r="AS277" s="772"/>
      <c r="AT277" s="772"/>
      <c r="AU277" s="772"/>
      <c r="AV277" s="772"/>
      <c r="AW277" s="772"/>
      <c r="AX277" s="772"/>
      <c r="AY277" s="772"/>
      <c r="AZ277" s="772"/>
      <c r="BA277" s="772"/>
      <c r="BB277" s="772"/>
      <c r="BC277" s="772"/>
      <c r="BD277" s="772"/>
      <c r="BE277" s="772"/>
      <c r="BF277" s="772"/>
      <c r="BG277" s="772"/>
      <c r="BH277" s="772"/>
      <c r="BI277" s="772"/>
      <c r="BJ277" s="772"/>
      <c r="BK277" s="772"/>
      <c r="BL277" s="772"/>
      <c r="BM277" s="772"/>
      <c r="BN277" s="772"/>
      <c r="BO277" s="772"/>
      <c r="BP277" s="772"/>
      <c r="BQ277" s="772"/>
      <c r="BR277" s="772"/>
      <c r="BS277" s="772"/>
      <c r="BT277" s="772"/>
      <c r="BU277" s="772"/>
      <c r="BV277" s="772"/>
      <c r="BW277" s="772"/>
      <c r="BX277" s="772"/>
      <c r="BY277" s="772"/>
      <c r="BZ277" s="772"/>
      <c r="CA277" s="772"/>
      <c r="CB277" s="772"/>
      <c r="CC277" s="772"/>
      <c r="CD277" s="772"/>
      <c r="CE277" s="772"/>
      <c r="CF277" s="772"/>
      <c r="CG277" s="772"/>
      <c r="CH277" s="772"/>
      <c r="CI277" s="772"/>
      <c r="CJ277" s="772"/>
      <c r="CK277" s="772"/>
      <c r="CL277" s="772"/>
      <c r="CM277" s="772"/>
      <c r="CN277" s="772"/>
      <c r="CO277" s="772"/>
      <c r="CP277" s="772"/>
      <c r="CQ277" s="772"/>
      <c r="CR277" s="772"/>
      <c r="CS277" s="772"/>
      <c r="CT277" s="772"/>
      <c r="CU277" s="772"/>
      <c r="CV277" s="772"/>
      <c r="CW277" s="772"/>
      <c r="CX277" s="772"/>
      <c r="CY277" s="772"/>
      <c r="CZ277" s="772"/>
      <c r="DA277" s="772"/>
      <c r="DB277" s="234"/>
      <c r="DC277" s="184"/>
    </row>
    <row r="278" spans="1:173" s="182" customFormat="1" ht="7.95" customHeight="1" x14ac:dyDescent="0.25">
      <c r="A278" s="432"/>
      <c r="B278" s="432"/>
      <c r="C278" s="432"/>
      <c r="D278" s="432"/>
      <c r="E278" s="432"/>
      <c r="F278" s="432"/>
      <c r="G278" s="432"/>
      <c r="H278" s="432"/>
      <c r="I278" s="432"/>
      <c r="J278" s="432"/>
      <c r="K278" s="432"/>
      <c r="L278" s="432"/>
      <c r="M278" s="432"/>
      <c r="N278" s="432"/>
      <c r="O278" s="432"/>
      <c r="P278" s="432"/>
      <c r="Q278" s="432"/>
      <c r="R278" s="432"/>
      <c r="S278" s="432"/>
      <c r="T278" s="432"/>
      <c r="U278" s="432"/>
      <c r="V278" s="432"/>
      <c r="W278" s="432"/>
      <c r="X278" s="432"/>
      <c r="Y278" s="432"/>
      <c r="Z278" s="432"/>
      <c r="AA278" s="432"/>
      <c r="AB278" s="432"/>
      <c r="AC278" s="432"/>
      <c r="AD278" s="432"/>
      <c r="AE278" s="432"/>
      <c r="AF278" s="432"/>
      <c r="AG278" s="432"/>
      <c r="AH278" s="432"/>
      <c r="AI278" s="432"/>
      <c r="AJ278" s="432"/>
      <c r="AK278" s="432"/>
      <c r="AL278" s="432"/>
      <c r="AM278" s="432"/>
      <c r="AN278" s="432"/>
      <c r="AO278" s="432"/>
      <c r="AP278" s="432"/>
      <c r="AQ278" s="432"/>
      <c r="AR278" s="432"/>
      <c r="AS278" s="432"/>
      <c r="AT278" s="432"/>
      <c r="AU278" s="432"/>
      <c r="AV278" s="432"/>
      <c r="AW278" s="432"/>
      <c r="AX278" s="432"/>
      <c r="AY278" s="432"/>
      <c r="AZ278" s="432"/>
      <c r="BA278" s="432"/>
      <c r="BB278" s="432"/>
      <c r="BC278" s="432"/>
      <c r="BD278" s="432"/>
      <c r="BE278" s="432"/>
      <c r="BF278" s="432"/>
      <c r="BG278" s="432"/>
      <c r="BH278" s="432"/>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c r="CE278" s="432"/>
      <c r="CF278" s="432"/>
      <c r="CG278" s="432"/>
      <c r="CH278" s="432"/>
      <c r="CI278" s="432"/>
      <c r="CJ278" s="432"/>
      <c r="CK278" s="432"/>
      <c r="CL278" s="432"/>
      <c r="CM278" s="432"/>
      <c r="CN278" s="432"/>
      <c r="CO278" s="432"/>
      <c r="CP278" s="432"/>
      <c r="CQ278" s="432"/>
      <c r="CR278" s="432"/>
      <c r="CS278" s="432"/>
      <c r="CT278" s="432"/>
      <c r="CU278" s="432"/>
      <c r="CV278" s="432"/>
      <c r="CW278" s="432"/>
      <c r="CX278" s="432"/>
      <c r="CY278" s="432"/>
      <c r="CZ278" s="432"/>
      <c r="DA278" s="432"/>
      <c r="DB278" s="234"/>
      <c r="DC278" s="184"/>
    </row>
    <row r="279" spans="1:173" s="182" customFormat="1" ht="13.2" customHeight="1" x14ac:dyDescent="0.25">
      <c r="A279" s="721" t="s">
        <v>46</v>
      </c>
      <c r="B279" s="721"/>
      <c r="C279" s="721"/>
      <c r="D279" s="721"/>
      <c r="E279" s="721"/>
      <c r="F279" s="721"/>
      <c r="G279" s="721"/>
      <c r="H279" s="721"/>
      <c r="I279" s="721"/>
      <c r="J279" s="721"/>
      <c r="K279" s="721"/>
      <c r="L279" s="721"/>
      <c r="M279" s="721"/>
      <c r="N279" s="721"/>
      <c r="O279" s="721"/>
      <c r="P279" s="721"/>
      <c r="Q279" s="721"/>
      <c r="R279" s="721"/>
      <c r="S279" s="721"/>
      <c r="T279" s="721"/>
      <c r="U279" s="721"/>
      <c r="V279" s="721"/>
      <c r="W279" s="721"/>
      <c r="X279" s="721"/>
      <c r="Y279" s="721"/>
      <c r="Z279" s="721"/>
      <c r="AA279" s="721"/>
      <c r="AB279" s="721"/>
      <c r="AC279" s="721"/>
      <c r="AD279" s="721"/>
      <c r="AE279" s="721"/>
      <c r="AF279" s="721"/>
      <c r="AG279" s="721"/>
      <c r="AH279" s="721"/>
      <c r="AI279" s="721"/>
      <c r="AJ279" s="721"/>
      <c r="AK279" s="721"/>
      <c r="AL279" s="721"/>
      <c r="AM279" s="721"/>
      <c r="AN279" s="721"/>
      <c r="AO279" s="721"/>
      <c r="AP279" s="694" t="s">
        <v>485</v>
      </c>
      <c r="AQ279" s="694"/>
      <c r="AR279" s="694"/>
      <c r="AS279" s="694"/>
      <c r="AT279" s="694"/>
      <c r="AU279" s="694"/>
      <c r="AV279" s="694"/>
      <c r="AW279" s="694"/>
      <c r="AX279" s="694"/>
      <c r="AY279" s="694"/>
      <c r="AZ279" s="694"/>
      <c r="BA279" s="694"/>
      <c r="BB279" s="694"/>
      <c r="BC279" s="694"/>
      <c r="BD279" s="694"/>
      <c r="BE279" s="694"/>
      <c r="BF279" s="694"/>
      <c r="BG279" s="694"/>
      <c r="BH279" s="694"/>
      <c r="BI279" s="694"/>
      <c r="BJ279" s="694"/>
      <c r="BK279" s="694"/>
      <c r="BL279" s="694"/>
      <c r="BM279" s="694"/>
      <c r="BN279" s="694"/>
      <c r="BO279" s="694"/>
      <c r="BP279" s="694"/>
      <c r="BQ279" s="694"/>
      <c r="BR279" s="694"/>
      <c r="BS279" s="694"/>
      <c r="BT279" s="694"/>
      <c r="BU279" s="694"/>
      <c r="BV279" s="694"/>
      <c r="BW279" s="694"/>
      <c r="BX279" s="694"/>
      <c r="BY279" s="694"/>
      <c r="BZ279" s="694"/>
      <c r="CA279" s="694"/>
      <c r="CB279" s="694"/>
      <c r="CC279" s="694"/>
      <c r="CD279" s="694"/>
      <c r="CE279" s="694"/>
      <c r="CF279" s="694"/>
      <c r="CG279" s="694"/>
      <c r="CH279" s="694"/>
      <c r="CI279" s="694"/>
      <c r="CJ279" s="694"/>
      <c r="CK279" s="694"/>
      <c r="CL279" s="694"/>
      <c r="CM279" s="694"/>
      <c r="CN279" s="694"/>
      <c r="CO279" s="694"/>
      <c r="CP279" s="694"/>
      <c r="CQ279" s="694"/>
      <c r="CR279" s="694"/>
      <c r="CS279" s="694"/>
      <c r="CT279" s="694"/>
      <c r="CU279" s="694"/>
      <c r="CV279" s="694"/>
      <c r="CW279" s="694"/>
      <c r="CX279" s="694"/>
      <c r="CY279" s="694"/>
      <c r="CZ279" s="694"/>
      <c r="DA279" s="694"/>
      <c r="DB279" s="234"/>
      <c r="DC279" s="184"/>
    </row>
    <row r="280" spans="1:173" s="182" customFormat="1" ht="4.95" customHeight="1" x14ac:dyDescent="0.25">
      <c r="A280" s="433"/>
      <c r="B280" s="433"/>
      <c r="C280" s="433"/>
      <c r="D280" s="433"/>
      <c r="E280" s="433"/>
      <c r="F280" s="433"/>
      <c r="G280" s="433"/>
      <c r="H280" s="433"/>
      <c r="I280" s="433"/>
      <c r="J280" s="433"/>
      <c r="K280" s="433"/>
      <c r="L280" s="433"/>
      <c r="M280" s="433"/>
      <c r="N280" s="433"/>
      <c r="O280" s="433"/>
      <c r="P280" s="433"/>
      <c r="Q280" s="433"/>
      <c r="R280" s="433"/>
      <c r="S280" s="433"/>
      <c r="T280" s="433"/>
      <c r="U280" s="433"/>
      <c r="V280" s="433"/>
      <c r="W280" s="433"/>
      <c r="X280" s="433"/>
      <c r="Y280" s="433"/>
      <c r="Z280" s="433"/>
      <c r="AA280" s="433"/>
      <c r="AB280" s="433"/>
      <c r="AC280" s="433"/>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3"/>
      <c r="AY280" s="433"/>
      <c r="AZ280" s="433"/>
      <c r="BA280" s="433"/>
      <c r="BB280" s="433"/>
      <c r="BC280" s="433"/>
      <c r="BD280" s="433"/>
      <c r="BE280" s="433"/>
      <c r="BF280" s="433"/>
      <c r="BG280" s="433"/>
      <c r="BH280" s="433"/>
      <c r="BI280" s="433"/>
      <c r="BJ280" s="433"/>
      <c r="BK280" s="433"/>
      <c r="BL280" s="433"/>
      <c r="BM280" s="433"/>
      <c r="BN280" s="433"/>
      <c r="BO280" s="433"/>
      <c r="BP280" s="433"/>
      <c r="BQ280" s="433"/>
      <c r="BR280" s="433"/>
      <c r="BS280" s="433"/>
      <c r="BT280" s="433"/>
      <c r="BU280" s="433"/>
      <c r="BV280" s="433"/>
      <c r="BW280" s="433"/>
      <c r="BX280" s="433"/>
      <c r="BY280" s="433"/>
      <c r="BZ280" s="433"/>
      <c r="CA280" s="433"/>
      <c r="CB280" s="433"/>
      <c r="CC280" s="433"/>
      <c r="CD280" s="433"/>
      <c r="CE280" s="433"/>
      <c r="CF280" s="433"/>
      <c r="CG280" s="433"/>
      <c r="CH280" s="433"/>
      <c r="CI280" s="433"/>
      <c r="CJ280" s="433"/>
      <c r="CK280" s="433"/>
      <c r="CL280" s="433"/>
      <c r="CM280" s="433"/>
      <c r="CN280" s="433"/>
      <c r="CO280" s="433"/>
      <c r="CP280" s="433"/>
      <c r="CQ280" s="433"/>
      <c r="CR280" s="433"/>
      <c r="CS280" s="433"/>
      <c r="CT280" s="433"/>
      <c r="CU280" s="433"/>
      <c r="CV280" s="433"/>
      <c r="CW280" s="433"/>
      <c r="CX280" s="433"/>
      <c r="CY280" s="433"/>
      <c r="CZ280" s="433"/>
      <c r="DA280" s="433"/>
      <c r="DB280" s="234"/>
      <c r="DC280" s="184"/>
    </row>
    <row r="281" spans="1:173" s="182" customFormat="1" ht="27.6" customHeight="1" x14ac:dyDescent="0.25">
      <c r="A281" s="544" t="s">
        <v>47</v>
      </c>
      <c r="B281" s="722"/>
      <c r="C281" s="722"/>
      <c r="D281" s="722"/>
      <c r="E281" s="722"/>
      <c r="F281" s="722"/>
      <c r="G281" s="723"/>
      <c r="H281" s="544" t="s">
        <v>72</v>
      </c>
      <c r="I281" s="722"/>
      <c r="J281" s="722"/>
      <c r="K281" s="722"/>
      <c r="L281" s="722"/>
      <c r="M281" s="722"/>
      <c r="N281" s="722"/>
      <c r="O281" s="722"/>
      <c r="P281" s="722"/>
      <c r="Q281" s="722"/>
      <c r="R281" s="722"/>
      <c r="S281" s="722"/>
      <c r="T281" s="722"/>
      <c r="U281" s="722"/>
      <c r="V281" s="722"/>
      <c r="W281" s="722"/>
      <c r="X281" s="722"/>
      <c r="Y281" s="722"/>
      <c r="Z281" s="722"/>
      <c r="AA281" s="722"/>
      <c r="AB281" s="722"/>
      <c r="AC281" s="722"/>
      <c r="AD281" s="722"/>
      <c r="AE281" s="722"/>
      <c r="AF281" s="722"/>
      <c r="AG281" s="722"/>
      <c r="AH281" s="722"/>
      <c r="AI281" s="722"/>
      <c r="AJ281" s="722"/>
      <c r="AK281" s="722"/>
      <c r="AL281" s="722"/>
      <c r="AM281" s="722"/>
      <c r="AN281" s="722"/>
      <c r="AO281" s="722"/>
      <c r="AP281" s="722"/>
      <c r="AQ281" s="722"/>
      <c r="AR281" s="722"/>
      <c r="AS281" s="722"/>
      <c r="AT281" s="722"/>
      <c r="AU281" s="722"/>
      <c r="AV281" s="722"/>
      <c r="AW281" s="722"/>
      <c r="AX281" s="722"/>
      <c r="AY281" s="722"/>
      <c r="AZ281" s="722"/>
      <c r="BA281" s="722"/>
      <c r="BB281" s="722"/>
      <c r="BC281" s="722"/>
      <c r="BD281" s="722"/>
      <c r="BE281" s="722"/>
      <c r="BF281" s="722"/>
      <c r="BG281" s="722"/>
      <c r="BH281" s="722"/>
      <c r="BI281" s="722"/>
      <c r="BJ281" s="722"/>
      <c r="BK281" s="722"/>
      <c r="BL281" s="722"/>
      <c r="BM281" s="722"/>
      <c r="BN281" s="722"/>
      <c r="BO281" s="722"/>
      <c r="BP281" s="722"/>
      <c r="BQ281" s="722"/>
      <c r="BR281" s="722"/>
      <c r="BS281" s="723"/>
      <c r="BT281" s="544" t="s">
        <v>89</v>
      </c>
      <c r="BU281" s="722"/>
      <c r="BV281" s="722"/>
      <c r="BW281" s="722"/>
      <c r="BX281" s="722"/>
      <c r="BY281" s="722"/>
      <c r="BZ281" s="722"/>
      <c r="CA281" s="722"/>
      <c r="CB281" s="722"/>
      <c r="CC281" s="722"/>
      <c r="CD281" s="722"/>
      <c r="CE281" s="722"/>
      <c r="CF281" s="722"/>
      <c r="CG281" s="722"/>
      <c r="CH281" s="722"/>
      <c r="CI281" s="723"/>
      <c r="CJ281" s="544" t="s">
        <v>503</v>
      </c>
      <c r="CK281" s="722"/>
      <c r="CL281" s="722"/>
      <c r="CM281" s="722"/>
      <c r="CN281" s="722"/>
      <c r="CO281" s="722"/>
      <c r="CP281" s="722"/>
      <c r="CQ281" s="722"/>
      <c r="CR281" s="722"/>
      <c r="CS281" s="722"/>
      <c r="CT281" s="722"/>
      <c r="CU281" s="722"/>
      <c r="CV281" s="722"/>
      <c r="CW281" s="722"/>
      <c r="CX281" s="722"/>
      <c r="CY281" s="722"/>
      <c r="CZ281" s="722"/>
      <c r="DA281" s="723"/>
      <c r="DB281" s="234"/>
      <c r="DC281" s="184"/>
      <c r="DF281" s="269"/>
    </row>
    <row r="282" spans="1:173" s="182" customFormat="1" x14ac:dyDescent="0.25">
      <c r="A282" s="724">
        <v>1</v>
      </c>
      <c r="B282" s="724"/>
      <c r="C282" s="724"/>
      <c r="D282" s="724"/>
      <c r="E282" s="724"/>
      <c r="F282" s="724"/>
      <c r="G282" s="724"/>
      <c r="H282" s="724">
        <v>2</v>
      </c>
      <c r="I282" s="724"/>
      <c r="J282" s="724"/>
      <c r="K282" s="724"/>
      <c r="L282" s="724"/>
      <c r="M282" s="724"/>
      <c r="N282" s="724"/>
      <c r="O282" s="724"/>
      <c r="P282" s="724"/>
      <c r="Q282" s="724"/>
      <c r="R282" s="724"/>
      <c r="S282" s="724"/>
      <c r="T282" s="724"/>
      <c r="U282" s="724"/>
      <c r="V282" s="724"/>
      <c r="W282" s="724"/>
      <c r="X282" s="724"/>
      <c r="Y282" s="724"/>
      <c r="Z282" s="724"/>
      <c r="AA282" s="724"/>
      <c r="AB282" s="724"/>
      <c r="AC282" s="724"/>
      <c r="AD282" s="724"/>
      <c r="AE282" s="724"/>
      <c r="AF282" s="724"/>
      <c r="AG282" s="724"/>
      <c r="AH282" s="724"/>
      <c r="AI282" s="724"/>
      <c r="AJ282" s="724"/>
      <c r="AK282" s="724"/>
      <c r="AL282" s="724"/>
      <c r="AM282" s="724"/>
      <c r="AN282" s="724"/>
      <c r="AO282" s="724"/>
      <c r="AP282" s="724"/>
      <c r="AQ282" s="724"/>
      <c r="AR282" s="724"/>
      <c r="AS282" s="724"/>
      <c r="AT282" s="724"/>
      <c r="AU282" s="724"/>
      <c r="AV282" s="724"/>
      <c r="AW282" s="724"/>
      <c r="AX282" s="724"/>
      <c r="AY282" s="724"/>
      <c r="AZ282" s="724"/>
      <c r="BA282" s="724"/>
      <c r="BB282" s="724"/>
      <c r="BC282" s="724"/>
      <c r="BD282" s="724"/>
      <c r="BE282" s="724"/>
      <c r="BF282" s="724"/>
      <c r="BG282" s="724"/>
      <c r="BH282" s="724"/>
      <c r="BI282" s="724"/>
      <c r="BJ282" s="724"/>
      <c r="BK282" s="724"/>
      <c r="BL282" s="724"/>
      <c r="BM282" s="724"/>
      <c r="BN282" s="724"/>
      <c r="BO282" s="724"/>
      <c r="BP282" s="724"/>
      <c r="BQ282" s="724"/>
      <c r="BR282" s="724"/>
      <c r="BS282" s="724"/>
      <c r="BT282" s="724">
        <v>3</v>
      </c>
      <c r="BU282" s="724"/>
      <c r="BV282" s="724"/>
      <c r="BW282" s="724"/>
      <c r="BX282" s="724"/>
      <c r="BY282" s="724"/>
      <c r="BZ282" s="724"/>
      <c r="CA282" s="724"/>
      <c r="CB282" s="724"/>
      <c r="CC282" s="724"/>
      <c r="CD282" s="724"/>
      <c r="CE282" s="724"/>
      <c r="CF282" s="724"/>
      <c r="CG282" s="724"/>
      <c r="CH282" s="724"/>
      <c r="CI282" s="724"/>
      <c r="CJ282" s="724">
        <v>4</v>
      </c>
      <c r="CK282" s="724"/>
      <c r="CL282" s="724"/>
      <c r="CM282" s="724"/>
      <c r="CN282" s="724"/>
      <c r="CO282" s="724"/>
      <c r="CP282" s="724"/>
      <c r="CQ282" s="724"/>
      <c r="CR282" s="724"/>
      <c r="CS282" s="724"/>
      <c r="CT282" s="724"/>
      <c r="CU282" s="724"/>
      <c r="CV282" s="724"/>
      <c r="CW282" s="724"/>
      <c r="CX282" s="724"/>
      <c r="CY282" s="724"/>
      <c r="CZ282" s="724"/>
      <c r="DA282" s="724"/>
      <c r="DB282" s="234"/>
      <c r="DC282" s="184"/>
      <c r="DF282" s="269"/>
    </row>
    <row r="283" spans="1:173" s="182" customFormat="1" ht="53.4" customHeight="1" x14ac:dyDescent="0.25">
      <c r="A283" s="715" t="s">
        <v>63</v>
      </c>
      <c r="B283" s="715"/>
      <c r="C283" s="715"/>
      <c r="D283" s="715"/>
      <c r="E283" s="715"/>
      <c r="F283" s="715"/>
      <c r="G283" s="715"/>
      <c r="H283" s="734" t="s">
        <v>686</v>
      </c>
      <c r="I283" s="735"/>
      <c r="J283" s="735"/>
      <c r="K283" s="735"/>
      <c r="L283" s="735"/>
      <c r="M283" s="735"/>
      <c r="N283" s="735"/>
      <c r="O283" s="735"/>
      <c r="P283" s="735"/>
      <c r="Q283" s="735"/>
      <c r="R283" s="735"/>
      <c r="S283" s="735"/>
      <c r="T283" s="735"/>
      <c r="U283" s="735"/>
      <c r="V283" s="735"/>
      <c r="W283" s="735"/>
      <c r="X283" s="735"/>
      <c r="Y283" s="735"/>
      <c r="Z283" s="735"/>
      <c r="AA283" s="735"/>
      <c r="AB283" s="735"/>
      <c r="AC283" s="735"/>
      <c r="AD283" s="735"/>
      <c r="AE283" s="735"/>
      <c r="AF283" s="735"/>
      <c r="AG283" s="735"/>
      <c r="AH283" s="735"/>
      <c r="AI283" s="735"/>
      <c r="AJ283" s="735"/>
      <c r="AK283" s="735"/>
      <c r="AL283" s="735"/>
      <c r="AM283" s="735"/>
      <c r="AN283" s="735"/>
      <c r="AO283" s="735"/>
      <c r="AP283" s="735"/>
      <c r="AQ283" s="735"/>
      <c r="AR283" s="735"/>
      <c r="AS283" s="735"/>
      <c r="AT283" s="735"/>
      <c r="AU283" s="735"/>
      <c r="AV283" s="735"/>
      <c r="AW283" s="735"/>
      <c r="AX283" s="735"/>
      <c r="AY283" s="735"/>
      <c r="AZ283" s="735"/>
      <c r="BA283" s="735"/>
      <c r="BB283" s="735"/>
      <c r="BC283" s="735"/>
      <c r="BD283" s="735"/>
      <c r="BE283" s="735"/>
      <c r="BF283" s="735"/>
      <c r="BG283" s="735"/>
      <c r="BH283" s="735"/>
      <c r="BI283" s="735"/>
      <c r="BJ283" s="735"/>
      <c r="BK283" s="735"/>
      <c r="BL283" s="735"/>
      <c r="BM283" s="735"/>
      <c r="BN283" s="735"/>
      <c r="BO283" s="735"/>
      <c r="BP283" s="735"/>
      <c r="BQ283" s="735"/>
      <c r="BR283" s="735"/>
      <c r="BS283" s="736"/>
      <c r="BT283" s="711">
        <v>1</v>
      </c>
      <c r="BU283" s="711"/>
      <c r="BV283" s="711"/>
      <c r="BW283" s="711"/>
      <c r="BX283" s="711"/>
      <c r="BY283" s="711"/>
      <c r="BZ283" s="711"/>
      <c r="CA283" s="711"/>
      <c r="CB283" s="711"/>
      <c r="CC283" s="711"/>
      <c r="CD283" s="711"/>
      <c r="CE283" s="711"/>
      <c r="CF283" s="711"/>
      <c r="CG283" s="711"/>
      <c r="CH283" s="711"/>
      <c r="CI283" s="711"/>
      <c r="CJ283" s="713">
        <f>10855.67*12+4515*12</f>
        <v>184448.04</v>
      </c>
      <c r="CK283" s="713"/>
      <c r="CL283" s="713"/>
      <c r="CM283" s="713"/>
      <c r="CN283" s="713"/>
      <c r="CO283" s="713"/>
      <c r="CP283" s="713"/>
      <c r="CQ283" s="713"/>
      <c r="CR283" s="713"/>
      <c r="CS283" s="713"/>
      <c r="CT283" s="713"/>
      <c r="CU283" s="713"/>
      <c r="CV283" s="713"/>
      <c r="CW283" s="713"/>
      <c r="CX283" s="713"/>
      <c r="CY283" s="713"/>
      <c r="CZ283" s="713"/>
      <c r="DA283" s="713"/>
      <c r="DB283" s="779"/>
      <c r="DC283" s="779"/>
      <c r="DD283" s="779"/>
      <c r="DE283" s="779"/>
      <c r="DF283" s="305"/>
      <c r="DG283" s="305"/>
      <c r="DH283" s="305"/>
      <c r="DI283" s="305"/>
      <c r="DJ283" s="305"/>
      <c r="DK283" s="305"/>
      <c r="DL283" s="305"/>
      <c r="DM283" s="305"/>
      <c r="DN283" s="305"/>
      <c r="DO283" s="305"/>
      <c r="DP283" s="305"/>
      <c r="DQ283" s="305"/>
      <c r="DR283" s="305"/>
      <c r="DS283" s="305"/>
      <c r="DT283" s="305"/>
      <c r="DU283" s="305"/>
      <c r="DV283" s="305"/>
      <c r="DW283" s="305"/>
      <c r="DX283" s="305"/>
      <c r="DY283" s="305"/>
      <c r="DZ283" s="305"/>
      <c r="EA283" s="305"/>
      <c r="EB283" s="305"/>
      <c r="EC283" s="305"/>
      <c r="ED283" s="305"/>
      <c r="EE283" s="305"/>
      <c r="EF283" s="305"/>
      <c r="EG283" s="305"/>
      <c r="EH283" s="305"/>
      <c r="EI283" s="305"/>
      <c r="EJ283" s="305"/>
      <c r="EK283" s="305"/>
      <c r="EL283" s="305"/>
      <c r="EM283" s="305"/>
      <c r="EN283" s="305"/>
      <c r="EO283" s="305"/>
      <c r="EP283" s="305"/>
      <c r="EQ283" s="305"/>
      <c r="ER283" s="305"/>
      <c r="ES283" s="305"/>
      <c r="ET283" s="305"/>
      <c r="EU283" s="305"/>
      <c r="EV283" s="305"/>
      <c r="EW283" s="305"/>
      <c r="EX283" s="305"/>
      <c r="EY283" s="305"/>
      <c r="EZ283" s="305"/>
      <c r="FA283" s="305"/>
      <c r="FB283" s="305"/>
      <c r="FC283" s="305"/>
      <c r="FD283" s="305"/>
      <c r="FE283" s="305"/>
      <c r="FF283" s="305"/>
      <c r="FG283" s="305"/>
      <c r="FH283" s="305"/>
      <c r="FI283" s="305"/>
      <c r="FJ283" s="305"/>
      <c r="FK283" s="305"/>
      <c r="FL283" s="305"/>
      <c r="FM283" s="305"/>
      <c r="FN283" s="269"/>
      <c r="FO283" s="269"/>
      <c r="FP283" s="269"/>
      <c r="FQ283" s="269"/>
    </row>
    <row r="284" spans="1:173" s="182" customFormat="1" ht="30.6" customHeight="1" x14ac:dyDescent="0.25">
      <c r="A284" s="715" t="s">
        <v>67</v>
      </c>
      <c r="B284" s="715"/>
      <c r="C284" s="715"/>
      <c r="D284" s="715"/>
      <c r="E284" s="715"/>
      <c r="F284" s="715"/>
      <c r="G284" s="715"/>
      <c r="H284" s="734" t="s">
        <v>717</v>
      </c>
      <c r="I284" s="735"/>
      <c r="J284" s="735"/>
      <c r="K284" s="735"/>
      <c r="L284" s="735"/>
      <c r="M284" s="735"/>
      <c r="N284" s="735"/>
      <c r="O284" s="735"/>
      <c r="P284" s="735"/>
      <c r="Q284" s="735"/>
      <c r="R284" s="735"/>
      <c r="S284" s="735"/>
      <c r="T284" s="735"/>
      <c r="U284" s="735"/>
      <c r="V284" s="735"/>
      <c r="W284" s="735"/>
      <c r="X284" s="735"/>
      <c r="Y284" s="735"/>
      <c r="Z284" s="735"/>
      <c r="AA284" s="735"/>
      <c r="AB284" s="735"/>
      <c r="AC284" s="735"/>
      <c r="AD284" s="735"/>
      <c r="AE284" s="735"/>
      <c r="AF284" s="735"/>
      <c r="AG284" s="735"/>
      <c r="AH284" s="735"/>
      <c r="AI284" s="735"/>
      <c r="AJ284" s="735"/>
      <c r="AK284" s="735"/>
      <c r="AL284" s="735"/>
      <c r="AM284" s="735"/>
      <c r="AN284" s="735"/>
      <c r="AO284" s="735"/>
      <c r="AP284" s="735"/>
      <c r="AQ284" s="735"/>
      <c r="AR284" s="735"/>
      <c r="AS284" s="735"/>
      <c r="AT284" s="735"/>
      <c r="AU284" s="735"/>
      <c r="AV284" s="735"/>
      <c r="AW284" s="735"/>
      <c r="AX284" s="735"/>
      <c r="AY284" s="735"/>
      <c r="AZ284" s="735"/>
      <c r="BA284" s="735"/>
      <c r="BB284" s="735"/>
      <c r="BC284" s="735"/>
      <c r="BD284" s="735"/>
      <c r="BE284" s="735"/>
      <c r="BF284" s="735"/>
      <c r="BG284" s="735"/>
      <c r="BH284" s="735"/>
      <c r="BI284" s="735"/>
      <c r="BJ284" s="735"/>
      <c r="BK284" s="735"/>
      <c r="BL284" s="735"/>
      <c r="BM284" s="735"/>
      <c r="BN284" s="735"/>
      <c r="BO284" s="735"/>
      <c r="BP284" s="735"/>
      <c r="BQ284" s="735"/>
      <c r="BR284" s="735"/>
      <c r="BS284" s="736"/>
      <c r="BT284" s="711">
        <v>1</v>
      </c>
      <c r="BU284" s="711"/>
      <c r="BV284" s="711"/>
      <c r="BW284" s="711"/>
      <c r="BX284" s="711"/>
      <c r="BY284" s="711"/>
      <c r="BZ284" s="711"/>
      <c r="CA284" s="711"/>
      <c r="CB284" s="711"/>
      <c r="CC284" s="711"/>
      <c r="CD284" s="711"/>
      <c r="CE284" s="711"/>
      <c r="CF284" s="711"/>
      <c r="CG284" s="711"/>
      <c r="CH284" s="711"/>
      <c r="CI284" s="711"/>
      <c r="CJ284" s="713">
        <f>432*251.35+1017*260</f>
        <v>373003.2</v>
      </c>
      <c r="CK284" s="713"/>
      <c r="CL284" s="713"/>
      <c r="CM284" s="713"/>
      <c r="CN284" s="713"/>
      <c r="CO284" s="713"/>
      <c r="CP284" s="713"/>
      <c r="CQ284" s="713"/>
      <c r="CR284" s="713"/>
      <c r="CS284" s="713"/>
      <c r="CT284" s="713"/>
      <c r="CU284" s="713"/>
      <c r="CV284" s="713"/>
      <c r="CW284" s="713"/>
      <c r="CX284" s="713"/>
      <c r="CY284" s="713"/>
      <c r="CZ284" s="713"/>
      <c r="DA284" s="713"/>
      <c r="DB284" s="234"/>
      <c r="DC284" s="184"/>
      <c r="DF284" s="269"/>
    </row>
    <row r="285" spans="1:173" s="182" customFormat="1" ht="19.95" hidden="1" customHeight="1" x14ac:dyDescent="0.25">
      <c r="A285" s="707" t="s">
        <v>68</v>
      </c>
      <c r="B285" s="708"/>
      <c r="C285" s="708"/>
      <c r="D285" s="708"/>
      <c r="E285" s="708"/>
      <c r="F285" s="708"/>
      <c r="G285" s="709"/>
      <c r="H285" s="734" t="s">
        <v>685</v>
      </c>
      <c r="I285" s="735"/>
      <c r="J285" s="735"/>
      <c r="K285" s="735"/>
      <c r="L285" s="735"/>
      <c r="M285" s="735"/>
      <c r="N285" s="735"/>
      <c r="O285" s="735"/>
      <c r="P285" s="735"/>
      <c r="Q285" s="735"/>
      <c r="R285" s="735"/>
      <c r="S285" s="735"/>
      <c r="T285" s="735"/>
      <c r="U285" s="735"/>
      <c r="V285" s="735"/>
      <c r="W285" s="735"/>
      <c r="X285" s="735"/>
      <c r="Y285" s="735"/>
      <c r="Z285" s="735"/>
      <c r="AA285" s="735"/>
      <c r="AB285" s="735"/>
      <c r="AC285" s="735"/>
      <c r="AD285" s="735"/>
      <c r="AE285" s="735"/>
      <c r="AF285" s="735"/>
      <c r="AG285" s="735"/>
      <c r="AH285" s="735"/>
      <c r="AI285" s="735"/>
      <c r="AJ285" s="735"/>
      <c r="AK285" s="735"/>
      <c r="AL285" s="735"/>
      <c r="AM285" s="735"/>
      <c r="AN285" s="735"/>
      <c r="AO285" s="735"/>
      <c r="AP285" s="735"/>
      <c r="AQ285" s="735"/>
      <c r="AR285" s="735"/>
      <c r="AS285" s="735"/>
      <c r="AT285" s="735"/>
      <c r="AU285" s="735"/>
      <c r="AV285" s="735"/>
      <c r="AW285" s="735"/>
      <c r="AX285" s="735"/>
      <c r="AY285" s="735"/>
      <c r="AZ285" s="735"/>
      <c r="BA285" s="735"/>
      <c r="BB285" s="735"/>
      <c r="BC285" s="735"/>
      <c r="BD285" s="735"/>
      <c r="BE285" s="735"/>
      <c r="BF285" s="735"/>
      <c r="BG285" s="735"/>
      <c r="BH285" s="735"/>
      <c r="BI285" s="735"/>
      <c r="BJ285" s="735"/>
      <c r="BK285" s="735"/>
      <c r="BL285" s="735"/>
      <c r="BM285" s="735"/>
      <c r="BN285" s="735"/>
      <c r="BO285" s="735"/>
      <c r="BP285" s="735"/>
      <c r="BQ285" s="735"/>
      <c r="BR285" s="735"/>
      <c r="BS285" s="736"/>
      <c r="BT285" s="810">
        <v>1</v>
      </c>
      <c r="BU285" s="811"/>
      <c r="BV285" s="811"/>
      <c r="BW285" s="811"/>
      <c r="BX285" s="811"/>
      <c r="BY285" s="811"/>
      <c r="BZ285" s="811"/>
      <c r="CA285" s="811"/>
      <c r="CB285" s="811"/>
      <c r="CC285" s="811"/>
      <c r="CD285" s="811"/>
      <c r="CE285" s="811"/>
      <c r="CF285" s="811"/>
      <c r="CG285" s="811"/>
      <c r="CH285" s="811"/>
      <c r="CI285" s="812"/>
      <c r="CJ285" s="726"/>
      <c r="CK285" s="741"/>
      <c r="CL285" s="741"/>
      <c r="CM285" s="741"/>
      <c r="CN285" s="741"/>
      <c r="CO285" s="741"/>
      <c r="CP285" s="741"/>
      <c r="CQ285" s="741"/>
      <c r="CR285" s="741"/>
      <c r="CS285" s="741"/>
      <c r="CT285" s="741"/>
      <c r="CU285" s="741"/>
      <c r="CV285" s="741"/>
      <c r="CW285" s="741"/>
      <c r="CX285" s="741"/>
      <c r="CY285" s="741"/>
      <c r="CZ285" s="741"/>
      <c r="DA285" s="742"/>
      <c r="DB285" s="234"/>
      <c r="DC285" s="184"/>
      <c r="DF285" s="269"/>
    </row>
    <row r="286" spans="1:173" s="182" customFormat="1" ht="19.95" customHeight="1" x14ac:dyDescent="0.25">
      <c r="A286" s="715" t="s">
        <v>68</v>
      </c>
      <c r="B286" s="715"/>
      <c r="C286" s="715"/>
      <c r="D286" s="715"/>
      <c r="E286" s="715"/>
      <c r="F286" s="715"/>
      <c r="G286" s="715"/>
      <c r="H286" s="734" t="s">
        <v>684</v>
      </c>
      <c r="I286" s="735" t="s">
        <v>504</v>
      </c>
      <c r="J286" s="735" t="s">
        <v>504</v>
      </c>
      <c r="K286" s="735" t="s">
        <v>504</v>
      </c>
      <c r="L286" s="735" t="s">
        <v>504</v>
      </c>
      <c r="M286" s="735" t="s">
        <v>504</v>
      </c>
      <c r="N286" s="735" t="s">
        <v>504</v>
      </c>
      <c r="O286" s="735" t="s">
        <v>504</v>
      </c>
      <c r="P286" s="735" t="s">
        <v>504</v>
      </c>
      <c r="Q286" s="735" t="s">
        <v>504</v>
      </c>
      <c r="R286" s="735" t="s">
        <v>504</v>
      </c>
      <c r="S286" s="735" t="s">
        <v>504</v>
      </c>
      <c r="T286" s="735" t="s">
        <v>504</v>
      </c>
      <c r="U286" s="735" t="s">
        <v>504</v>
      </c>
      <c r="V286" s="735" t="s">
        <v>504</v>
      </c>
      <c r="W286" s="735" t="s">
        <v>504</v>
      </c>
      <c r="X286" s="735" t="s">
        <v>504</v>
      </c>
      <c r="Y286" s="735" t="s">
        <v>504</v>
      </c>
      <c r="Z286" s="735" t="s">
        <v>504</v>
      </c>
      <c r="AA286" s="735" t="s">
        <v>504</v>
      </c>
      <c r="AB286" s="735" t="s">
        <v>504</v>
      </c>
      <c r="AC286" s="735" t="s">
        <v>504</v>
      </c>
      <c r="AD286" s="735" t="s">
        <v>504</v>
      </c>
      <c r="AE286" s="735" t="s">
        <v>504</v>
      </c>
      <c r="AF286" s="735" t="s">
        <v>504</v>
      </c>
      <c r="AG286" s="735" t="s">
        <v>504</v>
      </c>
      <c r="AH286" s="735" t="s">
        <v>504</v>
      </c>
      <c r="AI286" s="735" t="s">
        <v>504</v>
      </c>
      <c r="AJ286" s="735" t="s">
        <v>504</v>
      </c>
      <c r="AK286" s="735" t="s">
        <v>504</v>
      </c>
      <c r="AL286" s="735" t="s">
        <v>504</v>
      </c>
      <c r="AM286" s="735" t="s">
        <v>504</v>
      </c>
      <c r="AN286" s="735" t="s">
        <v>504</v>
      </c>
      <c r="AO286" s="735" t="s">
        <v>504</v>
      </c>
      <c r="AP286" s="735" t="s">
        <v>504</v>
      </c>
      <c r="AQ286" s="735" t="s">
        <v>504</v>
      </c>
      <c r="AR286" s="735" t="s">
        <v>504</v>
      </c>
      <c r="AS286" s="735" t="s">
        <v>504</v>
      </c>
      <c r="AT286" s="735" t="s">
        <v>504</v>
      </c>
      <c r="AU286" s="735" t="s">
        <v>504</v>
      </c>
      <c r="AV286" s="735" t="s">
        <v>504</v>
      </c>
      <c r="AW286" s="735" t="s">
        <v>504</v>
      </c>
      <c r="AX286" s="735" t="s">
        <v>504</v>
      </c>
      <c r="AY286" s="735" t="s">
        <v>504</v>
      </c>
      <c r="AZ286" s="735" t="s">
        <v>504</v>
      </c>
      <c r="BA286" s="735" t="s">
        <v>504</v>
      </c>
      <c r="BB286" s="735" t="s">
        <v>504</v>
      </c>
      <c r="BC286" s="735" t="s">
        <v>504</v>
      </c>
      <c r="BD286" s="735" t="s">
        <v>504</v>
      </c>
      <c r="BE286" s="735" t="s">
        <v>504</v>
      </c>
      <c r="BF286" s="735" t="s">
        <v>504</v>
      </c>
      <c r="BG286" s="735" t="s">
        <v>504</v>
      </c>
      <c r="BH286" s="735" t="s">
        <v>504</v>
      </c>
      <c r="BI286" s="735" t="s">
        <v>504</v>
      </c>
      <c r="BJ286" s="735" t="s">
        <v>504</v>
      </c>
      <c r="BK286" s="735" t="s">
        <v>504</v>
      </c>
      <c r="BL286" s="735" t="s">
        <v>504</v>
      </c>
      <c r="BM286" s="735" t="s">
        <v>504</v>
      </c>
      <c r="BN286" s="735" t="s">
        <v>504</v>
      </c>
      <c r="BO286" s="735" t="s">
        <v>504</v>
      </c>
      <c r="BP286" s="735" t="s">
        <v>504</v>
      </c>
      <c r="BQ286" s="735" t="s">
        <v>504</v>
      </c>
      <c r="BR286" s="735" t="s">
        <v>504</v>
      </c>
      <c r="BS286" s="736" t="s">
        <v>504</v>
      </c>
      <c r="BT286" s="711">
        <v>2</v>
      </c>
      <c r="BU286" s="711"/>
      <c r="BV286" s="711"/>
      <c r="BW286" s="711"/>
      <c r="BX286" s="711"/>
      <c r="BY286" s="711"/>
      <c r="BZ286" s="711"/>
      <c r="CA286" s="711"/>
      <c r="CB286" s="711"/>
      <c r="CC286" s="711"/>
      <c r="CD286" s="711"/>
      <c r="CE286" s="711"/>
      <c r="CF286" s="711"/>
      <c r="CG286" s="711"/>
      <c r="CH286" s="711"/>
      <c r="CI286" s="711"/>
      <c r="CJ286" s="713">
        <f>39600+44064</f>
        <v>83664</v>
      </c>
      <c r="CK286" s="713"/>
      <c r="CL286" s="713"/>
      <c r="CM286" s="713"/>
      <c r="CN286" s="713"/>
      <c r="CO286" s="713"/>
      <c r="CP286" s="713"/>
      <c r="CQ286" s="713"/>
      <c r="CR286" s="713"/>
      <c r="CS286" s="713"/>
      <c r="CT286" s="713"/>
      <c r="CU286" s="713"/>
      <c r="CV286" s="713"/>
      <c r="CW286" s="713"/>
      <c r="CX286" s="713"/>
      <c r="CY286" s="713"/>
      <c r="CZ286" s="713"/>
      <c r="DA286" s="713"/>
      <c r="DB286" s="234"/>
      <c r="DC286" s="184"/>
      <c r="DF286" s="269"/>
    </row>
    <row r="287" spans="1:173" s="182" customFormat="1" ht="19.2" customHeight="1" x14ac:dyDescent="0.25">
      <c r="A287" s="715" t="s">
        <v>327</v>
      </c>
      <c r="B287" s="715"/>
      <c r="C287" s="715"/>
      <c r="D287" s="715"/>
      <c r="E287" s="715"/>
      <c r="F287" s="715"/>
      <c r="G287" s="715"/>
      <c r="H287" s="734" t="s">
        <v>727</v>
      </c>
      <c r="I287" s="735" t="s">
        <v>505</v>
      </c>
      <c r="J287" s="735" t="s">
        <v>505</v>
      </c>
      <c r="K287" s="735" t="s">
        <v>505</v>
      </c>
      <c r="L287" s="735" t="s">
        <v>505</v>
      </c>
      <c r="M287" s="735" t="s">
        <v>505</v>
      </c>
      <c r="N287" s="735" t="s">
        <v>505</v>
      </c>
      <c r="O287" s="735" t="s">
        <v>505</v>
      </c>
      <c r="P287" s="735" t="s">
        <v>505</v>
      </c>
      <c r="Q287" s="735" t="s">
        <v>505</v>
      </c>
      <c r="R287" s="735" t="s">
        <v>505</v>
      </c>
      <c r="S287" s="735" t="s">
        <v>505</v>
      </c>
      <c r="T287" s="735" t="s">
        <v>505</v>
      </c>
      <c r="U287" s="735" t="s">
        <v>505</v>
      </c>
      <c r="V287" s="735" t="s">
        <v>505</v>
      </c>
      <c r="W287" s="735" t="s">
        <v>505</v>
      </c>
      <c r="X287" s="735" t="s">
        <v>505</v>
      </c>
      <c r="Y287" s="735" t="s">
        <v>505</v>
      </c>
      <c r="Z287" s="735" t="s">
        <v>505</v>
      </c>
      <c r="AA287" s="735" t="s">
        <v>505</v>
      </c>
      <c r="AB287" s="735" t="s">
        <v>505</v>
      </c>
      <c r="AC287" s="735" t="s">
        <v>505</v>
      </c>
      <c r="AD287" s="735" t="s">
        <v>505</v>
      </c>
      <c r="AE287" s="735" t="s">
        <v>505</v>
      </c>
      <c r="AF287" s="735" t="s">
        <v>505</v>
      </c>
      <c r="AG287" s="735" t="s">
        <v>505</v>
      </c>
      <c r="AH287" s="735" t="s">
        <v>505</v>
      </c>
      <c r="AI287" s="735" t="s">
        <v>505</v>
      </c>
      <c r="AJ287" s="735" t="s">
        <v>505</v>
      </c>
      <c r="AK287" s="735" t="s">
        <v>505</v>
      </c>
      <c r="AL287" s="735" t="s">
        <v>505</v>
      </c>
      <c r="AM287" s="735" t="s">
        <v>505</v>
      </c>
      <c r="AN287" s="735" t="s">
        <v>505</v>
      </c>
      <c r="AO287" s="735" t="s">
        <v>505</v>
      </c>
      <c r="AP287" s="735" t="s">
        <v>505</v>
      </c>
      <c r="AQ287" s="735" t="s">
        <v>505</v>
      </c>
      <c r="AR287" s="735" t="s">
        <v>505</v>
      </c>
      <c r="AS287" s="735" t="s">
        <v>505</v>
      </c>
      <c r="AT287" s="735" t="s">
        <v>505</v>
      </c>
      <c r="AU287" s="735" t="s">
        <v>505</v>
      </c>
      <c r="AV287" s="735" t="s">
        <v>505</v>
      </c>
      <c r="AW287" s="735" t="s">
        <v>505</v>
      </c>
      <c r="AX287" s="735" t="s">
        <v>505</v>
      </c>
      <c r="AY287" s="735" t="s">
        <v>505</v>
      </c>
      <c r="AZ287" s="735" t="s">
        <v>505</v>
      </c>
      <c r="BA287" s="735" t="s">
        <v>505</v>
      </c>
      <c r="BB287" s="735" t="s">
        <v>505</v>
      </c>
      <c r="BC287" s="735" t="s">
        <v>505</v>
      </c>
      <c r="BD287" s="735" t="s">
        <v>505</v>
      </c>
      <c r="BE287" s="735" t="s">
        <v>505</v>
      </c>
      <c r="BF287" s="735" t="s">
        <v>505</v>
      </c>
      <c r="BG287" s="735" t="s">
        <v>505</v>
      </c>
      <c r="BH287" s="735" t="s">
        <v>505</v>
      </c>
      <c r="BI287" s="735" t="s">
        <v>505</v>
      </c>
      <c r="BJ287" s="735" t="s">
        <v>505</v>
      </c>
      <c r="BK287" s="735" t="s">
        <v>505</v>
      </c>
      <c r="BL287" s="735" t="s">
        <v>505</v>
      </c>
      <c r="BM287" s="735" t="s">
        <v>505</v>
      </c>
      <c r="BN287" s="735" t="s">
        <v>505</v>
      </c>
      <c r="BO287" s="735" t="s">
        <v>505</v>
      </c>
      <c r="BP287" s="735" t="s">
        <v>505</v>
      </c>
      <c r="BQ287" s="735" t="s">
        <v>505</v>
      </c>
      <c r="BR287" s="735" t="s">
        <v>505</v>
      </c>
      <c r="BS287" s="736" t="s">
        <v>505</v>
      </c>
      <c r="BT287" s="711">
        <v>1</v>
      </c>
      <c r="BU287" s="711"/>
      <c r="BV287" s="711"/>
      <c r="BW287" s="711"/>
      <c r="BX287" s="711"/>
      <c r="BY287" s="711"/>
      <c r="BZ287" s="711"/>
      <c r="CA287" s="711"/>
      <c r="CB287" s="711"/>
      <c r="CC287" s="711"/>
      <c r="CD287" s="711"/>
      <c r="CE287" s="711"/>
      <c r="CF287" s="711"/>
      <c r="CG287" s="711"/>
      <c r="CH287" s="711"/>
      <c r="CI287" s="711"/>
      <c r="CJ287" s="713">
        <f>38*8500</f>
        <v>323000</v>
      </c>
      <c r="CK287" s="713"/>
      <c r="CL287" s="713"/>
      <c r="CM287" s="713"/>
      <c r="CN287" s="713"/>
      <c r="CO287" s="713"/>
      <c r="CP287" s="713"/>
      <c r="CQ287" s="713"/>
      <c r="CR287" s="713"/>
      <c r="CS287" s="713"/>
      <c r="CT287" s="713"/>
      <c r="CU287" s="713"/>
      <c r="CV287" s="713"/>
      <c r="CW287" s="713"/>
      <c r="CX287" s="713"/>
      <c r="CY287" s="713"/>
      <c r="CZ287" s="713"/>
      <c r="DA287" s="713"/>
      <c r="DB287" s="234"/>
      <c r="DC287" s="184"/>
      <c r="DF287" s="269"/>
    </row>
    <row r="288" spans="1:173" s="182" customFormat="1" ht="19.95" customHeight="1" x14ac:dyDescent="0.25">
      <c r="A288" s="715" t="s">
        <v>328</v>
      </c>
      <c r="B288" s="715"/>
      <c r="C288" s="715"/>
      <c r="D288" s="715"/>
      <c r="E288" s="715"/>
      <c r="F288" s="715"/>
      <c r="G288" s="715"/>
      <c r="H288" s="734" t="s">
        <v>674</v>
      </c>
      <c r="I288" s="735" t="s">
        <v>506</v>
      </c>
      <c r="J288" s="735" t="s">
        <v>506</v>
      </c>
      <c r="K288" s="735" t="s">
        <v>506</v>
      </c>
      <c r="L288" s="735" t="s">
        <v>506</v>
      </c>
      <c r="M288" s="735" t="s">
        <v>506</v>
      </c>
      <c r="N288" s="735" t="s">
        <v>506</v>
      </c>
      <c r="O288" s="735" t="s">
        <v>506</v>
      </c>
      <c r="P288" s="735" t="s">
        <v>506</v>
      </c>
      <c r="Q288" s="735" t="s">
        <v>506</v>
      </c>
      <c r="R288" s="735" t="s">
        <v>506</v>
      </c>
      <c r="S288" s="735" t="s">
        <v>506</v>
      </c>
      <c r="T288" s="735" t="s">
        <v>506</v>
      </c>
      <c r="U288" s="735" t="s">
        <v>506</v>
      </c>
      <c r="V288" s="735" t="s">
        <v>506</v>
      </c>
      <c r="W288" s="735" t="s">
        <v>506</v>
      </c>
      <c r="X288" s="735" t="s">
        <v>506</v>
      </c>
      <c r="Y288" s="735" t="s">
        <v>506</v>
      </c>
      <c r="Z288" s="735" t="s">
        <v>506</v>
      </c>
      <c r="AA288" s="735" t="s">
        <v>506</v>
      </c>
      <c r="AB288" s="735" t="s">
        <v>506</v>
      </c>
      <c r="AC288" s="735" t="s">
        <v>506</v>
      </c>
      <c r="AD288" s="735" t="s">
        <v>506</v>
      </c>
      <c r="AE288" s="735" t="s">
        <v>506</v>
      </c>
      <c r="AF288" s="735" t="s">
        <v>506</v>
      </c>
      <c r="AG288" s="735" t="s">
        <v>506</v>
      </c>
      <c r="AH288" s="735" t="s">
        <v>506</v>
      </c>
      <c r="AI288" s="735" t="s">
        <v>506</v>
      </c>
      <c r="AJ288" s="735" t="s">
        <v>506</v>
      </c>
      <c r="AK288" s="735" t="s">
        <v>506</v>
      </c>
      <c r="AL288" s="735" t="s">
        <v>506</v>
      </c>
      <c r="AM288" s="735" t="s">
        <v>506</v>
      </c>
      <c r="AN288" s="735" t="s">
        <v>506</v>
      </c>
      <c r="AO288" s="735" t="s">
        <v>506</v>
      </c>
      <c r="AP288" s="735" t="s">
        <v>506</v>
      </c>
      <c r="AQ288" s="735" t="s">
        <v>506</v>
      </c>
      <c r="AR288" s="735" t="s">
        <v>506</v>
      </c>
      <c r="AS288" s="735" t="s">
        <v>506</v>
      </c>
      <c r="AT288" s="735" t="s">
        <v>506</v>
      </c>
      <c r="AU288" s="735" t="s">
        <v>506</v>
      </c>
      <c r="AV288" s="735" t="s">
        <v>506</v>
      </c>
      <c r="AW288" s="735" t="s">
        <v>506</v>
      </c>
      <c r="AX288" s="735" t="s">
        <v>506</v>
      </c>
      <c r="AY288" s="735" t="s">
        <v>506</v>
      </c>
      <c r="AZ288" s="735" t="s">
        <v>506</v>
      </c>
      <c r="BA288" s="735" t="s">
        <v>506</v>
      </c>
      <c r="BB288" s="735" t="s">
        <v>506</v>
      </c>
      <c r="BC288" s="735" t="s">
        <v>506</v>
      </c>
      <c r="BD288" s="735" t="s">
        <v>506</v>
      </c>
      <c r="BE288" s="735" t="s">
        <v>506</v>
      </c>
      <c r="BF288" s="735" t="s">
        <v>506</v>
      </c>
      <c r="BG288" s="735" t="s">
        <v>506</v>
      </c>
      <c r="BH288" s="735" t="s">
        <v>506</v>
      </c>
      <c r="BI288" s="735" t="s">
        <v>506</v>
      </c>
      <c r="BJ288" s="735" t="s">
        <v>506</v>
      </c>
      <c r="BK288" s="735" t="s">
        <v>506</v>
      </c>
      <c r="BL288" s="735" t="s">
        <v>506</v>
      </c>
      <c r="BM288" s="735" t="s">
        <v>506</v>
      </c>
      <c r="BN288" s="735" t="s">
        <v>506</v>
      </c>
      <c r="BO288" s="735" t="s">
        <v>506</v>
      </c>
      <c r="BP288" s="735" t="s">
        <v>506</v>
      </c>
      <c r="BQ288" s="735" t="s">
        <v>506</v>
      </c>
      <c r="BR288" s="735" t="s">
        <v>506</v>
      </c>
      <c r="BS288" s="736" t="s">
        <v>506</v>
      </c>
      <c r="BT288" s="711">
        <v>1</v>
      </c>
      <c r="BU288" s="711"/>
      <c r="BV288" s="711"/>
      <c r="BW288" s="711"/>
      <c r="BX288" s="711"/>
      <c r="BY288" s="711"/>
      <c r="BZ288" s="711"/>
      <c r="CA288" s="711"/>
      <c r="CB288" s="711"/>
      <c r="CC288" s="711"/>
      <c r="CD288" s="711"/>
      <c r="CE288" s="711"/>
      <c r="CF288" s="711"/>
      <c r="CG288" s="711"/>
      <c r="CH288" s="711"/>
      <c r="CI288" s="711"/>
      <c r="CJ288" s="713">
        <v>2834</v>
      </c>
      <c r="CK288" s="713"/>
      <c r="CL288" s="713"/>
      <c r="CM288" s="713"/>
      <c r="CN288" s="713"/>
      <c r="CO288" s="713"/>
      <c r="CP288" s="713"/>
      <c r="CQ288" s="713"/>
      <c r="CR288" s="713"/>
      <c r="CS288" s="713"/>
      <c r="CT288" s="713"/>
      <c r="CU288" s="713"/>
      <c r="CV288" s="713"/>
      <c r="CW288" s="713"/>
      <c r="CX288" s="713"/>
      <c r="CY288" s="713"/>
      <c r="CZ288" s="713"/>
      <c r="DA288" s="713"/>
      <c r="DB288" s="234"/>
      <c r="DC288" s="184"/>
      <c r="DF288" s="269"/>
    </row>
    <row r="289" spans="1:170" s="182" customFormat="1" ht="30" customHeight="1" x14ac:dyDescent="0.25">
      <c r="A289" s="715" t="s">
        <v>329</v>
      </c>
      <c r="B289" s="715"/>
      <c r="C289" s="715"/>
      <c r="D289" s="715"/>
      <c r="E289" s="715"/>
      <c r="F289" s="715"/>
      <c r="G289" s="715"/>
      <c r="H289" s="734" t="s">
        <v>730</v>
      </c>
      <c r="I289" s="735"/>
      <c r="J289" s="735"/>
      <c r="K289" s="735"/>
      <c r="L289" s="735"/>
      <c r="M289" s="735"/>
      <c r="N289" s="735"/>
      <c r="O289" s="735"/>
      <c r="P289" s="735"/>
      <c r="Q289" s="735"/>
      <c r="R289" s="735"/>
      <c r="S289" s="735"/>
      <c r="T289" s="735"/>
      <c r="U289" s="735"/>
      <c r="V289" s="735"/>
      <c r="W289" s="735"/>
      <c r="X289" s="735"/>
      <c r="Y289" s="735"/>
      <c r="Z289" s="735"/>
      <c r="AA289" s="735"/>
      <c r="AB289" s="735"/>
      <c r="AC289" s="735"/>
      <c r="AD289" s="735"/>
      <c r="AE289" s="735"/>
      <c r="AF289" s="735"/>
      <c r="AG289" s="735"/>
      <c r="AH289" s="735"/>
      <c r="AI289" s="735"/>
      <c r="AJ289" s="735"/>
      <c r="AK289" s="735"/>
      <c r="AL289" s="735"/>
      <c r="AM289" s="735"/>
      <c r="AN289" s="735"/>
      <c r="AO289" s="735"/>
      <c r="AP289" s="735"/>
      <c r="AQ289" s="735"/>
      <c r="AR289" s="735"/>
      <c r="AS289" s="735"/>
      <c r="AT289" s="735"/>
      <c r="AU289" s="735"/>
      <c r="AV289" s="735"/>
      <c r="AW289" s="735"/>
      <c r="AX289" s="735"/>
      <c r="AY289" s="735"/>
      <c r="AZ289" s="735"/>
      <c r="BA289" s="735"/>
      <c r="BB289" s="735"/>
      <c r="BC289" s="735"/>
      <c r="BD289" s="735"/>
      <c r="BE289" s="735"/>
      <c r="BF289" s="735"/>
      <c r="BG289" s="735"/>
      <c r="BH289" s="735"/>
      <c r="BI289" s="735"/>
      <c r="BJ289" s="735"/>
      <c r="BK289" s="735"/>
      <c r="BL289" s="735"/>
      <c r="BM289" s="735"/>
      <c r="BN289" s="735"/>
      <c r="BO289" s="735"/>
      <c r="BP289" s="735"/>
      <c r="BQ289" s="735"/>
      <c r="BR289" s="735"/>
      <c r="BS289" s="736"/>
      <c r="BT289" s="711">
        <v>9</v>
      </c>
      <c r="BU289" s="711"/>
      <c r="BV289" s="711"/>
      <c r="BW289" s="711"/>
      <c r="BX289" s="711"/>
      <c r="BY289" s="711"/>
      <c r="BZ289" s="711"/>
      <c r="CA289" s="711"/>
      <c r="CB289" s="711"/>
      <c r="CC289" s="711"/>
      <c r="CD289" s="711"/>
      <c r="CE289" s="711"/>
      <c r="CF289" s="711"/>
      <c r="CG289" s="711"/>
      <c r="CH289" s="711"/>
      <c r="CI289" s="711"/>
      <c r="CJ289" s="713">
        <f>19242*1.302*9</f>
        <v>225477.75600000002</v>
      </c>
      <c r="CK289" s="713"/>
      <c r="CL289" s="713"/>
      <c r="CM289" s="713"/>
      <c r="CN289" s="713"/>
      <c r="CO289" s="713"/>
      <c r="CP289" s="713"/>
      <c r="CQ289" s="713"/>
      <c r="CR289" s="713"/>
      <c r="CS289" s="713"/>
      <c r="CT289" s="713"/>
      <c r="CU289" s="713"/>
      <c r="CV289" s="713"/>
      <c r="CW289" s="713"/>
      <c r="CX289" s="713"/>
      <c r="CY289" s="713"/>
      <c r="CZ289" s="713"/>
      <c r="DA289" s="713"/>
      <c r="DB289" s="234"/>
      <c r="DC289" s="184"/>
    </row>
    <row r="290" spans="1:170" s="182" customFormat="1" ht="21.6" customHeight="1" x14ac:dyDescent="0.25">
      <c r="A290" s="715" t="s">
        <v>330</v>
      </c>
      <c r="B290" s="715"/>
      <c r="C290" s="715"/>
      <c r="D290" s="715"/>
      <c r="E290" s="715"/>
      <c r="F290" s="715"/>
      <c r="G290" s="715"/>
      <c r="H290" s="734" t="s">
        <v>694</v>
      </c>
      <c r="I290" s="735"/>
      <c r="J290" s="735"/>
      <c r="K290" s="735"/>
      <c r="L290" s="735"/>
      <c r="M290" s="735"/>
      <c r="N290" s="735"/>
      <c r="O290" s="735"/>
      <c r="P290" s="735"/>
      <c r="Q290" s="735"/>
      <c r="R290" s="735"/>
      <c r="S290" s="735"/>
      <c r="T290" s="735"/>
      <c r="U290" s="735"/>
      <c r="V290" s="735"/>
      <c r="W290" s="735"/>
      <c r="X290" s="735"/>
      <c r="Y290" s="735"/>
      <c r="Z290" s="735"/>
      <c r="AA290" s="735"/>
      <c r="AB290" s="735"/>
      <c r="AC290" s="735"/>
      <c r="AD290" s="735"/>
      <c r="AE290" s="735"/>
      <c r="AF290" s="735"/>
      <c r="AG290" s="735"/>
      <c r="AH290" s="735"/>
      <c r="AI290" s="735"/>
      <c r="AJ290" s="735"/>
      <c r="AK290" s="735"/>
      <c r="AL290" s="735"/>
      <c r="AM290" s="735"/>
      <c r="AN290" s="735"/>
      <c r="AO290" s="735"/>
      <c r="AP290" s="735"/>
      <c r="AQ290" s="735"/>
      <c r="AR290" s="735"/>
      <c r="AS290" s="735"/>
      <c r="AT290" s="735"/>
      <c r="AU290" s="735"/>
      <c r="AV290" s="735"/>
      <c r="AW290" s="735"/>
      <c r="AX290" s="735"/>
      <c r="AY290" s="735"/>
      <c r="AZ290" s="735"/>
      <c r="BA290" s="735"/>
      <c r="BB290" s="735"/>
      <c r="BC290" s="735"/>
      <c r="BD290" s="735"/>
      <c r="BE290" s="735"/>
      <c r="BF290" s="735"/>
      <c r="BG290" s="735"/>
      <c r="BH290" s="735"/>
      <c r="BI290" s="735"/>
      <c r="BJ290" s="735"/>
      <c r="BK290" s="735"/>
      <c r="BL290" s="735"/>
      <c r="BM290" s="735"/>
      <c r="BN290" s="735"/>
      <c r="BO290" s="735"/>
      <c r="BP290" s="735"/>
      <c r="BQ290" s="735"/>
      <c r="BR290" s="735"/>
      <c r="BS290" s="736"/>
      <c r="BT290" s="711">
        <v>178</v>
      </c>
      <c r="BU290" s="711"/>
      <c r="BV290" s="711"/>
      <c r="BW290" s="711"/>
      <c r="BX290" s="711"/>
      <c r="BY290" s="711"/>
      <c r="BZ290" s="711"/>
      <c r="CA290" s="711"/>
      <c r="CB290" s="711"/>
      <c r="CC290" s="711"/>
      <c r="CD290" s="711"/>
      <c r="CE290" s="711"/>
      <c r="CF290" s="711"/>
      <c r="CG290" s="711"/>
      <c r="CH290" s="711"/>
      <c r="CI290" s="711"/>
      <c r="CJ290" s="713">
        <v>230000</v>
      </c>
      <c r="CK290" s="713"/>
      <c r="CL290" s="713"/>
      <c r="CM290" s="713"/>
      <c r="CN290" s="713"/>
      <c r="CO290" s="713"/>
      <c r="CP290" s="713"/>
      <c r="CQ290" s="713"/>
      <c r="CR290" s="713"/>
      <c r="CS290" s="713"/>
      <c r="CT290" s="713"/>
      <c r="CU290" s="713"/>
      <c r="CV290" s="713"/>
      <c r="CW290" s="713"/>
      <c r="CX290" s="713"/>
      <c r="CY290" s="713"/>
      <c r="CZ290" s="713"/>
      <c r="DA290" s="713"/>
      <c r="DB290" s="234"/>
      <c r="DC290" s="184"/>
    </row>
    <row r="291" spans="1:170" s="182" customFormat="1" ht="21.6" customHeight="1" x14ac:dyDescent="0.25">
      <c r="A291" s="715" t="s">
        <v>331</v>
      </c>
      <c r="B291" s="715"/>
      <c r="C291" s="715"/>
      <c r="D291" s="715"/>
      <c r="E291" s="715"/>
      <c r="F291" s="715"/>
      <c r="G291" s="715"/>
      <c r="H291" s="734" t="s">
        <v>695</v>
      </c>
      <c r="I291" s="735"/>
      <c r="J291" s="735"/>
      <c r="K291" s="735"/>
      <c r="L291" s="735"/>
      <c r="M291" s="735"/>
      <c r="N291" s="735"/>
      <c r="O291" s="735"/>
      <c r="P291" s="735"/>
      <c r="Q291" s="735"/>
      <c r="R291" s="735"/>
      <c r="S291" s="735"/>
      <c r="T291" s="735"/>
      <c r="U291" s="735"/>
      <c r="V291" s="735"/>
      <c r="W291" s="735"/>
      <c r="X291" s="735"/>
      <c r="Y291" s="735"/>
      <c r="Z291" s="735"/>
      <c r="AA291" s="735"/>
      <c r="AB291" s="735"/>
      <c r="AC291" s="735"/>
      <c r="AD291" s="735"/>
      <c r="AE291" s="735"/>
      <c r="AF291" s="735"/>
      <c r="AG291" s="735"/>
      <c r="AH291" s="735"/>
      <c r="AI291" s="735"/>
      <c r="AJ291" s="735"/>
      <c r="AK291" s="735"/>
      <c r="AL291" s="735"/>
      <c r="AM291" s="735"/>
      <c r="AN291" s="735"/>
      <c r="AO291" s="735"/>
      <c r="AP291" s="735"/>
      <c r="AQ291" s="735"/>
      <c r="AR291" s="735"/>
      <c r="AS291" s="735"/>
      <c r="AT291" s="735"/>
      <c r="AU291" s="735"/>
      <c r="AV291" s="735"/>
      <c r="AW291" s="735"/>
      <c r="AX291" s="735"/>
      <c r="AY291" s="735"/>
      <c r="AZ291" s="735"/>
      <c r="BA291" s="735"/>
      <c r="BB291" s="735"/>
      <c r="BC291" s="735"/>
      <c r="BD291" s="735"/>
      <c r="BE291" s="735"/>
      <c r="BF291" s="735"/>
      <c r="BG291" s="735"/>
      <c r="BH291" s="735"/>
      <c r="BI291" s="735"/>
      <c r="BJ291" s="735"/>
      <c r="BK291" s="735"/>
      <c r="BL291" s="735"/>
      <c r="BM291" s="735"/>
      <c r="BN291" s="735"/>
      <c r="BO291" s="735"/>
      <c r="BP291" s="735"/>
      <c r="BQ291" s="735"/>
      <c r="BR291" s="735"/>
      <c r="BS291" s="736"/>
      <c r="BT291" s="711">
        <v>279</v>
      </c>
      <c r="BU291" s="711"/>
      <c r="BV291" s="711"/>
      <c r="BW291" s="711"/>
      <c r="BX291" s="711"/>
      <c r="BY291" s="711"/>
      <c r="BZ291" s="711"/>
      <c r="CA291" s="711"/>
      <c r="CB291" s="711"/>
      <c r="CC291" s="711"/>
      <c r="CD291" s="711"/>
      <c r="CE291" s="711"/>
      <c r="CF291" s="711"/>
      <c r="CG291" s="711"/>
      <c r="CH291" s="711"/>
      <c r="CI291" s="711"/>
      <c r="CJ291" s="713">
        <v>270000</v>
      </c>
      <c r="CK291" s="713"/>
      <c r="CL291" s="713"/>
      <c r="CM291" s="713"/>
      <c r="CN291" s="713"/>
      <c r="CO291" s="713"/>
      <c r="CP291" s="713"/>
      <c r="CQ291" s="713"/>
      <c r="CR291" s="713"/>
      <c r="CS291" s="713"/>
      <c r="CT291" s="713"/>
      <c r="CU291" s="713"/>
      <c r="CV291" s="713"/>
      <c r="CW291" s="713"/>
      <c r="CX291" s="713"/>
      <c r="CY291" s="713"/>
      <c r="CZ291" s="713"/>
      <c r="DA291" s="713"/>
      <c r="DB291" s="234"/>
      <c r="DC291" s="184"/>
    </row>
    <row r="292" spans="1:170" s="182" customFormat="1" ht="24.6" customHeight="1" x14ac:dyDescent="0.25">
      <c r="A292" s="715" t="s">
        <v>364</v>
      </c>
      <c r="B292" s="715"/>
      <c r="C292" s="715"/>
      <c r="D292" s="715"/>
      <c r="E292" s="715"/>
      <c r="F292" s="715"/>
      <c r="G292" s="715"/>
      <c r="H292" s="734" t="s">
        <v>687</v>
      </c>
      <c r="I292" s="735"/>
      <c r="J292" s="735"/>
      <c r="K292" s="735"/>
      <c r="L292" s="735"/>
      <c r="M292" s="735"/>
      <c r="N292" s="735"/>
      <c r="O292" s="735"/>
      <c r="P292" s="735"/>
      <c r="Q292" s="735"/>
      <c r="R292" s="735"/>
      <c r="S292" s="735"/>
      <c r="T292" s="735"/>
      <c r="U292" s="735"/>
      <c r="V292" s="735"/>
      <c r="W292" s="735"/>
      <c r="X292" s="735"/>
      <c r="Y292" s="735"/>
      <c r="Z292" s="735"/>
      <c r="AA292" s="735"/>
      <c r="AB292" s="735"/>
      <c r="AC292" s="735"/>
      <c r="AD292" s="735"/>
      <c r="AE292" s="735"/>
      <c r="AF292" s="735"/>
      <c r="AG292" s="735"/>
      <c r="AH292" s="735"/>
      <c r="AI292" s="735"/>
      <c r="AJ292" s="735"/>
      <c r="AK292" s="735"/>
      <c r="AL292" s="735"/>
      <c r="AM292" s="735"/>
      <c r="AN292" s="735"/>
      <c r="AO292" s="735"/>
      <c r="AP292" s="735"/>
      <c r="AQ292" s="735"/>
      <c r="AR292" s="735"/>
      <c r="AS292" s="735"/>
      <c r="AT292" s="735"/>
      <c r="AU292" s="735"/>
      <c r="AV292" s="735"/>
      <c r="AW292" s="735"/>
      <c r="AX292" s="735"/>
      <c r="AY292" s="735"/>
      <c r="AZ292" s="735"/>
      <c r="BA292" s="735"/>
      <c r="BB292" s="735"/>
      <c r="BC292" s="735"/>
      <c r="BD292" s="735"/>
      <c r="BE292" s="735"/>
      <c r="BF292" s="735"/>
      <c r="BG292" s="735"/>
      <c r="BH292" s="735"/>
      <c r="BI292" s="735"/>
      <c r="BJ292" s="735"/>
      <c r="BK292" s="735"/>
      <c r="BL292" s="735"/>
      <c r="BM292" s="735"/>
      <c r="BN292" s="735"/>
      <c r="BO292" s="735"/>
      <c r="BP292" s="735"/>
      <c r="BQ292" s="735"/>
      <c r="BR292" s="735"/>
      <c r="BS292" s="736"/>
      <c r="BT292" s="711">
        <v>1</v>
      </c>
      <c r="BU292" s="711"/>
      <c r="BV292" s="711"/>
      <c r="BW292" s="711"/>
      <c r="BX292" s="711"/>
      <c r="BY292" s="711"/>
      <c r="BZ292" s="711"/>
      <c r="CA292" s="711"/>
      <c r="CB292" s="711"/>
      <c r="CC292" s="711"/>
      <c r="CD292" s="711"/>
      <c r="CE292" s="711"/>
      <c r="CF292" s="711"/>
      <c r="CG292" s="711"/>
      <c r="CH292" s="711"/>
      <c r="CI292" s="711"/>
      <c r="CJ292" s="713">
        <f>6000+20000</f>
        <v>26000</v>
      </c>
      <c r="CK292" s="713"/>
      <c r="CL292" s="713"/>
      <c r="CM292" s="713"/>
      <c r="CN292" s="713"/>
      <c r="CO292" s="713"/>
      <c r="CP292" s="713"/>
      <c r="CQ292" s="713"/>
      <c r="CR292" s="713"/>
      <c r="CS292" s="713"/>
      <c r="CT292" s="713"/>
      <c r="CU292" s="713"/>
      <c r="CV292" s="713"/>
      <c r="CW292" s="713"/>
      <c r="CX292" s="713"/>
      <c r="CY292" s="713"/>
      <c r="CZ292" s="713"/>
      <c r="DA292" s="713"/>
      <c r="DB292" s="234"/>
      <c r="DC292" s="729"/>
      <c r="DD292" s="729"/>
      <c r="DE292" s="729"/>
      <c r="DF292" s="729"/>
      <c r="DG292" s="729"/>
      <c r="DH292" s="729"/>
      <c r="DI292" s="729"/>
      <c r="DJ292" s="729"/>
      <c r="DK292" s="729"/>
      <c r="DL292" s="729"/>
      <c r="DM292" s="729"/>
      <c r="DN292" s="729"/>
      <c r="DO292" s="729"/>
      <c r="DP292" s="729"/>
      <c r="DQ292" s="729"/>
      <c r="DR292" s="729"/>
      <c r="DS292" s="729"/>
      <c r="DT292" s="729"/>
      <c r="DU292" s="729"/>
      <c r="DV292" s="729"/>
      <c r="DW292" s="729"/>
      <c r="DX292" s="729"/>
      <c r="DY292" s="729"/>
      <c r="DZ292" s="729"/>
      <c r="EA292" s="729"/>
      <c r="EB292" s="729"/>
      <c r="EC292" s="729"/>
      <c r="ED292" s="729"/>
      <c r="EE292" s="729"/>
      <c r="EF292" s="729"/>
      <c r="EG292" s="729"/>
      <c r="EH292" s="729"/>
      <c r="EI292" s="729"/>
      <c r="EJ292" s="729"/>
      <c r="EK292" s="729"/>
      <c r="EL292" s="729"/>
      <c r="EM292" s="729"/>
      <c r="EN292" s="729"/>
      <c r="EO292" s="729"/>
      <c r="EP292" s="729"/>
      <c r="EQ292" s="729"/>
      <c r="ER292" s="729"/>
      <c r="ES292" s="729"/>
      <c r="ET292" s="729"/>
      <c r="EU292" s="729"/>
      <c r="EV292" s="729"/>
      <c r="EW292" s="729"/>
      <c r="EX292" s="729"/>
      <c r="EY292" s="729"/>
      <c r="EZ292" s="729"/>
      <c r="FA292" s="729"/>
      <c r="FB292" s="729"/>
      <c r="FC292" s="729"/>
      <c r="FD292" s="729"/>
      <c r="FE292" s="729"/>
      <c r="FF292" s="729"/>
      <c r="FG292" s="729"/>
      <c r="FH292" s="729"/>
      <c r="FI292" s="729"/>
      <c r="FJ292" s="729"/>
      <c r="FK292" s="729"/>
      <c r="FL292" s="729"/>
      <c r="FM292" s="729"/>
      <c r="FN292" s="729"/>
    </row>
    <row r="293" spans="1:170" s="182" customFormat="1" ht="21.6" customHeight="1" x14ac:dyDescent="0.25">
      <c r="A293" s="715" t="s">
        <v>438</v>
      </c>
      <c r="B293" s="715"/>
      <c r="C293" s="715"/>
      <c r="D293" s="715"/>
      <c r="E293" s="715"/>
      <c r="F293" s="715"/>
      <c r="G293" s="715"/>
      <c r="H293" s="734" t="s">
        <v>728</v>
      </c>
      <c r="I293" s="735"/>
      <c r="J293" s="735"/>
      <c r="K293" s="735"/>
      <c r="L293" s="735"/>
      <c r="M293" s="735"/>
      <c r="N293" s="735"/>
      <c r="O293" s="735"/>
      <c r="P293" s="735"/>
      <c r="Q293" s="735"/>
      <c r="R293" s="735"/>
      <c r="S293" s="735"/>
      <c r="T293" s="735"/>
      <c r="U293" s="735"/>
      <c r="V293" s="735"/>
      <c r="W293" s="735"/>
      <c r="X293" s="735"/>
      <c r="Y293" s="735"/>
      <c r="Z293" s="735"/>
      <c r="AA293" s="735"/>
      <c r="AB293" s="735"/>
      <c r="AC293" s="735"/>
      <c r="AD293" s="735"/>
      <c r="AE293" s="735"/>
      <c r="AF293" s="735"/>
      <c r="AG293" s="735"/>
      <c r="AH293" s="735"/>
      <c r="AI293" s="735"/>
      <c r="AJ293" s="735"/>
      <c r="AK293" s="735"/>
      <c r="AL293" s="735"/>
      <c r="AM293" s="735"/>
      <c r="AN293" s="735"/>
      <c r="AO293" s="735"/>
      <c r="AP293" s="735"/>
      <c r="AQ293" s="735"/>
      <c r="AR293" s="735"/>
      <c r="AS293" s="735"/>
      <c r="AT293" s="735"/>
      <c r="AU293" s="735"/>
      <c r="AV293" s="735"/>
      <c r="AW293" s="735"/>
      <c r="AX293" s="735"/>
      <c r="AY293" s="735"/>
      <c r="AZ293" s="735"/>
      <c r="BA293" s="735"/>
      <c r="BB293" s="735"/>
      <c r="BC293" s="735"/>
      <c r="BD293" s="735"/>
      <c r="BE293" s="735"/>
      <c r="BF293" s="735"/>
      <c r="BG293" s="735"/>
      <c r="BH293" s="735"/>
      <c r="BI293" s="735"/>
      <c r="BJ293" s="735"/>
      <c r="BK293" s="735"/>
      <c r="BL293" s="735"/>
      <c r="BM293" s="735"/>
      <c r="BN293" s="735"/>
      <c r="BO293" s="735"/>
      <c r="BP293" s="735"/>
      <c r="BQ293" s="735"/>
      <c r="BR293" s="735"/>
      <c r="BS293" s="736"/>
      <c r="BT293" s="711">
        <v>1</v>
      </c>
      <c r="BU293" s="711"/>
      <c r="BV293" s="711"/>
      <c r="BW293" s="711"/>
      <c r="BX293" s="711"/>
      <c r="BY293" s="711"/>
      <c r="BZ293" s="711"/>
      <c r="CA293" s="711"/>
      <c r="CB293" s="711"/>
      <c r="CC293" s="711"/>
      <c r="CD293" s="711"/>
      <c r="CE293" s="711"/>
      <c r="CF293" s="711"/>
      <c r="CG293" s="711"/>
      <c r="CH293" s="711"/>
      <c r="CI293" s="711"/>
      <c r="CJ293" s="713">
        <f>43*8500</f>
        <v>365500</v>
      </c>
      <c r="CK293" s="713"/>
      <c r="CL293" s="713"/>
      <c r="CM293" s="713"/>
      <c r="CN293" s="713"/>
      <c r="CO293" s="713"/>
      <c r="CP293" s="713"/>
      <c r="CQ293" s="713"/>
      <c r="CR293" s="713"/>
      <c r="CS293" s="713"/>
      <c r="CT293" s="713"/>
      <c r="CU293" s="713"/>
      <c r="CV293" s="713"/>
      <c r="CW293" s="713"/>
      <c r="CX293" s="713"/>
      <c r="CY293" s="713"/>
      <c r="CZ293" s="713"/>
      <c r="DA293" s="713"/>
      <c r="DB293" s="234">
        <f>CJ293+CJ287</f>
        <v>688500</v>
      </c>
      <c r="DC293" s="185">
        <f>DB293/80</f>
        <v>8606.25</v>
      </c>
    </row>
    <row r="294" spans="1:170" s="182" customFormat="1" ht="16.95" customHeight="1" x14ac:dyDescent="0.25">
      <c r="A294" s="707"/>
      <c r="B294" s="708"/>
      <c r="C294" s="708"/>
      <c r="D294" s="708"/>
      <c r="E294" s="708"/>
      <c r="F294" s="708"/>
      <c r="G294" s="709"/>
      <c r="H294" s="829" t="s">
        <v>244</v>
      </c>
      <c r="I294" s="830"/>
      <c r="J294" s="830"/>
      <c r="K294" s="830"/>
      <c r="L294" s="830"/>
      <c r="M294" s="830"/>
      <c r="N294" s="830"/>
      <c r="O294" s="830"/>
      <c r="P294" s="830"/>
      <c r="Q294" s="830"/>
      <c r="R294" s="830"/>
      <c r="S294" s="830"/>
      <c r="T294" s="830"/>
      <c r="U294" s="830"/>
      <c r="V294" s="830"/>
      <c r="W294" s="830"/>
      <c r="X294" s="830"/>
      <c r="Y294" s="830"/>
      <c r="Z294" s="830"/>
      <c r="AA294" s="830"/>
      <c r="AB294" s="830"/>
      <c r="AC294" s="830"/>
      <c r="AD294" s="830"/>
      <c r="AE294" s="830"/>
      <c r="AF294" s="830"/>
      <c r="AG294" s="830"/>
      <c r="AH294" s="830"/>
      <c r="AI294" s="830"/>
      <c r="AJ294" s="830"/>
      <c r="AK294" s="830"/>
      <c r="AL294" s="830"/>
      <c r="AM294" s="830"/>
      <c r="AN294" s="830"/>
      <c r="AO294" s="830"/>
      <c r="AP294" s="830"/>
      <c r="AQ294" s="830"/>
      <c r="AR294" s="830"/>
      <c r="AS294" s="830"/>
      <c r="AT294" s="830"/>
      <c r="AU294" s="830"/>
      <c r="AV294" s="830"/>
      <c r="AW294" s="830"/>
      <c r="AX294" s="830"/>
      <c r="AY294" s="830"/>
      <c r="AZ294" s="830"/>
      <c r="BA294" s="830"/>
      <c r="BB294" s="830"/>
      <c r="BC294" s="830"/>
      <c r="BD294" s="830"/>
      <c r="BE294" s="830"/>
      <c r="BF294" s="830"/>
      <c r="BG294" s="830"/>
      <c r="BH294" s="830"/>
      <c r="BI294" s="830"/>
      <c r="BJ294" s="830"/>
      <c r="BK294" s="830"/>
      <c r="BL294" s="830"/>
      <c r="BM294" s="830"/>
      <c r="BN294" s="830"/>
      <c r="BO294" s="830"/>
      <c r="BP294" s="830"/>
      <c r="BQ294" s="830"/>
      <c r="BR294" s="830"/>
      <c r="BS294" s="831"/>
      <c r="BT294" s="711" t="s">
        <v>4</v>
      </c>
      <c r="BU294" s="711"/>
      <c r="BV294" s="711"/>
      <c r="BW294" s="711"/>
      <c r="BX294" s="711"/>
      <c r="BY294" s="711"/>
      <c r="BZ294" s="711"/>
      <c r="CA294" s="711"/>
      <c r="CB294" s="711"/>
      <c r="CC294" s="711"/>
      <c r="CD294" s="711"/>
      <c r="CE294" s="711"/>
      <c r="CF294" s="711"/>
      <c r="CG294" s="711"/>
      <c r="CH294" s="711"/>
      <c r="CI294" s="711"/>
      <c r="CJ294" s="713">
        <f>SUM(CJ283:DA293)</f>
        <v>2083926.996</v>
      </c>
      <c r="CK294" s="713"/>
      <c r="CL294" s="713"/>
      <c r="CM294" s="713"/>
      <c r="CN294" s="713"/>
      <c r="CO294" s="713"/>
      <c r="CP294" s="713"/>
      <c r="CQ294" s="713"/>
      <c r="CR294" s="713"/>
      <c r="CS294" s="713"/>
      <c r="CT294" s="713"/>
      <c r="CU294" s="713"/>
      <c r="CV294" s="713"/>
      <c r="CW294" s="713"/>
      <c r="CX294" s="713"/>
      <c r="CY294" s="713"/>
      <c r="CZ294" s="713"/>
      <c r="DA294" s="713"/>
      <c r="DB294" s="234"/>
      <c r="DC294" s="184"/>
    </row>
    <row r="295" spans="1:170" s="182" customFormat="1" x14ac:dyDescent="0.25">
      <c r="A295" s="437"/>
      <c r="B295" s="437"/>
      <c r="C295" s="437"/>
      <c r="D295" s="437"/>
      <c r="E295" s="437"/>
      <c r="F295" s="437"/>
      <c r="G295" s="437"/>
      <c r="H295" s="379"/>
      <c r="I295" s="379"/>
      <c r="J295" s="379"/>
      <c r="K295" s="379"/>
      <c r="L295" s="379"/>
      <c r="M295" s="379"/>
      <c r="N295" s="379"/>
      <c r="O295" s="379"/>
      <c r="P295" s="379"/>
      <c r="Q295" s="379"/>
      <c r="R295" s="379"/>
      <c r="S295" s="379"/>
      <c r="T295" s="379"/>
      <c r="U295" s="379"/>
      <c r="V295" s="379"/>
      <c r="W295" s="379"/>
      <c r="X295" s="379"/>
      <c r="Y295" s="379"/>
      <c r="Z295" s="379"/>
      <c r="AA295" s="379"/>
      <c r="AB295" s="379"/>
      <c r="AC295" s="379"/>
      <c r="AD295" s="379"/>
      <c r="AE295" s="379"/>
      <c r="AF295" s="379"/>
      <c r="AG295" s="379"/>
      <c r="AH295" s="379"/>
      <c r="AI295" s="379"/>
      <c r="AJ295" s="379"/>
      <c r="AK295" s="379"/>
      <c r="AL295" s="379"/>
      <c r="AM295" s="379"/>
      <c r="AN295" s="379"/>
      <c r="AO295" s="379"/>
      <c r="AP295" s="379"/>
      <c r="AQ295" s="379"/>
      <c r="AR295" s="379"/>
      <c r="AS295" s="379"/>
      <c r="AT295" s="379"/>
      <c r="AU295" s="379"/>
      <c r="AV295" s="379"/>
      <c r="AW295" s="379"/>
      <c r="AX295" s="379"/>
      <c r="AY295" s="379"/>
      <c r="AZ295" s="379"/>
      <c r="BA295" s="379"/>
      <c r="BB295" s="379"/>
      <c r="BC295" s="379"/>
      <c r="BD295" s="379"/>
      <c r="BE295" s="379"/>
      <c r="BF295" s="379"/>
      <c r="BG295" s="379"/>
      <c r="BH295" s="379"/>
      <c r="BI295" s="379"/>
      <c r="BJ295" s="379"/>
      <c r="BK295" s="379"/>
      <c r="BL295" s="379"/>
      <c r="BM295" s="379"/>
      <c r="BN295" s="379"/>
      <c r="BO295" s="379"/>
      <c r="BP295" s="379"/>
      <c r="BQ295" s="379"/>
      <c r="BR295" s="379"/>
      <c r="BS295" s="379"/>
      <c r="BT295" s="439"/>
      <c r="BU295" s="439"/>
      <c r="BV295" s="439"/>
      <c r="BW295" s="439"/>
      <c r="BX295" s="439"/>
      <c r="BY295" s="439"/>
      <c r="BZ295" s="439"/>
      <c r="CA295" s="439"/>
      <c r="CB295" s="439"/>
      <c r="CC295" s="439"/>
      <c r="CD295" s="439"/>
      <c r="CE295" s="439"/>
      <c r="CF295" s="439"/>
      <c r="CG295" s="439"/>
      <c r="CH295" s="439"/>
      <c r="CI295" s="439"/>
      <c r="CJ295" s="380"/>
      <c r="CK295" s="380"/>
      <c r="CL295" s="380"/>
      <c r="CM295" s="380"/>
      <c r="CN295" s="380"/>
      <c r="CO295" s="380"/>
      <c r="CP295" s="380"/>
      <c r="CQ295" s="380"/>
      <c r="CR295" s="380"/>
      <c r="CS295" s="380"/>
      <c r="CT295" s="380"/>
      <c r="CU295" s="380"/>
      <c r="CV295" s="380"/>
      <c r="CW295" s="380"/>
      <c r="CX295" s="380"/>
      <c r="CY295" s="380"/>
      <c r="CZ295" s="380"/>
      <c r="DA295" s="380"/>
      <c r="DB295" s="234"/>
      <c r="DC295" s="185"/>
    </row>
    <row r="296" spans="1:170" s="182" customFormat="1" ht="13.2" x14ac:dyDescent="0.25">
      <c r="A296" s="772" t="s">
        <v>644</v>
      </c>
      <c r="B296" s="772"/>
      <c r="C296" s="772"/>
      <c r="D296" s="772"/>
      <c r="E296" s="772"/>
      <c r="F296" s="772"/>
      <c r="G296" s="772"/>
      <c r="H296" s="772"/>
      <c r="I296" s="772"/>
      <c r="J296" s="772"/>
      <c r="K296" s="772"/>
      <c r="L296" s="772"/>
      <c r="M296" s="772"/>
      <c r="N296" s="772"/>
      <c r="O296" s="772"/>
      <c r="P296" s="772"/>
      <c r="Q296" s="772"/>
      <c r="R296" s="772"/>
      <c r="S296" s="772"/>
      <c r="T296" s="772"/>
      <c r="U296" s="772"/>
      <c r="V296" s="772"/>
      <c r="W296" s="772"/>
      <c r="X296" s="772"/>
      <c r="Y296" s="772"/>
      <c r="Z296" s="772"/>
      <c r="AA296" s="772"/>
      <c r="AB296" s="772"/>
      <c r="AC296" s="772"/>
      <c r="AD296" s="772"/>
      <c r="AE296" s="772"/>
      <c r="AF296" s="772"/>
      <c r="AG296" s="772"/>
      <c r="AH296" s="772"/>
      <c r="AI296" s="772"/>
      <c r="AJ296" s="772"/>
      <c r="AK296" s="772"/>
      <c r="AL296" s="772"/>
      <c r="AM296" s="772"/>
      <c r="AN296" s="772"/>
      <c r="AO296" s="772"/>
      <c r="AP296" s="772"/>
      <c r="AQ296" s="772"/>
      <c r="AR296" s="772"/>
      <c r="AS296" s="772"/>
      <c r="AT296" s="772"/>
      <c r="AU296" s="772"/>
      <c r="AV296" s="772"/>
      <c r="AW296" s="772"/>
      <c r="AX296" s="772"/>
      <c r="AY296" s="772"/>
      <c r="AZ296" s="772"/>
      <c r="BA296" s="772"/>
      <c r="BB296" s="772"/>
      <c r="BC296" s="772"/>
      <c r="BD296" s="772"/>
      <c r="BE296" s="772"/>
      <c r="BF296" s="772"/>
      <c r="BG296" s="772"/>
      <c r="BH296" s="772"/>
      <c r="BI296" s="772"/>
      <c r="BJ296" s="772"/>
      <c r="BK296" s="772"/>
      <c r="BL296" s="772"/>
      <c r="BM296" s="772"/>
      <c r="BN296" s="772"/>
      <c r="BO296" s="772"/>
      <c r="BP296" s="772"/>
      <c r="BQ296" s="772"/>
      <c r="BR296" s="772"/>
      <c r="BS296" s="772"/>
      <c r="BT296" s="772"/>
      <c r="BU296" s="772"/>
      <c r="BV296" s="772"/>
      <c r="BW296" s="772"/>
      <c r="BX296" s="772"/>
      <c r="BY296" s="772"/>
      <c r="BZ296" s="772"/>
      <c r="CA296" s="772"/>
      <c r="CB296" s="772"/>
      <c r="CC296" s="772"/>
      <c r="CD296" s="772"/>
      <c r="CE296" s="772"/>
      <c r="CF296" s="772"/>
      <c r="CG296" s="772"/>
      <c r="CH296" s="772"/>
      <c r="CI296" s="772"/>
      <c r="CJ296" s="772"/>
      <c r="CK296" s="772"/>
      <c r="CL296" s="772"/>
      <c r="CM296" s="772"/>
      <c r="CN296" s="772"/>
      <c r="CO296" s="772"/>
      <c r="CP296" s="772"/>
      <c r="CQ296" s="772"/>
      <c r="CR296" s="772"/>
      <c r="CS296" s="772"/>
      <c r="CT296" s="772"/>
      <c r="CU296" s="772"/>
      <c r="CV296" s="772"/>
      <c r="CW296" s="772"/>
      <c r="CX296" s="772"/>
      <c r="CY296" s="772"/>
      <c r="CZ296" s="772"/>
      <c r="DA296" s="772"/>
      <c r="DB296" s="234"/>
      <c r="DC296" s="184"/>
    </row>
    <row r="297" spans="1:170" s="182" customFormat="1" ht="4.2" customHeight="1" x14ac:dyDescent="0.25">
      <c r="A297" s="432"/>
      <c r="B297" s="432"/>
      <c r="C297" s="432"/>
      <c r="D297" s="432"/>
      <c r="E297" s="432"/>
      <c r="F297" s="432"/>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432"/>
      <c r="BM297" s="432"/>
      <c r="BN297" s="432"/>
      <c r="BO297" s="432"/>
      <c r="BP297" s="432"/>
      <c r="BQ297" s="432"/>
      <c r="BR297" s="432"/>
      <c r="BS297" s="432"/>
      <c r="BT297" s="432"/>
      <c r="BU297" s="432"/>
      <c r="BV297" s="432"/>
      <c r="BW297" s="432"/>
      <c r="BX297" s="432"/>
      <c r="BY297" s="432"/>
      <c r="BZ297" s="432"/>
      <c r="CA297" s="432"/>
      <c r="CB297" s="432"/>
      <c r="CC297" s="432"/>
      <c r="CD297" s="432"/>
      <c r="CE297" s="432"/>
      <c r="CF297" s="432"/>
      <c r="CG297" s="432"/>
      <c r="CH297" s="432"/>
      <c r="CI297" s="432"/>
      <c r="CJ297" s="432"/>
      <c r="CK297" s="432"/>
      <c r="CL297" s="432"/>
      <c r="CM297" s="432"/>
      <c r="CN297" s="432"/>
      <c r="CO297" s="432"/>
      <c r="CP297" s="432"/>
      <c r="CQ297" s="432"/>
      <c r="CR297" s="432"/>
      <c r="CS297" s="432"/>
      <c r="CT297" s="432"/>
      <c r="CU297" s="432"/>
      <c r="CV297" s="432"/>
      <c r="CW297" s="432"/>
      <c r="CX297" s="432"/>
      <c r="CY297" s="432"/>
      <c r="CZ297" s="432"/>
      <c r="DA297" s="432"/>
      <c r="DB297" s="234"/>
      <c r="DC297" s="184"/>
    </row>
    <row r="298" spans="1:170" s="182" customFormat="1" ht="13.2" customHeight="1" x14ac:dyDescent="0.25">
      <c r="A298" s="721" t="s">
        <v>46</v>
      </c>
      <c r="B298" s="721"/>
      <c r="C298" s="721"/>
      <c r="D298" s="721"/>
      <c r="E298" s="721"/>
      <c r="F298" s="721"/>
      <c r="G298" s="721"/>
      <c r="H298" s="721"/>
      <c r="I298" s="721"/>
      <c r="J298" s="721"/>
      <c r="K298" s="721"/>
      <c r="L298" s="721"/>
      <c r="M298" s="721"/>
      <c r="N298" s="721"/>
      <c r="O298" s="721"/>
      <c r="P298" s="721"/>
      <c r="Q298" s="721"/>
      <c r="R298" s="721"/>
      <c r="S298" s="721"/>
      <c r="T298" s="721"/>
      <c r="U298" s="721"/>
      <c r="V298" s="721"/>
      <c r="W298" s="721"/>
      <c r="X298" s="721"/>
      <c r="Y298" s="721"/>
      <c r="Z298" s="721"/>
      <c r="AA298" s="721"/>
      <c r="AB298" s="721"/>
      <c r="AC298" s="721"/>
      <c r="AD298" s="721"/>
      <c r="AE298" s="721"/>
      <c r="AF298" s="721"/>
      <c r="AG298" s="721"/>
      <c r="AH298" s="721"/>
      <c r="AI298" s="721"/>
      <c r="AJ298" s="721"/>
      <c r="AK298" s="721"/>
      <c r="AL298" s="721"/>
      <c r="AM298" s="721"/>
      <c r="AN298" s="721"/>
      <c r="AO298" s="721"/>
      <c r="AP298" s="694" t="s">
        <v>485</v>
      </c>
      <c r="AQ298" s="694"/>
      <c r="AR298" s="694"/>
      <c r="AS298" s="694"/>
      <c r="AT298" s="694"/>
      <c r="AU298" s="694"/>
      <c r="AV298" s="694"/>
      <c r="AW298" s="694"/>
      <c r="AX298" s="694"/>
      <c r="AY298" s="694"/>
      <c r="AZ298" s="694"/>
      <c r="BA298" s="694"/>
      <c r="BB298" s="694"/>
      <c r="BC298" s="694"/>
      <c r="BD298" s="694"/>
      <c r="BE298" s="694"/>
      <c r="BF298" s="694"/>
      <c r="BG298" s="694"/>
      <c r="BH298" s="694"/>
      <c r="BI298" s="694"/>
      <c r="BJ298" s="694"/>
      <c r="BK298" s="694"/>
      <c r="BL298" s="694"/>
      <c r="BM298" s="694"/>
      <c r="BN298" s="694"/>
      <c r="BO298" s="694"/>
      <c r="BP298" s="694"/>
      <c r="BQ298" s="694"/>
      <c r="BR298" s="694"/>
      <c r="BS298" s="694"/>
      <c r="BT298" s="694"/>
      <c r="BU298" s="694"/>
      <c r="BV298" s="694"/>
      <c r="BW298" s="694"/>
      <c r="BX298" s="694"/>
      <c r="BY298" s="694"/>
      <c r="BZ298" s="694"/>
      <c r="CA298" s="694"/>
      <c r="CB298" s="694"/>
      <c r="CC298" s="694"/>
      <c r="CD298" s="694"/>
      <c r="CE298" s="694"/>
      <c r="CF298" s="694"/>
      <c r="CG298" s="694"/>
      <c r="CH298" s="694"/>
      <c r="CI298" s="694"/>
      <c r="CJ298" s="694"/>
      <c r="CK298" s="694"/>
      <c r="CL298" s="694"/>
      <c r="CM298" s="694"/>
      <c r="CN298" s="694"/>
      <c r="CO298" s="694"/>
      <c r="CP298" s="694"/>
      <c r="CQ298" s="694"/>
      <c r="CR298" s="694"/>
      <c r="CS298" s="694"/>
      <c r="CT298" s="694"/>
      <c r="CU298" s="694"/>
      <c r="CV298" s="694"/>
      <c r="CW298" s="694"/>
      <c r="CX298" s="694"/>
      <c r="CY298" s="694"/>
      <c r="CZ298" s="694"/>
      <c r="DA298" s="694"/>
      <c r="DB298" s="234"/>
      <c r="DC298" s="184"/>
    </row>
    <row r="299" spans="1:170" s="182" customFormat="1" ht="4.95" customHeight="1" x14ac:dyDescent="0.25">
      <c r="A299" s="433"/>
      <c r="B299" s="433"/>
      <c r="C299" s="433"/>
      <c r="D299" s="433"/>
      <c r="E299" s="433"/>
      <c r="F299" s="433"/>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433"/>
      <c r="BM299" s="433"/>
      <c r="BN299" s="433"/>
      <c r="BO299" s="433"/>
      <c r="BP299" s="433"/>
      <c r="BQ299" s="433"/>
      <c r="BR299" s="433"/>
      <c r="BS299" s="433"/>
      <c r="BT299" s="433"/>
      <c r="BU299" s="433"/>
      <c r="BV299" s="433"/>
      <c r="BW299" s="433"/>
      <c r="BX299" s="433"/>
      <c r="BY299" s="433"/>
      <c r="BZ299" s="433"/>
      <c r="CA299" s="433"/>
      <c r="CB299" s="433"/>
      <c r="CC299" s="433"/>
      <c r="CD299" s="433"/>
      <c r="CE299" s="433"/>
      <c r="CF299" s="433"/>
      <c r="CG299" s="433"/>
      <c r="CH299" s="433"/>
      <c r="CI299" s="433"/>
      <c r="CJ299" s="433"/>
      <c r="CK299" s="433"/>
      <c r="CL299" s="433"/>
      <c r="CM299" s="433"/>
      <c r="CN299" s="433"/>
      <c r="CO299" s="433"/>
      <c r="CP299" s="433"/>
      <c r="CQ299" s="433"/>
      <c r="CR299" s="433"/>
      <c r="CS299" s="433"/>
      <c r="CT299" s="433"/>
      <c r="CU299" s="433"/>
      <c r="CV299" s="433"/>
      <c r="CW299" s="433"/>
      <c r="CX299" s="433"/>
      <c r="CY299" s="433"/>
      <c r="CZ299" s="433"/>
      <c r="DA299" s="433"/>
      <c r="DB299" s="234"/>
      <c r="DC299" s="184"/>
    </row>
    <row r="300" spans="1:170" s="182" customFormat="1" ht="27.6" customHeight="1" x14ac:dyDescent="0.25">
      <c r="A300" s="544" t="s">
        <v>47</v>
      </c>
      <c r="B300" s="722"/>
      <c r="C300" s="722"/>
      <c r="D300" s="722"/>
      <c r="E300" s="722"/>
      <c r="F300" s="722"/>
      <c r="G300" s="723"/>
      <c r="H300" s="544" t="s">
        <v>72</v>
      </c>
      <c r="I300" s="722"/>
      <c r="J300" s="722"/>
      <c r="K300" s="722"/>
      <c r="L300" s="722"/>
      <c r="M300" s="722"/>
      <c r="N300" s="722"/>
      <c r="O300" s="722"/>
      <c r="P300" s="722"/>
      <c r="Q300" s="722"/>
      <c r="R300" s="722"/>
      <c r="S300" s="722"/>
      <c r="T300" s="722"/>
      <c r="U300" s="722"/>
      <c r="V300" s="722"/>
      <c r="W300" s="722"/>
      <c r="X300" s="722"/>
      <c r="Y300" s="722"/>
      <c r="Z300" s="722"/>
      <c r="AA300" s="722"/>
      <c r="AB300" s="722"/>
      <c r="AC300" s="722"/>
      <c r="AD300" s="722"/>
      <c r="AE300" s="722"/>
      <c r="AF300" s="722"/>
      <c r="AG300" s="722"/>
      <c r="AH300" s="722"/>
      <c r="AI300" s="722"/>
      <c r="AJ300" s="722"/>
      <c r="AK300" s="722"/>
      <c r="AL300" s="722"/>
      <c r="AM300" s="722"/>
      <c r="AN300" s="722"/>
      <c r="AO300" s="722"/>
      <c r="AP300" s="722"/>
      <c r="AQ300" s="722"/>
      <c r="AR300" s="722"/>
      <c r="AS300" s="722"/>
      <c r="AT300" s="722"/>
      <c r="AU300" s="722"/>
      <c r="AV300" s="722"/>
      <c r="AW300" s="722"/>
      <c r="AX300" s="722"/>
      <c r="AY300" s="722"/>
      <c r="AZ300" s="722"/>
      <c r="BA300" s="722"/>
      <c r="BB300" s="722"/>
      <c r="BC300" s="722"/>
      <c r="BD300" s="722"/>
      <c r="BE300" s="722"/>
      <c r="BF300" s="722"/>
      <c r="BG300" s="722"/>
      <c r="BH300" s="722"/>
      <c r="BI300" s="722"/>
      <c r="BJ300" s="722"/>
      <c r="BK300" s="722"/>
      <c r="BL300" s="722"/>
      <c r="BM300" s="722"/>
      <c r="BN300" s="722"/>
      <c r="BO300" s="722"/>
      <c r="BP300" s="722"/>
      <c r="BQ300" s="722"/>
      <c r="BR300" s="722"/>
      <c r="BS300" s="723"/>
      <c r="BT300" s="544" t="s">
        <v>89</v>
      </c>
      <c r="BU300" s="722"/>
      <c r="BV300" s="722"/>
      <c r="BW300" s="722"/>
      <c r="BX300" s="722"/>
      <c r="BY300" s="722"/>
      <c r="BZ300" s="722"/>
      <c r="CA300" s="722"/>
      <c r="CB300" s="722"/>
      <c r="CC300" s="722"/>
      <c r="CD300" s="722"/>
      <c r="CE300" s="722"/>
      <c r="CF300" s="722"/>
      <c r="CG300" s="722"/>
      <c r="CH300" s="722"/>
      <c r="CI300" s="723"/>
      <c r="CJ300" s="544" t="s">
        <v>503</v>
      </c>
      <c r="CK300" s="722"/>
      <c r="CL300" s="722"/>
      <c r="CM300" s="722"/>
      <c r="CN300" s="722"/>
      <c r="CO300" s="722"/>
      <c r="CP300" s="722"/>
      <c r="CQ300" s="722"/>
      <c r="CR300" s="722"/>
      <c r="CS300" s="722"/>
      <c r="CT300" s="722"/>
      <c r="CU300" s="722"/>
      <c r="CV300" s="722"/>
      <c r="CW300" s="722"/>
      <c r="CX300" s="722"/>
      <c r="CY300" s="722"/>
      <c r="CZ300" s="722"/>
      <c r="DA300" s="723"/>
      <c r="DB300" s="234"/>
      <c r="DC300" s="268"/>
      <c r="DD300" s="269"/>
      <c r="DE300" s="269"/>
      <c r="DF300" s="269"/>
      <c r="DG300" s="269"/>
      <c r="DH300" s="269"/>
    </row>
    <row r="301" spans="1:170" s="182" customFormat="1" x14ac:dyDescent="0.25">
      <c r="A301" s="724">
        <v>1</v>
      </c>
      <c r="B301" s="724"/>
      <c r="C301" s="724"/>
      <c r="D301" s="724"/>
      <c r="E301" s="724"/>
      <c r="F301" s="724"/>
      <c r="G301" s="724"/>
      <c r="H301" s="724">
        <v>2</v>
      </c>
      <c r="I301" s="724"/>
      <c r="J301" s="724"/>
      <c r="K301" s="724"/>
      <c r="L301" s="724"/>
      <c r="M301" s="724"/>
      <c r="N301" s="724"/>
      <c r="O301" s="724"/>
      <c r="P301" s="724"/>
      <c r="Q301" s="724"/>
      <c r="R301" s="724"/>
      <c r="S301" s="724"/>
      <c r="T301" s="724"/>
      <c r="U301" s="724"/>
      <c r="V301" s="724"/>
      <c r="W301" s="724"/>
      <c r="X301" s="724"/>
      <c r="Y301" s="724"/>
      <c r="Z301" s="724"/>
      <c r="AA301" s="724"/>
      <c r="AB301" s="724"/>
      <c r="AC301" s="724"/>
      <c r="AD301" s="724"/>
      <c r="AE301" s="724"/>
      <c r="AF301" s="724"/>
      <c r="AG301" s="724"/>
      <c r="AH301" s="724"/>
      <c r="AI301" s="724"/>
      <c r="AJ301" s="724"/>
      <c r="AK301" s="724"/>
      <c r="AL301" s="724"/>
      <c r="AM301" s="724"/>
      <c r="AN301" s="724"/>
      <c r="AO301" s="724"/>
      <c r="AP301" s="724"/>
      <c r="AQ301" s="724"/>
      <c r="AR301" s="724"/>
      <c r="AS301" s="724"/>
      <c r="AT301" s="724"/>
      <c r="AU301" s="724"/>
      <c r="AV301" s="724"/>
      <c r="AW301" s="724"/>
      <c r="AX301" s="724"/>
      <c r="AY301" s="724"/>
      <c r="AZ301" s="724"/>
      <c r="BA301" s="724"/>
      <c r="BB301" s="724"/>
      <c r="BC301" s="724"/>
      <c r="BD301" s="724"/>
      <c r="BE301" s="724"/>
      <c r="BF301" s="724"/>
      <c r="BG301" s="724"/>
      <c r="BH301" s="724"/>
      <c r="BI301" s="724"/>
      <c r="BJ301" s="724"/>
      <c r="BK301" s="724"/>
      <c r="BL301" s="724"/>
      <c r="BM301" s="724"/>
      <c r="BN301" s="724"/>
      <c r="BO301" s="724"/>
      <c r="BP301" s="724"/>
      <c r="BQ301" s="724"/>
      <c r="BR301" s="724"/>
      <c r="BS301" s="724"/>
      <c r="BT301" s="724">
        <v>3</v>
      </c>
      <c r="BU301" s="724"/>
      <c r="BV301" s="724"/>
      <c r="BW301" s="724"/>
      <c r="BX301" s="724"/>
      <c r="BY301" s="724"/>
      <c r="BZ301" s="724"/>
      <c r="CA301" s="724"/>
      <c r="CB301" s="724"/>
      <c r="CC301" s="724"/>
      <c r="CD301" s="724"/>
      <c r="CE301" s="724"/>
      <c r="CF301" s="724"/>
      <c r="CG301" s="724"/>
      <c r="CH301" s="724"/>
      <c r="CI301" s="724"/>
      <c r="CJ301" s="724">
        <v>4</v>
      </c>
      <c r="CK301" s="724"/>
      <c r="CL301" s="724"/>
      <c r="CM301" s="724"/>
      <c r="CN301" s="724"/>
      <c r="CO301" s="724"/>
      <c r="CP301" s="724"/>
      <c r="CQ301" s="724"/>
      <c r="CR301" s="724"/>
      <c r="CS301" s="724"/>
      <c r="CT301" s="724"/>
      <c r="CU301" s="724"/>
      <c r="CV301" s="724"/>
      <c r="CW301" s="724"/>
      <c r="CX301" s="724"/>
      <c r="CY301" s="724"/>
      <c r="CZ301" s="724"/>
      <c r="DA301" s="724"/>
      <c r="DB301" s="234"/>
      <c r="DC301" s="271"/>
      <c r="DD301" s="272"/>
      <c r="DE301" s="273"/>
      <c r="DF301" s="274"/>
      <c r="DG301" s="275"/>
      <c r="DH301" s="407"/>
    </row>
    <row r="302" spans="1:170" s="182" customFormat="1" ht="7.8" customHeight="1" x14ac:dyDescent="0.25">
      <c r="A302" s="715"/>
      <c r="B302" s="715"/>
      <c r="C302" s="715"/>
      <c r="D302" s="715"/>
      <c r="E302" s="715"/>
      <c r="F302" s="715"/>
      <c r="G302" s="715"/>
      <c r="H302" s="734"/>
      <c r="I302" s="735"/>
      <c r="J302" s="735"/>
      <c r="K302" s="735"/>
      <c r="L302" s="735"/>
      <c r="M302" s="735"/>
      <c r="N302" s="735"/>
      <c r="O302" s="735"/>
      <c r="P302" s="735"/>
      <c r="Q302" s="735"/>
      <c r="R302" s="735"/>
      <c r="S302" s="735"/>
      <c r="T302" s="735"/>
      <c r="U302" s="735"/>
      <c r="V302" s="735"/>
      <c r="W302" s="735"/>
      <c r="X302" s="735"/>
      <c r="Y302" s="735"/>
      <c r="Z302" s="735"/>
      <c r="AA302" s="735"/>
      <c r="AB302" s="735"/>
      <c r="AC302" s="735"/>
      <c r="AD302" s="735"/>
      <c r="AE302" s="735"/>
      <c r="AF302" s="735"/>
      <c r="AG302" s="735"/>
      <c r="AH302" s="735"/>
      <c r="AI302" s="735"/>
      <c r="AJ302" s="735"/>
      <c r="AK302" s="735"/>
      <c r="AL302" s="735"/>
      <c r="AM302" s="735"/>
      <c r="AN302" s="735"/>
      <c r="AO302" s="735"/>
      <c r="AP302" s="735"/>
      <c r="AQ302" s="735"/>
      <c r="AR302" s="735"/>
      <c r="AS302" s="735"/>
      <c r="AT302" s="735"/>
      <c r="AU302" s="735"/>
      <c r="AV302" s="735"/>
      <c r="AW302" s="735"/>
      <c r="AX302" s="735"/>
      <c r="AY302" s="735"/>
      <c r="AZ302" s="735"/>
      <c r="BA302" s="735"/>
      <c r="BB302" s="735"/>
      <c r="BC302" s="735"/>
      <c r="BD302" s="735"/>
      <c r="BE302" s="735"/>
      <c r="BF302" s="735"/>
      <c r="BG302" s="735"/>
      <c r="BH302" s="735"/>
      <c r="BI302" s="735"/>
      <c r="BJ302" s="735"/>
      <c r="BK302" s="735"/>
      <c r="BL302" s="735"/>
      <c r="BM302" s="735"/>
      <c r="BN302" s="735"/>
      <c r="BO302" s="735"/>
      <c r="BP302" s="735"/>
      <c r="BQ302" s="735"/>
      <c r="BR302" s="735"/>
      <c r="BS302" s="736"/>
      <c r="BT302" s="711"/>
      <c r="BU302" s="711"/>
      <c r="BV302" s="711"/>
      <c r="BW302" s="711"/>
      <c r="BX302" s="711"/>
      <c r="BY302" s="711"/>
      <c r="BZ302" s="711"/>
      <c r="CA302" s="711"/>
      <c r="CB302" s="711"/>
      <c r="CC302" s="711"/>
      <c r="CD302" s="711"/>
      <c r="CE302" s="711"/>
      <c r="CF302" s="711"/>
      <c r="CG302" s="711"/>
      <c r="CH302" s="711"/>
      <c r="CI302" s="711"/>
      <c r="CJ302" s="713"/>
      <c r="CK302" s="713"/>
      <c r="CL302" s="713"/>
      <c r="CM302" s="713"/>
      <c r="CN302" s="713"/>
      <c r="CO302" s="713"/>
      <c r="CP302" s="713"/>
      <c r="CQ302" s="713"/>
      <c r="CR302" s="713"/>
      <c r="CS302" s="713"/>
      <c r="CT302" s="713"/>
      <c r="CU302" s="713"/>
      <c r="CV302" s="713"/>
      <c r="CW302" s="713"/>
      <c r="CX302" s="713"/>
      <c r="CY302" s="713"/>
      <c r="CZ302" s="713"/>
      <c r="DA302" s="713"/>
      <c r="DB302" s="234"/>
      <c r="DC302" s="408"/>
      <c r="DD302" s="409"/>
      <c r="DE302" s="273"/>
      <c r="DF302" s="274"/>
      <c r="DG302" s="275"/>
      <c r="DH302" s="410"/>
    </row>
    <row r="303" spans="1:170" s="182" customFormat="1" ht="10.199999999999999" customHeight="1" x14ac:dyDescent="0.25">
      <c r="A303" s="695"/>
      <c r="B303" s="696"/>
      <c r="C303" s="696"/>
      <c r="D303" s="696"/>
      <c r="E303" s="696"/>
      <c r="F303" s="696"/>
      <c r="G303" s="697"/>
      <c r="H303" s="716" t="s">
        <v>52</v>
      </c>
      <c r="I303" s="716"/>
      <c r="J303" s="716"/>
      <c r="K303" s="716"/>
      <c r="L303" s="716"/>
      <c r="M303" s="716"/>
      <c r="N303" s="716"/>
      <c r="O303" s="716"/>
      <c r="P303" s="716"/>
      <c r="Q303" s="716"/>
      <c r="R303" s="716"/>
      <c r="S303" s="716"/>
      <c r="T303" s="716"/>
      <c r="U303" s="716"/>
      <c r="V303" s="716"/>
      <c r="W303" s="716"/>
      <c r="X303" s="716"/>
      <c r="Y303" s="716"/>
      <c r="Z303" s="716"/>
      <c r="AA303" s="716"/>
      <c r="AB303" s="716"/>
      <c r="AC303" s="716"/>
      <c r="AD303" s="716"/>
      <c r="AE303" s="716"/>
      <c r="AF303" s="716"/>
      <c r="AG303" s="716"/>
      <c r="AH303" s="716"/>
      <c r="AI303" s="716"/>
      <c r="AJ303" s="716"/>
      <c r="AK303" s="716"/>
      <c r="AL303" s="716"/>
      <c r="AM303" s="716"/>
      <c r="AN303" s="716"/>
      <c r="AO303" s="716"/>
      <c r="AP303" s="716"/>
      <c r="AQ303" s="716"/>
      <c r="AR303" s="716"/>
      <c r="AS303" s="716"/>
      <c r="AT303" s="716"/>
      <c r="AU303" s="716"/>
      <c r="AV303" s="716"/>
      <c r="AW303" s="716"/>
      <c r="AX303" s="716"/>
      <c r="AY303" s="716"/>
      <c r="AZ303" s="716"/>
      <c r="BA303" s="716"/>
      <c r="BB303" s="716"/>
      <c r="BC303" s="717"/>
      <c r="BD303" s="543"/>
      <c r="BE303" s="543"/>
      <c r="BF303" s="543"/>
      <c r="BG303" s="543"/>
      <c r="BH303" s="543"/>
      <c r="BI303" s="543"/>
      <c r="BJ303" s="543"/>
      <c r="BK303" s="543"/>
      <c r="BL303" s="543"/>
      <c r="BM303" s="543"/>
      <c r="BN303" s="543"/>
      <c r="BO303" s="543"/>
      <c r="BP303" s="543"/>
      <c r="BQ303" s="543"/>
      <c r="BR303" s="543"/>
      <c r="BS303" s="543"/>
      <c r="BT303" s="543"/>
      <c r="BU303" s="543"/>
      <c r="BV303" s="543"/>
      <c r="BW303" s="543"/>
      <c r="BX303" s="543"/>
      <c r="BY303" s="543"/>
      <c r="BZ303" s="543"/>
      <c r="CA303" s="543"/>
      <c r="CB303" s="543"/>
      <c r="CC303" s="543"/>
      <c r="CD303" s="543"/>
      <c r="CE303" s="543"/>
      <c r="CF303" s="543"/>
      <c r="CG303" s="543"/>
      <c r="CH303" s="543"/>
      <c r="CI303" s="543"/>
      <c r="CJ303" s="746">
        <f>CJ302</f>
        <v>0</v>
      </c>
      <c r="CK303" s="746"/>
      <c r="CL303" s="746"/>
      <c r="CM303" s="746"/>
      <c r="CN303" s="746"/>
      <c r="CO303" s="746"/>
      <c r="CP303" s="746"/>
      <c r="CQ303" s="746"/>
      <c r="CR303" s="746"/>
      <c r="CS303" s="746"/>
      <c r="CT303" s="746"/>
      <c r="CU303" s="746"/>
      <c r="CV303" s="746"/>
      <c r="CW303" s="746"/>
      <c r="CX303" s="746"/>
      <c r="CY303" s="746"/>
      <c r="CZ303" s="746"/>
      <c r="DA303" s="746"/>
      <c r="DB303" s="234"/>
      <c r="DC303" s="185"/>
    </row>
    <row r="304" spans="1:170" s="182" customFormat="1" ht="7.2" customHeight="1" x14ac:dyDescent="0.25">
      <c r="A304" s="183"/>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c r="AG304" s="183"/>
      <c r="AH304" s="183"/>
      <c r="AI304" s="183"/>
      <c r="AJ304" s="183"/>
      <c r="AK304" s="183"/>
      <c r="AL304" s="183"/>
      <c r="AM304" s="183"/>
      <c r="AN304" s="183"/>
      <c r="AO304" s="183"/>
      <c r="AP304" s="183"/>
      <c r="AQ304" s="183"/>
      <c r="AR304" s="183"/>
      <c r="AS304" s="183"/>
      <c r="AT304" s="183"/>
      <c r="AU304" s="183"/>
      <c r="AV304" s="183"/>
      <c r="AW304" s="183"/>
      <c r="AX304" s="183"/>
      <c r="AY304" s="183"/>
      <c r="AZ304" s="183"/>
      <c r="BA304" s="183"/>
      <c r="BB304" s="183"/>
      <c r="BC304" s="183"/>
      <c r="BD304" s="183"/>
      <c r="BE304" s="183"/>
      <c r="BF304" s="183"/>
      <c r="BG304" s="183"/>
      <c r="BH304" s="183"/>
      <c r="BI304" s="183"/>
      <c r="BJ304" s="183"/>
      <c r="BK304" s="183"/>
      <c r="BL304" s="183"/>
      <c r="BM304" s="183"/>
      <c r="BN304" s="183"/>
      <c r="BO304" s="183"/>
      <c r="BP304" s="183"/>
      <c r="BQ304" s="183"/>
      <c r="BR304" s="183"/>
      <c r="BS304" s="183"/>
      <c r="BT304" s="183"/>
      <c r="BU304" s="183"/>
      <c r="BV304" s="183"/>
      <c r="BW304" s="183"/>
      <c r="BX304" s="183"/>
      <c r="BY304" s="183"/>
      <c r="BZ304" s="183"/>
      <c r="CA304" s="183"/>
      <c r="CB304" s="183"/>
      <c r="CC304" s="183"/>
      <c r="CD304" s="183"/>
      <c r="CE304" s="183"/>
      <c r="CF304" s="183"/>
      <c r="CG304" s="183"/>
      <c r="CH304" s="183"/>
      <c r="CI304" s="183"/>
      <c r="CJ304" s="183"/>
      <c r="CK304" s="183"/>
      <c r="CL304" s="183"/>
      <c r="CM304" s="183"/>
      <c r="CN304" s="183"/>
      <c r="CO304" s="183"/>
      <c r="CP304" s="183"/>
      <c r="CQ304" s="183"/>
      <c r="CR304" s="183"/>
      <c r="CS304" s="183"/>
      <c r="CT304" s="183"/>
      <c r="CU304" s="183"/>
      <c r="CV304" s="183"/>
      <c r="CW304" s="183"/>
      <c r="CX304" s="183"/>
      <c r="CY304" s="183"/>
      <c r="CZ304" s="183"/>
      <c r="DA304" s="183"/>
      <c r="DB304" s="234"/>
      <c r="DC304" s="184"/>
    </row>
    <row r="305" spans="1:109" s="182" customFormat="1" ht="15" customHeight="1" x14ac:dyDescent="0.25">
      <c r="A305" s="772" t="s">
        <v>645</v>
      </c>
      <c r="B305" s="772"/>
      <c r="C305" s="772"/>
      <c r="D305" s="772"/>
      <c r="E305" s="772"/>
      <c r="F305" s="772"/>
      <c r="G305" s="772"/>
      <c r="H305" s="772"/>
      <c r="I305" s="772"/>
      <c r="J305" s="772"/>
      <c r="K305" s="772"/>
      <c r="L305" s="772"/>
      <c r="M305" s="772"/>
      <c r="N305" s="772"/>
      <c r="O305" s="772"/>
      <c r="P305" s="772"/>
      <c r="Q305" s="772"/>
      <c r="R305" s="772"/>
      <c r="S305" s="772"/>
      <c r="T305" s="772"/>
      <c r="U305" s="772"/>
      <c r="V305" s="772"/>
      <c r="W305" s="772"/>
      <c r="X305" s="772"/>
      <c r="Y305" s="772"/>
      <c r="Z305" s="772"/>
      <c r="AA305" s="772"/>
      <c r="AB305" s="772"/>
      <c r="AC305" s="772"/>
      <c r="AD305" s="772"/>
      <c r="AE305" s="772"/>
      <c r="AF305" s="772"/>
      <c r="AG305" s="772"/>
      <c r="AH305" s="772"/>
      <c r="AI305" s="772"/>
      <c r="AJ305" s="772"/>
      <c r="AK305" s="772"/>
      <c r="AL305" s="772"/>
      <c r="AM305" s="772"/>
      <c r="AN305" s="772"/>
      <c r="AO305" s="772"/>
      <c r="AP305" s="772"/>
      <c r="AQ305" s="772"/>
      <c r="AR305" s="772"/>
      <c r="AS305" s="772"/>
      <c r="AT305" s="772"/>
      <c r="AU305" s="772"/>
      <c r="AV305" s="772"/>
      <c r="AW305" s="772"/>
      <c r="AX305" s="772"/>
      <c r="AY305" s="772"/>
      <c r="AZ305" s="772"/>
      <c r="BA305" s="772"/>
      <c r="BB305" s="772"/>
      <c r="BC305" s="772"/>
      <c r="BD305" s="772"/>
      <c r="BE305" s="772"/>
      <c r="BF305" s="772"/>
      <c r="BG305" s="772"/>
      <c r="BH305" s="772"/>
      <c r="BI305" s="772"/>
      <c r="BJ305" s="772"/>
      <c r="BK305" s="772"/>
      <c r="BL305" s="772"/>
      <c r="BM305" s="772"/>
      <c r="BN305" s="772"/>
      <c r="BO305" s="772"/>
      <c r="BP305" s="772"/>
      <c r="BQ305" s="772"/>
      <c r="BR305" s="772"/>
      <c r="BS305" s="772"/>
      <c r="BT305" s="772"/>
      <c r="BU305" s="772"/>
      <c r="BV305" s="772"/>
      <c r="BW305" s="772"/>
      <c r="BX305" s="772"/>
      <c r="BY305" s="772"/>
      <c r="BZ305" s="772"/>
      <c r="CA305" s="772"/>
      <c r="CB305" s="772"/>
      <c r="CC305" s="772"/>
      <c r="CD305" s="772"/>
      <c r="CE305" s="772"/>
      <c r="CF305" s="772"/>
      <c r="CG305" s="772"/>
      <c r="CH305" s="772"/>
      <c r="CI305" s="772"/>
      <c r="CJ305" s="772"/>
      <c r="CK305" s="772"/>
      <c r="CL305" s="772"/>
      <c r="CM305" s="772"/>
      <c r="CN305" s="772"/>
      <c r="CO305" s="772"/>
      <c r="CP305" s="772"/>
      <c r="CQ305" s="772"/>
      <c r="CR305" s="772"/>
      <c r="CS305" s="772"/>
      <c r="CT305" s="772"/>
      <c r="CU305" s="772"/>
      <c r="CV305" s="772"/>
      <c r="CW305" s="772"/>
      <c r="CX305" s="772"/>
      <c r="CY305" s="772"/>
      <c r="CZ305" s="772"/>
      <c r="DA305" s="772"/>
      <c r="DB305" s="234"/>
      <c r="DC305" s="184"/>
    </row>
    <row r="306" spans="1:109" s="182" customFormat="1" ht="6" customHeight="1" x14ac:dyDescent="0.25">
      <c r="A306" s="432"/>
      <c r="B306" s="432"/>
      <c r="C306" s="432"/>
      <c r="D306" s="432"/>
      <c r="E306" s="432"/>
      <c r="F306" s="432"/>
      <c r="G306" s="432"/>
      <c r="H306" s="432"/>
      <c r="I306" s="432"/>
      <c r="J306" s="432"/>
      <c r="K306" s="432"/>
      <c r="L306" s="432"/>
      <c r="M306" s="432"/>
      <c r="N306" s="432"/>
      <c r="O306" s="432"/>
      <c r="P306" s="432"/>
      <c r="Q306" s="432"/>
      <c r="R306" s="432"/>
      <c r="S306" s="432"/>
      <c r="T306" s="432"/>
      <c r="U306" s="432"/>
      <c r="V306" s="432"/>
      <c r="W306" s="432"/>
      <c r="X306" s="432"/>
      <c r="Y306" s="432"/>
      <c r="Z306" s="432"/>
      <c r="AA306" s="432"/>
      <c r="AB306" s="432"/>
      <c r="AC306" s="432"/>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2"/>
      <c r="AY306" s="432"/>
      <c r="AZ306" s="432"/>
      <c r="BA306" s="432"/>
      <c r="BB306" s="432"/>
      <c r="BC306" s="432"/>
      <c r="BD306" s="432"/>
      <c r="BE306" s="432"/>
      <c r="BF306" s="432"/>
      <c r="BG306" s="432"/>
      <c r="BH306" s="432"/>
      <c r="BI306" s="432"/>
      <c r="BJ306" s="432"/>
      <c r="BK306" s="432"/>
      <c r="BL306" s="432"/>
      <c r="BM306" s="432"/>
      <c r="BN306" s="432"/>
      <c r="BO306" s="432"/>
      <c r="BP306" s="432"/>
      <c r="BQ306" s="432"/>
      <c r="BR306" s="432"/>
      <c r="BS306" s="432"/>
      <c r="BT306" s="432"/>
      <c r="BU306" s="432"/>
      <c r="BV306" s="432"/>
      <c r="BW306" s="432"/>
      <c r="BX306" s="432"/>
      <c r="BY306" s="432"/>
      <c r="BZ306" s="432"/>
      <c r="CA306" s="432"/>
      <c r="CB306" s="432"/>
      <c r="CC306" s="432"/>
      <c r="CD306" s="432"/>
      <c r="CE306" s="432"/>
      <c r="CF306" s="432"/>
      <c r="CG306" s="432"/>
      <c r="CH306" s="432"/>
      <c r="CI306" s="432"/>
      <c r="CJ306" s="432"/>
      <c r="CK306" s="432"/>
      <c r="CL306" s="432"/>
      <c r="CM306" s="432"/>
      <c r="CN306" s="432"/>
      <c r="CO306" s="432"/>
      <c r="CP306" s="432"/>
      <c r="CQ306" s="432"/>
      <c r="CR306" s="432"/>
      <c r="CS306" s="432"/>
      <c r="CT306" s="432"/>
      <c r="CU306" s="432"/>
      <c r="CV306" s="432"/>
      <c r="CW306" s="432"/>
      <c r="CX306" s="432"/>
      <c r="CY306" s="432"/>
      <c r="CZ306" s="432"/>
      <c r="DA306" s="432"/>
      <c r="DB306" s="234"/>
      <c r="DC306" s="184"/>
    </row>
    <row r="307" spans="1:109" s="182" customFormat="1" ht="10.199999999999999" customHeight="1" x14ac:dyDescent="0.25">
      <c r="A307" s="721" t="s">
        <v>46</v>
      </c>
      <c r="B307" s="721"/>
      <c r="C307" s="721"/>
      <c r="D307" s="721"/>
      <c r="E307" s="721"/>
      <c r="F307" s="721"/>
      <c r="G307" s="721"/>
      <c r="H307" s="721"/>
      <c r="I307" s="721"/>
      <c r="J307" s="721"/>
      <c r="K307" s="721"/>
      <c r="L307" s="721"/>
      <c r="M307" s="721"/>
      <c r="N307" s="721"/>
      <c r="O307" s="721"/>
      <c r="P307" s="721"/>
      <c r="Q307" s="721"/>
      <c r="R307" s="721"/>
      <c r="S307" s="721"/>
      <c r="T307" s="721"/>
      <c r="U307" s="721"/>
      <c r="V307" s="721"/>
      <c r="W307" s="721"/>
      <c r="X307" s="721"/>
      <c r="Y307" s="721"/>
      <c r="Z307" s="721"/>
      <c r="AA307" s="721"/>
      <c r="AB307" s="721"/>
      <c r="AC307" s="721"/>
      <c r="AD307" s="721"/>
      <c r="AE307" s="721"/>
      <c r="AF307" s="721"/>
      <c r="AG307" s="721"/>
      <c r="AH307" s="721"/>
      <c r="AI307" s="721"/>
      <c r="AJ307" s="721"/>
      <c r="AK307" s="721"/>
      <c r="AL307" s="721"/>
      <c r="AM307" s="721"/>
      <c r="AN307" s="721"/>
      <c r="AO307" s="721"/>
      <c r="AP307" s="694" t="s">
        <v>485</v>
      </c>
      <c r="AQ307" s="694"/>
      <c r="AR307" s="694"/>
      <c r="AS307" s="694"/>
      <c r="AT307" s="694"/>
      <c r="AU307" s="694"/>
      <c r="AV307" s="694"/>
      <c r="AW307" s="694"/>
      <c r="AX307" s="694"/>
      <c r="AY307" s="694"/>
      <c r="AZ307" s="694"/>
      <c r="BA307" s="694"/>
      <c r="BB307" s="694"/>
      <c r="BC307" s="694"/>
      <c r="BD307" s="694"/>
      <c r="BE307" s="694"/>
      <c r="BF307" s="694"/>
      <c r="BG307" s="694"/>
      <c r="BH307" s="694"/>
      <c r="BI307" s="694"/>
      <c r="BJ307" s="694"/>
      <c r="BK307" s="694"/>
      <c r="BL307" s="694"/>
      <c r="BM307" s="694"/>
      <c r="BN307" s="694"/>
      <c r="BO307" s="694"/>
      <c r="BP307" s="694"/>
      <c r="BQ307" s="694"/>
      <c r="BR307" s="694"/>
      <c r="BS307" s="694"/>
      <c r="BT307" s="694"/>
      <c r="BU307" s="694"/>
      <c r="BV307" s="694"/>
      <c r="BW307" s="694"/>
      <c r="BX307" s="694"/>
      <c r="BY307" s="694"/>
      <c r="BZ307" s="694"/>
      <c r="CA307" s="694"/>
      <c r="CB307" s="694"/>
      <c r="CC307" s="694"/>
      <c r="CD307" s="694"/>
      <c r="CE307" s="694"/>
      <c r="CF307" s="694"/>
      <c r="CG307" s="694"/>
      <c r="CH307" s="694"/>
      <c r="CI307" s="694"/>
      <c r="CJ307" s="694"/>
      <c r="CK307" s="694"/>
      <c r="CL307" s="694"/>
      <c r="CM307" s="694"/>
      <c r="CN307" s="694"/>
      <c r="CO307" s="694"/>
      <c r="CP307" s="694"/>
      <c r="CQ307" s="694"/>
      <c r="CR307" s="694"/>
      <c r="CS307" s="694"/>
      <c r="CT307" s="694"/>
      <c r="CU307" s="694"/>
      <c r="CV307" s="694"/>
      <c r="CW307" s="694"/>
      <c r="CX307" s="694"/>
      <c r="CY307" s="694"/>
      <c r="CZ307" s="694"/>
      <c r="DA307" s="694"/>
      <c r="DB307" s="234"/>
      <c r="DC307" s="184"/>
    </row>
    <row r="308" spans="1:109" s="182" customFormat="1" ht="6.6" customHeight="1" x14ac:dyDescent="0.25">
      <c r="A308" s="183"/>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3"/>
      <c r="AY308" s="183"/>
      <c r="AZ308" s="183"/>
      <c r="BA308" s="183"/>
      <c r="BB308" s="183"/>
      <c r="BC308" s="183"/>
      <c r="BD308" s="183"/>
      <c r="BE308" s="183"/>
      <c r="BF308" s="183"/>
      <c r="BG308" s="183"/>
      <c r="BH308" s="183"/>
      <c r="BI308" s="183"/>
      <c r="BJ308" s="183"/>
      <c r="BK308" s="183"/>
      <c r="BL308" s="183"/>
      <c r="BM308" s="183"/>
      <c r="BN308" s="183"/>
      <c r="BO308" s="183"/>
      <c r="BP308" s="183"/>
      <c r="BQ308" s="183"/>
      <c r="BR308" s="183"/>
      <c r="BS308" s="183"/>
      <c r="BT308" s="183"/>
      <c r="BU308" s="183"/>
      <c r="BV308" s="183"/>
      <c r="BW308" s="183"/>
      <c r="BX308" s="183"/>
      <c r="BY308" s="183"/>
      <c r="BZ308" s="183"/>
      <c r="CA308" s="183"/>
      <c r="CB308" s="183"/>
      <c r="CC308" s="183"/>
      <c r="CD308" s="183"/>
      <c r="CE308" s="183"/>
      <c r="CF308" s="183"/>
      <c r="CG308" s="183"/>
      <c r="CH308" s="183"/>
      <c r="CI308" s="183"/>
      <c r="CJ308" s="183"/>
      <c r="CK308" s="183"/>
      <c r="CL308" s="183"/>
      <c r="CM308" s="183"/>
      <c r="CN308" s="183"/>
      <c r="CO308" s="183"/>
      <c r="CP308" s="183"/>
      <c r="CQ308" s="183"/>
      <c r="CR308" s="183"/>
      <c r="CS308" s="183"/>
      <c r="CT308" s="183"/>
      <c r="CU308" s="183"/>
      <c r="CV308" s="183"/>
      <c r="CW308" s="183"/>
      <c r="CX308" s="183"/>
      <c r="CY308" s="183"/>
      <c r="CZ308" s="183"/>
      <c r="DA308" s="183"/>
      <c r="DB308" s="234"/>
      <c r="DC308" s="184"/>
    </row>
    <row r="309" spans="1:109" s="182" customFormat="1" x14ac:dyDescent="0.25">
      <c r="A309" s="773" t="s">
        <v>47</v>
      </c>
      <c r="B309" s="774"/>
      <c r="C309" s="774"/>
      <c r="D309" s="774"/>
      <c r="E309" s="774"/>
      <c r="F309" s="774"/>
      <c r="G309" s="775"/>
      <c r="H309" s="544" t="s">
        <v>72</v>
      </c>
      <c r="I309" s="722"/>
      <c r="J309" s="722"/>
      <c r="K309" s="722"/>
      <c r="L309" s="722"/>
      <c r="M309" s="722"/>
      <c r="N309" s="722"/>
      <c r="O309" s="722"/>
      <c r="P309" s="722"/>
      <c r="Q309" s="722"/>
      <c r="R309" s="722"/>
      <c r="S309" s="722"/>
      <c r="T309" s="722"/>
      <c r="U309" s="722"/>
      <c r="V309" s="722"/>
      <c r="W309" s="722"/>
      <c r="X309" s="722"/>
      <c r="Y309" s="722"/>
      <c r="Z309" s="722"/>
      <c r="AA309" s="722"/>
      <c r="AB309" s="722"/>
      <c r="AC309" s="722"/>
      <c r="AD309" s="722"/>
      <c r="AE309" s="722"/>
      <c r="AF309" s="722"/>
      <c r="AG309" s="722"/>
      <c r="AH309" s="722"/>
      <c r="AI309" s="722"/>
      <c r="AJ309" s="722"/>
      <c r="AK309" s="722"/>
      <c r="AL309" s="722"/>
      <c r="AM309" s="722"/>
      <c r="AN309" s="722"/>
      <c r="AO309" s="722"/>
      <c r="AP309" s="722"/>
      <c r="AQ309" s="722"/>
      <c r="AR309" s="722"/>
      <c r="AS309" s="722"/>
      <c r="AT309" s="722"/>
      <c r="AU309" s="722"/>
      <c r="AV309" s="722"/>
      <c r="AW309" s="722"/>
      <c r="AX309" s="722"/>
      <c r="AY309" s="722"/>
      <c r="AZ309" s="722"/>
      <c r="BA309" s="722"/>
      <c r="BB309" s="722"/>
      <c r="BC309" s="723"/>
      <c r="BD309" s="544" t="s">
        <v>85</v>
      </c>
      <c r="BE309" s="722"/>
      <c r="BF309" s="722"/>
      <c r="BG309" s="722"/>
      <c r="BH309" s="722"/>
      <c r="BI309" s="722"/>
      <c r="BJ309" s="722"/>
      <c r="BK309" s="722"/>
      <c r="BL309" s="722"/>
      <c r="BM309" s="722"/>
      <c r="BN309" s="722"/>
      <c r="BO309" s="722"/>
      <c r="BP309" s="722"/>
      <c r="BQ309" s="722"/>
      <c r="BR309" s="722"/>
      <c r="BS309" s="723"/>
      <c r="BT309" s="544" t="s">
        <v>90</v>
      </c>
      <c r="BU309" s="722"/>
      <c r="BV309" s="722"/>
      <c r="BW309" s="722"/>
      <c r="BX309" s="722"/>
      <c r="BY309" s="722"/>
      <c r="BZ309" s="722"/>
      <c r="CA309" s="722"/>
      <c r="CB309" s="722"/>
      <c r="CC309" s="722"/>
      <c r="CD309" s="722"/>
      <c r="CE309" s="722"/>
      <c r="CF309" s="722"/>
      <c r="CG309" s="722"/>
      <c r="CH309" s="722"/>
      <c r="CI309" s="723"/>
      <c r="CJ309" s="544" t="s">
        <v>91</v>
      </c>
      <c r="CK309" s="722"/>
      <c r="CL309" s="722"/>
      <c r="CM309" s="722"/>
      <c r="CN309" s="722"/>
      <c r="CO309" s="722"/>
      <c r="CP309" s="722"/>
      <c r="CQ309" s="722"/>
      <c r="CR309" s="722"/>
      <c r="CS309" s="722"/>
      <c r="CT309" s="722"/>
      <c r="CU309" s="722"/>
      <c r="CV309" s="722"/>
      <c r="CW309" s="722"/>
      <c r="CX309" s="722"/>
      <c r="CY309" s="722"/>
      <c r="CZ309" s="722"/>
      <c r="DA309" s="723"/>
      <c r="DB309" s="234"/>
      <c r="DC309" s="184"/>
    </row>
    <row r="310" spans="1:109" s="182" customFormat="1" x14ac:dyDescent="0.25">
      <c r="A310" s="832"/>
      <c r="B310" s="833"/>
      <c r="C310" s="833"/>
      <c r="D310" s="833"/>
      <c r="E310" s="833"/>
      <c r="F310" s="833"/>
      <c r="G310" s="834"/>
      <c r="H310" s="724">
        <v>1</v>
      </c>
      <c r="I310" s="724"/>
      <c r="J310" s="724"/>
      <c r="K310" s="724"/>
      <c r="L310" s="724"/>
      <c r="M310" s="724"/>
      <c r="N310" s="724"/>
      <c r="O310" s="724"/>
      <c r="P310" s="724"/>
      <c r="Q310" s="724"/>
      <c r="R310" s="724"/>
      <c r="S310" s="724"/>
      <c r="T310" s="724"/>
      <c r="U310" s="724"/>
      <c r="V310" s="724"/>
      <c r="W310" s="724"/>
      <c r="X310" s="724"/>
      <c r="Y310" s="724"/>
      <c r="Z310" s="724"/>
      <c r="AA310" s="724"/>
      <c r="AB310" s="724"/>
      <c r="AC310" s="724"/>
      <c r="AD310" s="724"/>
      <c r="AE310" s="724"/>
      <c r="AF310" s="724"/>
      <c r="AG310" s="724"/>
      <c r="AH310" s="724"/>
      <c r="AI310" s="724"/>
      <c r="AJ310" s="724"/>
      <c r="AK310" s="724"/>
      <c r="AL310" s="724"/>
      <c r="AM310" s="724"/>
      <c r="AN310" s="724"/>
      <c r="AO310" s="724"/>
      <c r="AP310" s="724"/>
      <c r="AQ310" s="724"/>
      <c r="AR310" s="724"/>
      <c r="AS310" s="724"/>
      <c r="AT310" s="724"/>
      <c r="AU310" s="724"/>
      <c r="AV310" s="724"/>
      <c r="AW310" s="724"/>
      <c r="AX310" s="724"/>
      <c r="AY310" s="724"/>
      <c r="AZ310" s="724"/>
      <c r="BA310" s="724"/>
      <c r="BB310" s="724"/>
      <c r="BC310" s="724"/>
      <c r="BD310" s="724">
        <v>2</v>
      </c>
      <c r="BE310" s="724"/>
      <c r="BF310" s="724"/>
      <c r="BG310" s="724"/>
      <c r="BH310" s="724"/>
      <c r="BI310" s="724"/>
      <c r="BJ310" s="724"/>
      <c r="BK310" s="724"/>
      <c r="BL310" s="724"/>
      <c r="BM310" s="724"/>
      <c r="BN310" s="724"/>
      <c r="BO310" s="724"/>
      <c r="BP310" s="724"/>
      <c r="BQ310" s="724"/>
      <c r="BR310" s="724"/>
      <c r="BS310" s="724"/>
      <c r="BT310" s="724">
        <v>3</v>
      </c>
      <c r="BU310" s="724"/>
      <c r="BV310" s="724"/>
      <c r="BW310" s="724"/>
      <c r="BX310" s="724"/>
      <c r="BY310" s="724"/>
      <c r="BZ310" s="724"/>
      <c r="CA310" s="724"/>
      <c r="CB310" s="724"/>
      <c r="CC310" s="724"/>
      <c r="CD310" s="724"/>
      <c r="CE310" s="724"/>
      <c r="CF310" s="724"/>
      <c r="CG310" s="724"/>
      <c r="CH310" s="724"/>
      <c r="CI310" s="724"/>
      <c r="CJ310" s="724">
        <v>4</v>
      </c>
      <c r="CK310" s="724"/>
      <c r="CL310" s="724"/>
      <c r="CM310" s="724"/>
      <c r="CN310" s="724"/>
      <c r="CO310" s="724"/>
      <c r="CP310" s="724"/>
      <c r="CQ310" s="724"/>
      <c r="CR310" s="724"/>
      <c r="CS310" s="724"/>
      <c r="CT310" s="724"/>
      <c r="CU310" s="724"/>
      <c r="CV310" s="724"/>
      <c r="CW310" s="724"/>
      <c r="CX310" s="724"/>
      <c r="CY310" s="724"/>
      <c r="CZ310" s="724"/>
      <c r="DA310" s="724"/>
      <c r="DB310" s="234"/>
      <c r="DC310" s="184"/>
    </row>
    <row r="311" spans="1:109" s="182" customFormat="1" ht="10.199999999999999" customHeight="1" x14ac:dyDescent="0.25">
      <c r="A311" s="707" t="s">
        <v>63</v>
      </c>
      <c r="B311" s="708"/>
      <c r="C311" s="708"/>
      <c r="D311" s="708"/>
      <c r="E311" s="708"/>
      <c r="F311" s="708"/>
      <c r="G311" s="709"/>
      <c r="H311" s="710"/>
      <c r="I311" s="710"/>
      <c r="J311" s="710"/>
      <c r="K311" s="710"/>
      <c r="L311" s="710"/>
      <c r="M311" s="710"/>
      <c r="N311" s="710"/>
      <c r="O311" s="710"/>
      <c r="P311" s="710"/>
      <c r="Q311" s="710"/>
      <c r="R311" s="710"/>
      <c r="S311" s="710"/>
      <c r="T311" s="710"/>
      <c r="U311" s="710"/>
      <c r="V311" s="710"/>
      <c r="W311" s="710"/>
      <c r="X311" s="710"/>
      <c r="Y311" s="710"/>
      <c r="Z311" s="710"/>
      <c r="AA311" s="710"/>
      <c r="AB311" s="710"/>
      <c r="AC311" s="710"/>
      <c r="AD311" s="710"/>
      <c r="AE311" s="710"/>
      <c r="AF311" s="710"/>
      <c r="AG311" s="710"/>
      <c r="AH311" s="710"/>
      <c r="AI311" s="710"/>
      <c r="AJ311" s="710"/>
      <c r="AK311" s="710"/>
      <c r="AL311" s="710"/>
      <c r="AM311" s="710"/>
      <c r="AN311" s="710"/>
      <c r="AO311" s="710"/>
      <c r="AP311" s="710"/>
      <c r="AQ311" s="710"/>
      <c r="AR311" s="710"/>
      <c r="AS311" s="710"/>
      <c r="AT311" s="710"/>
      <c r="AU311" s="710"/>
      <c r="AV311" s="710"/>
      <c r="AW311" s="710"/>
      <c r="AX311" s="710"/>
      <c r="AY311" s="710"/>
      <c r="AZ311" s="710"/>
      <c r="BA311" s="710"/>
      <c r="BB311" s="710"/>
      <c r="BC311" s="710"/>
      <c r="BD311" s="711"/>
      <c r="BE311" s="711"/>
      <c r="BF311" s="711"/>
      <c r="BG311" s="711"/>
      <c r="BH311" s="711"/>
      <c r="BI311" s="711"/>
      <c r="BJ311" s="711"/>
      <c r="BK311" s="711"/>
      <c r="BL311" s="711"/>
      <c r="BM311" s="711"/>
      <c r="BN311" s="711"/>
      <c r="BO311" s="711"/>
      <c r="BP311" s="711"/>
      <c r="BQ311" s="711"/>
      <c r="BR311" s="711"/>
      <c r="BS311" s="711"/>
      <c r="BT311" s="858"/>
      <c r="BU311" s="858"/>
      <c r="BV311" s="858"/>
      <c r="BW311" s="858"/>
      <c r="BX311" s="858"/>
      <c r="BY311" s="858"/>
      <c r="BZ311" s="858"/>
      <c r="CA311" s="858"/>
      <c r="CB311" s="858"/>
      <c r="CC311" s="858"/>
      <c r="CD311" s="858"/>
      <c r="CE311" s="858"/>
      <c r="CF311" s="858"/>
      <c r="CG311" s="858"/>
      <c r="CH311" s="858"/>
      <c r="CI311" s="858"/>
      <c r="CJ311" s="713"/>
      <c r="CK311" s="713"/>
      <c r="CL311" s="713"/>
      <c r="CM311" s="713"/>
      <c r="CN311" s="713"/>
      <c r="CO311" s="713"/>
      <c r="CP311" s="713"/>
      <c r="CQ311" s="713"/>
      <c r="CR311" s="713"/>
      <c r="CS311" s="713"/>
      <c r="CT311" s="713"/>
      <c r="CU311" s="713"/>
      <c r="CV311" s="713"/>
      <c r="CW311" s="713"/>
      <c r="CX311" s="713"/>
      <c r="CY311" s="713"/>
      <c r="CZ311" s="713"/>
      <c r="DA311" s="713"/>
      <c r="DB311" s="234"/>
    </row>
    <row r="312" spans="1:109" s="182" customFormat="1" ht="13.95" customHeight="1" x14ac:dyDescent="0.25">
      <c r="A312" s="695"/>
      <c r="B312" s="696"/>
      <c r="C312" s="696"/>
      <c r="D312" s="696"/>
      <c r="E312" s="696"/>
      <c r="F312" s="696"/>
      <c r="G312" s="697"/>
      <c r="H312" s="716" t="s">
        <v>52</v>
      </c>
      <c r="I312" s="716"/>
      <c r="J312" s="716"/>
      <c r="K312" s="716"/>
      <c r="L312" s="716"/>
      <c r="M312" s="716"/>
      <c r="N312" s="716"/>
      <c r="O312" s="716"/>
      <c r="P312" s="716"/>
      <c r="Q312" s="716"/>
      <c r="R312" s="716"/>
      <c r="S312" s="716"/>
      <c r="T312" s="716"/>
      <c r="U312" s="716"/>
      <c r="V312" s="716"/>
      <c r="W312" s="716"/>
      <c r="X312" s="716"/>
      <c r="Y312" s="716"/>
      <c r="Z312" s="716"/>
      <c r="AA312" s="716"/>
      <c r="AB312" s="716"/>
      <c r="AC312" s="716"/>
      <c r="AD312" s="716"/>
      <c r="AE312" s="716"/>
      <c r="AF312" s="716"/>
      <c r="AG312" s="716"/>
      <c r="AH312" s="716"/>
      <c r="AI312" s="716"/>
      <c r="AJ312" s="716"/>
      <c r="AK312" s="716"/>
      <c r="AL312" s="716"/>
      <c r="AM312" s="716"/>
      <c r="AN312" s="716"/>
      <c r="AO312" s="716"/>
      <c r="AP312" s="716"/>
      <c r="AQ312" s="716"/>
      <c r="AR312" s="716"/>
      <c r="AS312" s="716"/>
      <c r="AT312" s="716"/>
      <c r="AU312" s="716"/>
      <c r="AV312" s="716"/>
      <c r="AW312" s="716"/>
      <c r="AX312" s="716"/>
      <c r="AY312" s="716"/>
      <c r="AZ312" s="716"/>
      <c r="BA312" s="716"/>
      <c r="BB312" s="716"/>
      <c r="BC312" s="717"/>
      <c r="BD312" s="543"/>
      <c r="BE312" s="543"/>
      <c r="BF312" s="543"/>
      <c r="BG312" s="543"/>
      <c r="BH312" s="543"/>
      <c r="BI312" s="543"/>
      <c r="BJ312" s="543"/>
      <c r="BK312" s="543"/>
      <c r="BL312" s="543"/>
      <c r="BM312" s="543"/>
      <c r="BN312" s="543"/>
      <c r="BO312" s="543"/>
      <c r="BP312" s="543"/>
      <c r="BQ312" s="543"/>
      <c r="BR312" s="543"/>
      <c r="BS312" s="543"/>
      <c r="BT312" s="543"/>
      <c r="BU312" s="543"/>
      <c r="BV312" s="543"/>
      <c r="BW312" s="543"/>
      <c r="BX312" s="543"/>
      <c r="BY312" s="543"/>
      <c r="BZ312" s="543"/>
      <c r="CA312" s="543"/>
      <c r="CB312" s="543"/>
      <c r="CC312" s="543"/>
      <c r="CD312" s="543"/>
      <c r="CE312" s="543"/>
      <c r="CF312" s="543"/>
      <c r="CG312" s="543"/>
      <c r="CH312" s="543"/>
      <c r="CI312" s="543"/>
      <c r="CJ312" s="746">
        <f>SUM(CJ311)</f>
        <v>0</v>
      </c>
      <c r="CK312" s="746"/>
      <c r="CL312" s="746"/>
      <c r="CM312" s="746"/>
      <c r="CN312" s="746"/>
      <c r="CO312" s="746"/>
      <c r="CP312" s="746"/>
      <c r="CQ312" s="746"/>
      <c r="CR312" s="746"/>
      <c r="CS312" s="746"/>
      <c r="CT312" s="746"/>
      <c r="CU312" s="746"/>
      <c r="CV312" s="746"/>
      <c r="CW312" s="746"/>
      <c r="CX312" s="746"/>
      <c r="CY312" s="746"/>
      <c r="CZ312" s="746"/>
      <c r="DA312" s="746"/>
      <c r="DB312" s="234"/>
      <c r="DC312" s="184" t="s">
        <v>557</v>
      </c>
      <c r="DD312" s="182">
        <v>1580000</v>
      </c>
      <c r="DE312" s="182">
        <f>DD312-CJ312</f>
        <v>1580000</v>
      </c>
    </row>
    <row r="313" spans="1:109" s="182" customFormat="1" ht="21.6" customHeight="1" x14ac:dyDescent="0.25">
      <c r="A313" s="772" t="s">
        <v>646</v>
      </c>
      <c r="B313" s="772"/>
      <c r="C313" s="772"/>
      <c r="D313" s="772"/>
      <c r="E313" s="772"/>
      <c r="F313" s="772"/>
      <c r="G313" s="772"/>
      <c r="H313" s="772"/>
      <c r="I313" s="772"/>
      <c r="J313" s="772"/>
      <c r="K313" s="772"/>
      <c r="L313" s="772"/>
      <c r="M313" s="772"/>
      <c r="N313" s="772"/>
      <c r="O313" s="772"/>
      <c r="P313" s="772"/>
      <c r="Q313" s="772"/>
      <c r="R313" s="772"/>
      <c r="S313" s="772"/>
      <c r="T313" s="772"/>
      <c r="U313" s="772"/>
      <c r="V313" s="772"/>
      <c r="W313" s="772"/>
      <c r="X313" s="772"/>
      <c r="Y313" s="772"/>
      <c r="Z313" s="772"/>
      <c r="AA313" s="772"/>
      <c r="AB313" s="772"/>
      <c r="AC313" s="772"/>
      <c r="AD313" s="772"/>
      <c r="AE313" s="772"/>
      <c r="AF313" s="772"/>
      <c r="AG313" s="772"/>
      <c r="AH313" s="772"/>
      <c r="AI313" s="772"/>
      <c r="AJ313" s="772"/>
      <c r="AK313" s="772"/>
      <c r="AL313" s="772"/>
      <c r="AM313" s="772"/>
      <c r="AN313" s="772"/>
      <c r="AO313" s="772"/>
      <c r="AP313" s="772"/>
      <c r="AQ313" s="772"/>
      <c r="AR313" s="772"/>
      <c r="AS313" s="772"/>
      <c r="AT313" s="772"/>
      <c r="AU313" s="772"/>
      <c r="AV313" s="772"/>
      <c r="AW313" s="772"/>
      <c r="AX313" s="772"/>
      <c r="AY313" s="772"/>
      <c r="AZ313" s="772"/>
      <c r="BA313" s="772"/>
      <c r="BB313" s="772"/>
      <c r="BC313" s="772"/>
      <c r="BD313" s="772"/>
      <c r="BE313" s="772"/>
      <c r="BF313" s="772"/>
      <c r="BG313" s="772"/>
      <c r="BH313" s="772"/>
      <c r="BI313" s="772"/>
      <c r="BJ313" s="772"/>
      <c r="BK313" s="772"/>
      <c r="BL313" s="772"/>
      <c r="BM313" s="772"/>
      <c r="BN313" s="772"/>
      <c r="BO313" s="772"/>
      <c r="BP313" s="772"/>
      <c r="BQ313" s="772"/>
      <c r="BR313" s="772"/>
      <c r="BS313" s="772"/>
      <c r="BT313" s="772"/>
      <c r="BU313" s="772"/>
      <c r="BV313" s="772"/>
      <c r="BW313" s="772"/>
      <c r="BX313" s="772"/>
      <c r="BY313" s="772"/>
      <c r="BZ313" s="772"/>
      <c r="CA313" s="772"/>
      <c r="CB313" s="772"/>
      <c r="CC313" s="772"/>
      <c r="CD313" s="772"/>
      <c r="CE313" s="772"/>
      <c r="CF313" s="772"/>
      <c r="CG313" s="772"/>
      <c r="CH313" s="772"/>
      <c r="CI313" s="772"/>
      <c r="CJ313" s="772"/>
      <c r="CK313" s="772"/>
      <c r="CL313" s="772"/>
      <c r="CM313" s="772"/>
      <c r="CN313" s="772"/>
      <c r="CO313" s="772"/>
      <c r="CP313" s="772"/>
      <c r="CQ313" s="772"/>
      <c r="CR313" s="772"/>
      <c r="CS313" s="772"/>
      <c r="CT313" s="772"/>
      <c r="CU313" s="772"/>
      <c r="CV313" s="772"/>
      <c r="CW313" s="772"/>
      <c r="CX313" s="772"/>
      <c r="CY313" s="772"/>
      <c r="CZ313" s="772"/>
      <c r="DA313" s="772"/>
      <c r="DB313" s="234"/>
      <c r="DC313" s="184"/>
    </row>
    <row r="314" spans="1:109" s="182" customFormat="1" ht="6" customHeight="1" x14ac:dyDescent="0.25">
      <c r="A314" s="432"/>
      <c r="B314" s="432"/>
      <c r="C314" s="432"/>
      <c r="D314" s="432"/>
      <c r="E314" s="432"/>
      <c r="F314" s="432"/>
      <c r="G314" s="432"/>
      <c r="H314" s="432"/>
      <c r="I314" s="432"/>
      <c r="J314" s="432"/>
      <c r="K314" s="432"/>
      <c r="L314" s="432"/>
      <c r="M314" s="432"/>
      <c r="N314" s="432"/>
      <c r="O314" s="432"/>
      <c r="P314" s="432"/>
      <c r="Q314" s="432"/>
      <c r="R314" s="432"/>
      <c r="S314" s="432"/>
      <c r="T314" s="432"/>
      <c r="U314" s="432"/>
      <c r="V314" s="432"/>
      <c r="W314" s="432"/>
      <c r="X314" s="432"/>
      <c r="Y314" s="432"/>
      <c r="Z314" s="432"/>
      <c r="AA314" s="432"/>
      <c r="AB314" s="432"/>
      <c r="AC314" s="432"/>
      <c r="AD314" s="432"/>
      <c r="AE314" s="432"/>
      <c r="AF314" s="432"/>
      <c r="AG314" s="432"/>
      <c r="AH314" s="432"/>
      <c r="AI314" s="432"/>
      <c r="AJ314" s="432"/>
      <c r="AK314" s="432"/>
      <c r="AL314" s="432"/>
      <c r="AM314" s="432"/>
      <c r="AN314" s="432"/>
      <c r="AO314" s="432"/>
      <c r="AP314" s="432"/>
      <c r="AQ314" s="432"/>
      <c r="AR314" s="432"/>
      <c r="AS314" s="432"/>
      <c r="AT314" s="432"/>
      <c r="AU314" s="432"/>
      <c r="AV314" s="432"/>
      <c r="AW314" s="432"/>
      <c r="AX314" s="432"/>
      <c r="AY314" s="432"/>
      <c r="AZ314" s="432"/>
      <c r="BA314" s="432"/>
      <c r="BB314" s="432"/>
      <c r="BC314" s="432"/>
      <c r="BD314" s="432"/>
      <c r="BE314" s="432"/>
      <c r="BF314" s="432"/>
      <c r="BG314" s="432"/>
      <c r="BH314" s="432"/>
      <c r="BI314" s="432"/>
      <c r="BJ314" s="432"/>
      <c r="BK314" s="432"/>
      <c r="BL314" s="432"/>
      <c r="BM314" s="432"/>
      <c r="BN314" s="432"/>
      <c r="BO314" s="432"/>
      <c r="BP314" s="432"/>
      <c r="BQ314" s="432"/>
      <c r="BR314" s="432"/>
      <c r="BS314" s="432"/>
      <c r="BT314" s="432"/>
      <c r="BU314" s="432"/>
      <c r="BV314" s="432"/>
      <c r="BW314" s="432"/>
      <c r="BX314" s="432"/>
      <c r="BY314" s="432"/>
      <c r="BZ314" s="432"/>
      <c r="CA314" s="432"/>
      <c r="CB314" s="432"/>
      <c r="CC314" s="432"/>
      <c r="CD314" s="432"/>
      <c r="CE314" s="432"/>
      <c r="CF314" s="432"/>
      <c r="CG314" s="432"/>
      <c r="CH314" s="432"/>
      <c r="CI314" s="432"/>
      <c r="CJ314" s="432"/>
      <c r="CK314" s="432"/>
      <c r="CL314" s="432"/>
      <c r="CM314" s="432"/>
      <c r="CN314" s="432"/>
      <c r="CO314" s="432"/>
      <c r="CP314" s="432"/>
      <c r="CQ314" s="432"/>
      <c r="CR314" s="432"/>
      <c r="CS314" s="432"/>
      <c r="CT314" s="432"/>
      <c r="CU314" s="432"/>
      <c r="CV314" s="432"/>
      <c r="CW314" s="432"/>
      <c r="CX314" s="432"/>
      <c r="CY314" s="432"/>
      <c r="CZ314" s="432"/>
      <c r="DA314" s="432"/>
      <c r="DB314" s="234"/>
      <c r="DC314" s="184"/>
    </row>
    <row r="315" spans="1:109" s="182" customFormat="1" ht="18.600000000000001" customHeight="1" x14ac:dyDescent="0.25">
      <c r="A315" s="721" t="s">
        <v>46</v>
      </c>
      <c r="B315" s="721"/>
      <c r="C315" s="721"/>
      <c r="D315" s="721"/>
      <c r="E315" s="721"/>
      <c r="F315" s="721"/>
      <c r="G315" s="721"/>
      <c r="H315" s="721"/>
      <c r="I315" s="721"/>
      <c r="J315" s="721"/>
      <c r="K315" s="721"/>
      <c r="L315" s="721"/>
      <c r="M315" s="721"/>
      <c r="N315" s="721"/>
      <c r="O315" s="721"/>
      <c r="P315" s="721"/>
      <c r="Q315" s="721"/>
      <c r="R315" s="721"/>
      <c r="S315" s="721"/>
      <c r="T315" s="721"/>
      <c r="U315" s="721"/>
      <c r="V315" s="721"/>
      <c r="W315" s="721"/>
      <c r="X315" s="721"/>
      <c r="Y315" s="721"/>
      <c r="Z315" s="721"/>
      <c r="AA315" s="721"/>
      <c r="AB315" s="721"/>
      <c r="AC315" s="721"/>
      <c r="AD315" s="721"/>
      <c r="AE315" s="721"/>
      <c r="AF315" s="721"/>
      <c r="AG315" s="721"/>
      <c r="AH315" s="721"/>
      <c r="AI315" s="721"/>
      <c r="AJ315" s="721"/>
      <c r="AK315" s="721"/>
      <c r="AL315" s="721"/>
      <c r="AM315" s="721"/>
      <c r="AN315" s="721"/>
      <c r="AO315" s="721"/>
      <c r="AP315" s="694" t="s">
        <v>485</v>
      </c>
      <c r="AQ315" s="694"/>
      <c r="AR315" s="694"/>
      <c r="AS315" s="694"/>
      <c r="AT315" s="694"/>
      <c r="AU315" s="694"/>
      <c r="AV315" s="694"/>
      <c r="AW315" s="694"/>
      <c r="AX315" s="694"/>
      <c r="AY315" s="694"/>
      <c r="AZ315" s="694"/>
      <c r="BA315" s="694"/>
      <c r="BB315" s="694"/>
      <c r="BC315" s="694"/>
      <c r="BD315" s="694"/>
      <c r="BE315" s="694"/>
      <c r="BF315" s="694"/>
      <c r="BG315" s="694"/>
      <c r="BH315" s="694"/>
      <c r="BI315" s="694"/>
      <c r="BJ315" s="694"/>
      <c r="BK315" s="694"/>
      <c r="BL315" s="694"/>
      <c r="BM315" s="694"/>
      <c r="BN315" s="694"/>
      <c r="BO315" s="694"/>
      <c r="BP315" s="694"/>
      <c r="BQ315" s="694"/>
      <c r="BR315" s="694"/>
      <c r="BS315" s="694"/>
      <c r="BT315" s="694"/>
      <c r="BU315" s="694"/>
      <c r="BV315" s="694"/>
      <c r="BW315" s="694"/>
      <c r="BX315" s="694"/>
      <c r="BY315" s="694"/>
      <c r="BZ315" s="694"/>
      <c r="CA315" s="694"/>
      <c r="CB315" s="694"/>
      <c r="CC315" s="694"/>
      <c r="CD315" s="694"/>
      <c r="CE315" s="694"/>
      <c r="CF315" s="694"/>
      <c r="CG315" s="694"/>
      <c r="CH315" s="694"/>
      <c r="CI315" s="694"/>
      <c r="CJ315" s="694"/>
      <c r="CK315" s="694"/>
      <c r="CL315" s="694"/>
      <c r="CM315" s="694"/>
      <c r="CN315" s="694"/>
      <c r="CO315" s="694"/>
      <c r="CP315" s="694"/>
      <c r="CQ315" s="694"/>
      <c r="CR315" s="694"/>
      <c r="CS315" s="694"/>
      <c r="CT315" s="694"/>
      <c r="CU315" s="694"/>
      <c r="CV315" s="694"/>
      <c r="CW315" s="694"/>
      <c r="CX315" s="694"/>
      <c r="CY315" s="694"/>
      <c r="CZ315" s="694"/>
      <c r="DA315" s="694"/>
      <c r="DB315" s="234"/>
      <c r="DC315" s="184"/>
    </row>
    <row r="316" spans="1:109" s="182" customFormat="1" ht="6.6" customHeight="1" x14ac:dyDescent="0.25">
      <c r="A316" s="183"/>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c r="AG316" s="183"/>
      <c r="AH316" s="183"/>
      <c r="AI316" s="183"/>
      <c r="AJ316" s="183"/>
      <c r="AK316" s="183"/>
      <c r="AL316" s="183"/>
      <c r="AM316" s="183"/>
      <c r="AN316" s="183"/>
      <c r="AO316" s="183"/>
      <c r="AP316" s="183"/>
      <c r="AQ316" s="183"/>
      <c r="AR316" s="183"/>
      <c r="AS316" s="183"/>
      <c r="AT316" s="183"/>
      <c r="AU316" s="183"/>
      <c r="AV316" s="183"/>
      <c r="AW316" s="183"/>
      <c r="AX316" s="183"/>
      <c r="AY316" s="183"/>
      <c r="AZ316" s="183"/>
      <c r="BA316" s="183"/>
      <c r="BB316" s="183"/>
      <c r="BC316" s="183"/>
      <c r="BD316" s="183"/>
      <c r="BE316" s="183"/>
      <c r="BF316" s="183"/>
      <c r="BG316" s="183"/>
      <c r="BH316" s="183"/>
      <c r="BI316" s="183"/>
      <c r="BJ316" s="183"/>
      <c r="BK316" s="183"/>
      <c r="BL316" s="183"/>
      <c r="BM316" s="183"/>
      <c r="BN316" s="183"/>
      <c r="BO316" s="183"/>
      <c r="BP316" s="183"/>
      <c r="BQ316" s="183"/>
      <c r="BR316" s="183"/>
      <c r="BS316" s="183"/>
      <c r="BT316" s="183"/>
      <c r="BU316" s="183"/>
      <c r="BV316" s="183"/>
      <c r="BW316" s="183"/>
      <c r="BX316" s="183"/>
      <c r="BY316" s="183"/>
      <c r="BZ316" s="183"/>
      <c r="CA316" s="183"/>
      <c r="CB316" s="183"/>
      <c r="CC316" s="183"/>
      <c r="CD316" s="183"/>
      <c r="CE316" s="183"/>
      <c r="CF316" s="183"/>
      <c r="CG316" s="183"/>
      <c r="CH316" s="183"/>
      <c r="CI316" s="183"/>
      <c r="CJ316" s="183"/>
      <c r="CK316" s="183"/>
      <c r="CL316" s="183"/>
      <c r="CM316" s="183"/>
      <c r="CN316" s="183"/>
      <c r="CO316" s="183"/>
      <c r="CP316" s="183"/>
      <c r="CQ316" s="183"/>
      <c r="CR316" s="183"/>
      <c r="CS316" s="183"/>
      <c r="CT316" s="183"/>
      <c r="CU316" s="183"/>
      <c r="CV316" s="183"/>
      <c r="CW316" s="183"/>
      <c r="CX316" s="183"/>
      <c r="CY316" s="183"/>
      <c r="CZ316" s="183"/>
      <c r="DA316" s="183"/>
      <c r="DB316" s="234"/>
      <c r="DC316" s="184"/>
    </row>
    <row r="317" spans="1:109" s="182" customFormat="1" x14ac:dyDescent="0.25">
      <c r="A317" s="773" t="s">
        <v>47</v>
      </c>
      <c r="B317" s="774"/>
      <c r="C317" s="774"/>
      <c r="D317" s="774"/>
      <c r="E317" s="774"/>
      <c r="F317" s="774"/>
      <c r="G317" s="775"/>
      <c r="H317" s="544" t="s">
        <v>72</v>
      </c>
      <c r="I317" s="722"/>
      <c r="J317" s="722"/>
      <c r="K317" s="722"/>
      <c r="L317" s="722"/>
      <c r="M317" s="722"/>
      <c r="N317" s="722"/>
      <c r="O317" s="722"/>
      <c r="P317" s="722"/>
      <c r="Q317" s="722"/>
      <c r="R317" s="722"/>
      <c r="S317" s="722"/>
      <c r="T317" s="722"/>
      <c r="U317" s="722"/>
      <c r="V317" s="722"/>
      <c r="W317" s="722"/>
      <c r="X317" s="722"/>
      <c r="Y317" s="722"/>
      <c r="Z317" s="722"/>
      <c r="AA317" s="722"/>
      <c r="AB317" s="722"/>
      <c r="AC317" s="722"/>
      <c r="AD317" s="722"/>
      <c r="AE317" s="722"/>
      <c r="AF317" s="722"/>
      <c r="AG317" s="722"/>
      <c r="AH317" s="722"/>
      <c r="AI317" s="722"/>
      <c r="AJ317" s="722"/>
      <c r="AK317" s="722"/>
      <c r="AL317" s="722"/>
      <c r="AM317" s="722"/>
      <c r="AN317" s="722"/>
      <c r="AO317" s="722"/>
      <c r="AP317" s="722"/>
      <c r="AQ317" s="722"/>
      <c r="AR317" s="722"/>
      <c r="AS317" s="722"/>
      <c r="AT317" s="722"/>
      <c r="AU317" s="722"/>
      <c r="AV317" s="722"/>
      <c r="AW317" s="722"/>
      <c r="AX317" s="722"/>
      <c r="AY317" s="722"/>
      <c r="AZ317" s="722"/>
      <c r="BA317" s="722"/>
      <c r="BB317" s="722"/>
      <c r="BC317" s="723"/>
      <c r="BD317" s="544" t="s">
        <v>85</v>
      </c>
      <c r="BE317" s="722"/>
      <c r="BF317" s="722"/>
      <c r="BG317" s="722"/>
      <c r="BH317" s="722"/>
      <c r="BI317" s="722"/>
      <c r="BJ317" s="722"/>
      <c r="BK317" s="722"/>
      <c r="BL317" s="722"/>
      <c r="BM317" s="722"/>
      <c r="BN317" s="722"/>
      <c r="BO317" s="722"/>
      <c r="BP317" s="722"/>
      <c r="BQ317" s="722"/>
      <c r="BR317" s="722"/>
      <c r="BS317" s="723"/>
      <c r="BT317" s="544" t="s">
        <v>90</v>
      </c>
      <c r="BU317" s="722"/>
      <c r="BV317" s="722"/>
      <c r="BW317" s="722"/>
      <c r="BX317" s="722"/>
      <c r="BY317" s="722"/>
      <c r="BZ317" s="722"/>
      <c r="CA317" s="722"/>
      <c r="CB317" s="722"/>
      <c r="CC317" s="722"/>
      <c r="CD317" s="722"/>
      <c r="CE317" s="722"/>
      <c r="CF317" s="722"/>
      <c r="CG317" s="722"/>
      <c r="CH317" s="722"/>
      <c r="CI317" s="723"/>
      <c r="CJ317" s="544" t="s">
        <v>91</v>
      </c>
      <c r="CK317" s="722"/>
      <c r="CL317" s="722"/>
      <c r="CM317" s="722"/>
      <c r="CN317" s="722"/>
      <c r="CO317" s="722"/>
      <c r="CP317" s="722"/>
      <c r="CQ317" s="722"/>
      <c r="CR317" s="722"/>
      <c r="CS317" s="722"/>
      <c r="CT317" s="722"/>
      <c r="CU317" s="722"/>
      <c r="CV317" s="722"/>
      <c r="CW317" s="722"/>
      <c r="CX317" s="722"/>
      <c r="CY317" s="722"/>
      <c r="CZ317" s="722"/>
      <c r="DA317" s="723"/>
      <c r="DB317" s="234"/>
      <c r="DC317" s="184"/>
    </row>
    <row r="318" spans="1:109" s="182" customFormat="1" x14ac:dyDescent="0.25">
      <c r="A318" s="832"/>
      <c r="B318" s="833"/>
      <c r="C318" s="833"/>
      <c r="D318" s="833"/>
      <c r="E318" s="833"/>
      <c r="F318" s="833"/>
      <c r="G318" s="834"/>
      <c r="H318" s="724">
        <v>1</v>
      </c>
      <c r="I318" s="724"/>
      <c r="J318" s="724"/>
      <c r="K318" s="724"/>
      <c r="L318" s="724"/>
      <c r="M318" s="724"/>
      <c r="N318" s="724"/>
      <c r="O318" s="724"/>
      <c r="P318" s="724"/>
      <c r="Q318" s="724"/>
      <c r="R318" s="724"/>
      <c r="S318" s="724"/>
      <c r="T318" s="724"/>
      <c r="U318" s="724"/>
      <c r="V318" s="724"/>
      <c r="W318" s="724"/>
      <c r="X318" s="724"/>
      <c r="Y318" s="724"/>
      <c r="Z318" s="724"/>
      <c r="AA318" s="724"/>
      <c r="AB318" s="724"/>
      <c r="AC318" s="724"/>
      <c r="AD318" s="724"/>
      <c r="AE318" s="724"/>
      <c r="AF318" s="724"/>
      <c r="AG318" s="724"/>
      <c r="AH318" s="724"/>
      <c r="AI318" s="724"/>
      <c r="AJ318" s="724"/>
      <c r="AK318" s="724"/>
      <c r="AL318" s="724"/>
      <c r="AM318" s="724"/>
      <c r="AN318" s="724"/>
      <c r="AO318" s="724"/>
      <c r="AP318" s="724"/>
      <c r="AQ318" s="724"/>
      <c r="AR318" s="724"/>
      <c r="AS318" s="724"/>
      <c r="AT318" s="724"/>
      <c r="AU318" s="724"/>
      <c r="AV318" s="724"/>
      <c r="AW318" s="724"/>
      <c r="AX318" s="724"/>
      <c r="AY318" s="724"/>
      <c r="AZ318" s="724"/>
      <c r="BA318" s="724"/>
      <c r="BB318" s="724"/>
      <c r="BC318" s="724"/>
      <c r="BD318" s="724">
        <v>2</v>
      </c>
      <c r="BE318" s="724"/>
      <c r="BF318" s="724"/>
      <c r="BG318" s="724"/>
      <c r="BH318" s="724"/>
      <c r="BI318" s="724"/>
      <c r="BJ318" s="724"/>
      <c r="BK318" s="724"/>
      <c r="BL318" s="724"/>
      <c r="BM318" s="724"/>
      <c r="BN318" s="724"/>
      <c r="BO318" s="724"/>
      <c r="BP318" s="724"/>
      <c r="BQ318" s="724"/>
      <c r="BR318" s="724"/>
      <c r="BS318" s="724"/>
      <c r="BT318" s="724">
        <v>3</v>
      </c>
      <c r="BU318" s="724"/>
      <c r="BV318" s="724"/>
      <c r="BW318" s="724"/>
      <c r="BX318" s="724"/>
      <c r="BY318" s="724"/>
      <c r="BZ318" s="724"/>
      <c r="CA318" s="724"/>
      <c r="CB318" s="724"/>
      <c r="CC318" s="724"/>
      <c r="CD318" s="724"/>
      <c r="CE318" s="724"/>
      <c r="CF318" s="724"/>
      <c r="CG318" s="724"/>
      <c r="CH318" s="724"/>
      <c r="CI318" s="724"/>
      <c r="CJ318" s="724">
        <v>4</v>
      </c>
      <c r="CK318" s="724"/>
      <c r="CL318" s="724"/>
      <c r="CM318" s="724"/>
      <c r="CN318" s="724"/>
      <c r="CO318" s="724"/>
      <c r="CP318" s="724"/>
      <c r="CQ318" s="724"/>
      <c r="CR318" s="724"/>
      <c r="CS318" s="724"/>
      <c r="CT318" s="724"/>
      <c r="CU318" s="724"/>
      <c r="CV318" s="724"/>
      <c r="CW318" s="724"/>
      <c r="CX318" s="724"/>
      <c r="CY318" s="724"/>
      <c r="CZ318" s="724"/>
      <c r="DA318" s="724"/>
      <c r="DB318" s="234"/>
      <c r="DC318" s="184"/>
    </row>
    <row r="319" spans="1:109" s="233" customFormat="1" ht="24.6" customHeight="1" x14ac:dyDescent="0.25">
      <c r="A319" s="695" t="s">
        <v>63</v>
      </c>
      <c r="B319" s="696"/>
      <c r="C319" s="696"/>
      <c r="D319" s="696"/>
      <c r="E319" s="696"/>
      <c r="F319" s="696"/>
      <c r="G319" s="697"/>
      <c r="H319" s="698" t="s">
        <v>561</v>
      </c>
      <c r="I319" s="699"/>
      <c r="J319" s="699"/>
      <c r="K319" s="699"/>
      <c r="L319" s="699"/>
      <c r="M319" s="699"/>
      <c r="N319" s="699"/>
      <c r="O319" s="699"/>
      <c r="P319" s="699"/>
      <c r="Q319" s="699"/>
      <c r="R319" s="699"/>
      <c r="S319" s="699"/>
      <c r="T319" s="699"/>
      <c r="U319" s="699"/>
      <c r="V319" s="699"/>
      <c r="W319" s="699"/>
      <c r="X319" s="699"/>
      <c r="Y319" s="699"/>
      <c r="Z319" s="699"/>
      <c r="AA319" s="699"/>
      <c r="AB319" s="699"/>
      <c r="AC319" s="699"/>
      <c r="AD319" s="699"/>
      <c r="AE319" s="699"/>
      <c r="AF319" s="699"/>
      <c r="AG319" s="699"/>
      <c r="AH319" s="699"/>
      <c r="AI319" s="699"/>
      <c r="AJ319" s="699"/>
      <c r="AK319" s="699"/>
      <c r="AL319" s="699"/>
      <c r="AM319" s="699"/>
      <c r="AN319" s="699"/>
      <c r="AO319" s="699"/>
      <c r="AP319" s="699"/>
      <c r="AQ319" s="699"/>
      <c r="AR319" s="699"/>
      <c r="AS319" s="699"/>
      <c r="AT319" s="699"/>
      <c r="AU319" s="699"/>
      <c r="AV319" s="699"/>
      <c r="AW319" s="699"/>
      <c r="AX319" s="699"/>
      <c r="AY319" s="699"/>
      <c r="AZ319" s="699"/>
      <c r="BA319" s="699"/>
      <c r="BB319" s="699"/>
      <c r="BC319" s="700"/>
      <c r="BD319" s="701"/>
      <c r="BE319" s="702"/>
      <c r="BF319" s="702"/>
      <c r="BG319" s="702"/>
      <c r="BH319" s="702"/>
      <c r="BI319" s="702"/>
      <c r="BJ319" s="702"/>
      <c r="BK319" s="702"/>
      <c r="BL319" s="702"/>
      <c r="BM319" s="702"/>
      <c r="BN319" s="702"/>
      <c r="BO319" s="702"/>
      <c r="BP319" s="702"/>
      <c r="BQ319" s="702"/>
      <c r="BR319" s="702"/>
      <c r="BS319" s="703"/>
      <c r="BT319" s="701"/>
      <c r="BU319" s="702"/>
      <c r="BV319" s="702"/>
      <c r="BW319" s="702"/>
      <c r="BX319" s="702"/>
      <c r="BY319" s="702"/>
      <c r="BZ319" s="702"/>
      <c r="CA319" s="702"/>
      <c r="CB319" s="702"/>
      <c r="CC319" s="702"/>
      <c r="CD319" s="702"/>
      <c r="CE319" s="702"/>
      <c r="CF319" s="702"/>
      <c r="CG319" s="702"/>
      <c r="CH319" s="702"/>
      <c r="CI319" s="703"/>
      <c r="CJ319" s="704">
        <f>SUM(CJ320:DA321)</f>
        <v>100000</v>
      </c>
      <c r="CK319" s="705"/>
      <c r="CL319" s="705"/>
      <c r="CM319" s="705"/>
      <c r="CN319" s="705"/>
      <c r="CO319" s="705"/>
      <c r="CP319" s="705"/>
      <c r="CQ319" s="705"/>
      <c r="CR319" s="705"/>
      <c r="CS319" s="705"/>
      <c r="CT319" s="705"/>
      <c r="CU319" s="705"/>
      <c r="CV319" s="705"/>
      <c r="CW319" s="705"/>
      <c r="CX319" s="705"/>
      <c r="CY319" s="705"/>
      <c r="CZ319" s="705"/>
      <c r="DA319" s="706"/>
      <c r="DB319" s="234"/>
      <c r="DC319" s="184" t="s">
        <v>558</v>
      </c>
      <c r="DD319" s="182"/>
      <c r="DE319" s="182">
        <f>DD319-CJ319</f>
        <v>-100000</v>
      </c>
    </row>
    <row r="320" spans="1:109" s="182" customFormat="1" ht="21" customHeight="1" x14ac:dyDescent="0.25">
      <c r="A320" s="707"/>
      <c r="B320" s="708"/>
      <c r="C320" s="708"/>
      <c r="D320" s="708"/>
      <c r="E320" s="708"/>
      <c r="F320" s="708"/>
      <c r="G320" s="709"/>
      <c r="H320" s="734" t="s">
        <v>580</v>
      </c>
      <c r="I320" s="735" t="s">
        <v>508</v>
      </c>
      <c r="J320" s="735" t="s">
        <v>508</v>
      </c>
      <c r="K320" s="735" t="s">
        <v>508</v>
      </c>
      <c r="L320" s="735" t="s">
        <v>508</v>
      </c>
      <c r="M320" s="735" t="s">
        <v>508</v>
      </c>
      <c r="N320" s="735" t="s">
        <v>508</v>
      </c>
      <c r="O320" s="735" t="s">
        <v>508</v>
      </c>
      <c r="P320" s="735" t="s">
        <v>508</v>
      </c>
      <c r="Q320" s="735" t="s">
        <v>508</v>
      </c>
      <c r="R320" s="735" t="s">
        <v>508</v>
      </c>
      <c r="S320" s="735" t="s">
        <v>508</v>
      </c>
      <c r="T320" s="735" t="s">
        <v>508</v>
      </c>
      <c r="U320" s="735" t="s">
        <v>508</v>
      </c>
      <c r="V320" s="735" t="s">
        <v>508</v>
      </c>
      <c r="W320" s="735" t="s">
        <v>508</v>
      </c>
      <c r="X320" s="735" t="s">
        <v>508</v>
      </c>
      <c r="Y320" s="735" t="s">
        <v>508</v>
      </c>
      <c r="Z320" s="735" t="s">
        <v>508</v>
      </c>
      <c r="AA320" s="735" t="s">
        <v>508</v>
      </c>
      <c r="AB320" s="735" t="s">
        <v>508</v>
      </c>
      <c r="AC320" s="735" t="s">
        <v>508</v>
      </c>
      <c r="AD320" s="735" t="s">
        <v>508</v>
      </c>
      <c r="AE320" s="735" t="s">
        <v>508</v>
      </c>
      <c r="AF320" s="735" t="s">
        <v>508</v>
      </c>
      <c r="AG320" s="735" t="s">
        <v>508</v>
      </c>
      <c r="AH320" s="735" t="s">
        <v>508</v>
      </c>
      <c r="AI320" s="735" t="s">
        <v>508</v>
      </c>
      <c r="AJ320" s="735" t="s">
        <v>508</v>
      </c>
      <c r="AK320" s="735" t="s">
        <v>508</v>
      </c>
      <c r="AL320" s="735" t="s">
        <v>508</v>
      </c>
      <c r="AM320" s="735" t="s">
        <v>508</v>
      </c>
      <c r="AN320" s="735" t="s">
        <v>508</v>
      </c>
      <c r="AO320" s="735" t="s">
        <v>508</v>
      </c>
      <c r="AP320" s="735" t="s">
        <v>508</v>
      </c>
      <c r="AQ320" s="735" t="s">
        <v>508</v>
      </c>
      <c r="AR320" s="735" t="s">
        <v>508</v>
      </c>
      <c r="AS320" s="735" t="s">
        <v>508</v>
      </c>
      <c r="AT320" s="735" t="s">
        <v>508</v>
      </c>
      <c r="AU320" s="735" t="s">
        <v>508</v>
      </c>
      <c r="AV320" s="735" t="s">
        <v>508</v>
      </c>
      <c r="AW320" s="735" t="s">
        <v>508</v>
      </c>
      <c r="AX320" s="735" t="s">
        <v>508</v>
      </c>
      <c r="AY320" s="735" t="s">
        <v>508</v>
      </c>
      <c r="AZ320" s="735" t="s">
        <v>508</v>
      </c>
      <c r="BA320" s="735" t="s">
        <v>508</v>
      </c>
      <c r="BB320" s="735" t="s">
        <v>508</v>
      </c>
      <c r="BC320" s="736" t="s">
        <v>508</v>
      </c>
      <c r="BD320" s="711">
        <v>27</v>
      </c>
      <c r="BE320" s="711"/>
      <c r="BF320" s="711"/>
      <c r="BG320" s="711"/>
      <c r="BH320" s="711"/>
      <c r="BI320" s="711"/>
      <c r="BJ320" s="711"/>
      <c r="BK320" s="711"/>
      <c r="BL320" s="711"/>
      <c r="BM320" s="711"/>
      <c r="BN320" s="711"/>
      <c r="BO320" s="711"/>
      <c r="BP320" s="711"/>
      <c r="BQ320" s="711"/>
      <c r="BR320" s="711"/>
      <c r="BS320" s="711"/>
      <c r="BT320" s="712">
        <f>CJ320/BD320</f>
        <v>1111.1111111111111</v>
      </c>
      <c r="BU320" s="712"/>
      <c r="BV320" s="712"/>
      <c r="BW320" s="712"/>
      <c r="BX320" s="712"/>
      <c r="BY320" s="712"/>
      <c r="BZ320" s="712"/>
      <c r="CA320" s="712"/>
      <c r="CB320" s="712"/>
      <c r="CC320" s="712"/>
      <c r="CD320" s="712"/>
      <c r="CE320" s="712"/>
      <c r="CF320" s="712"/>
      <c r="CG320" s="712"/>
      <c r="CH320" s="712"/>
      <c r="CI320" s="712"/>
      <c r="CJ320" s="726">
        <v>30000</v>
      </c>
      <c r="CK320" s="741"/>
      <c r="CL320" s="741"/>
      <c r="CM320" s="741"/>
      <c r="CN320" s="741"/>
      <c r="CO320" s="741"/>
      <c r="CP320" s="741"/>
      <c r="CQ320" s="741"/>
      <c r="CR320" s="741"/>
      <c r="CS320" s="741"/>
      <c r="CT320" s="741"/>
      <c r="CU320" s="741"/>
      <c r="CV320" s="741"/>
      <c r="CW320" s="741"/>
      <c r="CX320" s="741"/>
      <c r="CY320" s="741"/>
      <c r="CZ320" s="741"/>
      <c r="DA320" s="742"/>
      <c r="DB320" s="234"/>
      <c r="DC320" s="184"/>
    </row>
    <row r="321" spans="1:109" s="182" customFormat="1" ht="21" customHeight="1" x14ac:dyDescent="0.25">
      <c r="A321" s="707"/>
      <c r="B321" s="708"/>
      <c r="C321" s="708"/>
      <c r="D321" s="708"/>
      <c r="E321" s="708"/>
      <c r="F321" s="708"/>
      <c r="G321" s="709"/>
      <c r="H321" s="734" t="s">
        <v>581</v>
      </c>
      <c r="I321" s="735" t="s">
        <v>509</v>
      </c>
      <c r="J321" s="735" t="s">
        <v>509</v>
      </c>
      <c r="K321" s="735" t="s">
        <v>509</v>
      </c>
      <c r="L321" s="735" t="s">
        <v>509</v>
      </c>
      <c r="M321" s="735" t="s">
        <v>509</v>
      </c>
      <c r="N321" s="735" t="s">
        <v>509</v>
      </c>
      <c r="O321" s="735" t="s">
        <v>509</v>
      </c>
      <c r="P321" s="735" t="s">
        <v>509</v>
      </c>
      <c r="Q321" s="735" t="s">
        <v>509</v>
      </c>
      <c r="R321" s="735" t="s">
        <v>509</v>
      </c>
      <c r="S321" s="735" t="s">
        <v>509</v>
      </c>
      <c r="T321" s="735" t="s">
        <v>509</v>
      </c>
      <c r="U321" s="735" t="s">
        <v>509</v>
      </c>
      <c r="V321" s="735" t="s">
        <v>509</v>
      </c>
      <c r="W321" s="735" t="s">
        <v>509</v>
      </c>
      <c r="X321" s="735" t="s">
        <v>509</v>
      </c>
      <c r="Y321" s="735" t="s">
        <v>509</v>
      </c>
      <c r="Z321" s="735" t="s">
        <v>509</v>
      </c>
      <c r="AA321" s="735" t="s">
        <v>509</v>
      </c>
      <c r="AB321" s="735" t="s">
        <v>509</v>
      </c>
      <c r="AC321" s="735" t="s">
        <v>509</v>
      </c>
      <c r="AD321" s="735" t="s">
        <v>509</v>
      </c>
      <c r="AE321" s="735" t="s">
        <v>509</v>
      </c>
      <c r="AF321" s="735" t="s">
        <v>509</v>
      </c>
      <c r="AG321" s="735" t="s">
        <v>509</v>
      </c>
      <c r="AH321" s="735" t="s">
        <v>509</v>
      </c>
      <c r="AI321" s="735" t="s">
        <v>509</v>
      </c>
      <c r="AJ321" s="735" t="s">
        <v>509</v>
      </c>
      <c r="AK321" s="735" t="s">
        <v>509</v>
      </c>
      <c r="AL321" s="735" t="s">
        <v>509</v>
      </c>
      <c r="AM321" s="735" t="s">
        <v>509</v>
      </c>
      <c r="AN321" s="735" t="s">
        <v>509</v>
      </c>
      <c r="AO321" s="735" t="s">
        <v>509</v>
      </c>
      <c r="AP321" s="735" t="s">
        <v>509</v>
      </c>
      <c r="AQ321" s="735" t="s">
        <v>509</v>
      </c>
      <c r="AR321" s="735" t="s">
        <v>509</v>
      </c>
      <c r="AS321" s="735" t="s">
        <v>509</v>
      </c>
      <c r="AT321" s="735" t="s">
        <v>509</v>
      </c>
      <c r="AU321" s="735" t="s">
        <v>509</v>
      </c>
      <c r="AV321" s="735" t="s">
        <v>509</v>
      </c>
      <c r="AW321" s="735" t="s">
        <v>509</v>
      </c>
      <c r="AX321" s="735" t="s">
        <v>509</v>
      </c>
      <c r="AY321" s="735" t="s">
        <v>509</v>
      </c>
      <c r="AZ321" s="735" t="s">
        <v>509</v>
      </c>
      <c r="BA321" s="735" t="s">
        <v>509</v>
      </c>
      <c r="BB321" s="735" t="s">
        <v>509</v>
      </c>
      <c r="BC321" s="736" t="s">
        <v>509</v>
      </c>
      <c r="BD321" s="711">
        <v>20</v>
      </c>
      <c r="BE321" s="711"/>
      <c r="BF321" s="711"/>
      <c r="BG321" s="711"/>
      <c r="BH321" s="711"/>
      <c r="BI321" s="711"/>
      <c r="BJ321" s="711"/>
      <c r="BK321" s="711"/>
      <c r="BL321" s="711"/>
      <c r="BM321" s="711"/>
      <c r="BN321" s="711"/>
      <c r="BO321" s="711"/>
      <c r="BP321" s="711"/>
      <c r="BQ321" s="711"/>
      <c r="BR321" s="711"/>
      <c r="BS321" s="711"/>
      <c r="BT321" s="712">
        <f>CJ321/BD321</f>
        <v>3500</v>
      </c>
      <c r="BU321" s="712"/>
      <c r="BV321" s="712"/>
      <c r="BW321" s="712"/>
      <c r="BX321" s="712"/>
      <c r="BY321" s="712"/>
      <c r="BZ321" s="712"/>
      <c r="CA321" s="712"/>
      <c r="CB321" s="712"/>
      <c r="CC321" s="712"/>
      <c r="CD321" s="712"/>
      <c r="CE321" s="712"/>
      <c r="CF321" s="712"/>
      <c r="CG321" s="712"/>
      <c r="CH321" s="712"/>
      <c r="CI321" s="712"/>
      <c r="CJ321" s="713">
        <v>70000</v>
      </c>
      <c r="CK321" s="713"/>
      <c r="CL321" s="713"/>
      <c r="CM321" s="713"/>
      <c r="CN321" s="713"/>
      <c r="CO321" s="713"/>
      <c r="CP321" s="713"/>
      <c r="CQ321" s="713"/>
      <c r="CR321" s="713"/>
      <c r="CS321" s="713"/>
      <c r="CT321" s="713"/>
      <c r="CU321" s="713"/>
      <c r="CV321" s="713"/>
      <c r="CW321" s="713"/>
      <c r="CX321" s="713"/>
      <c r="CY321" s="713"/>
      <c r="CZ321" s="713"/>
      <c r="DA321" s="713"/>
      <c r="DB321" s="234"/>
      <c r="DC321" s="184"/>
    </row>
    <row r="322" spans="1:109" s="233" customFormat="1" ht="20.399999999999999" customHeight="1" x14ac:dyDescent="0.25">
      <c r="A322" s="695" t="s">
        <v>67</v>
      </c>
      <c r="B322" s="696"/>
      <c r="C322" s="696"/>
      <c r="D322" s="696"/>
      <c r="E322" s="696"/>
      <c r="F322" s="696"/>
      <c r="G322" s="697"/>
      <c r="H322" s="698" t="s">
        <v>560</v>
      </c>
      <c r="I322" s="699"/>
      <c r="J322" s="699"/>
      <c r="K322" s="699"/>
      <c r="L322" s="699"/>
      <c r="M322" s="699"/>
      <c r="N322" s="699"/>
      <c r="O322" s="699"/>
      <c r="P322" s="699"/>
      <c r="Q322" s="699"/>
      <c r="R322" s="699"/>
      <c r="S322" s="699"/>
      <c r="T322" s="699"/>
      <c r="U322" s="699"/>
      <c r="V322" s="699"/>
      <c r="W322" s="699"/>
      <c r="X322" s="699"/>
      <c r="Y322" s="699"/>
      <c r="Z322" s="699"/>
      <c r="AA322" s="699"/>
      <c r="AB322" s="699"/>
      <c r="AC322" s="699"/>
      <c r="AD322" s="699"/>
      <c r="AE322" s="699"/>
      <c r="AF322" s="699"/>
      <c r="AG322" s="699"/>
      <c r="AH322" s="699"/>
      <c r="AI322" s="699"/>
      <c r="AJ322" s="699"/>
      <c r="AK322" s="699"/>
      <c r="AL322" s="699"/>
      <c r="AM322" s="699"/>
      <c r="AN322" s="699"/>
      <c r="AO322" s="699"/>
      <c r="AP322" s="699"/>
      <c r="AQ322" s="699"/>
      <c r="AR322" s="699"/>
      <c r="AS322" s="699"/>
      <c r="AT322" s="699"/>
      <c r="AU322" s="699"/>
      <c r="AV322" s="699"/>
      <c r="AW322" s="699"/>
      <c r="AX322" s="699"/>
      <c r="AY322" s="699"/>
      <c r="AZ322" s="699"/>
      <c r="BA322" s="699"/>
      <c r="BB322" s="699"/>
      <c r="BC322" s="700"/>
      <c r="BD322" s="701"/>
      <c r="BE322" s="702"/>
      <c r="BF322" s="702"/>
      <c r="BG322" s="702"/>
      <c r="BH322" s="702"/>
      <c r="BI322" s="702"/>
      <c r="BJ322" s="702"/>
      <c r="BK322" s="702"/>
      <c r="BL322" s="702"/>
      <c r="BM322" s="702"/>
      <c r="BN322" s="702"/>
      <c r="BO322" s="702"/>
      <c r="BP322" s="702"/>
      <c r="BQ322" s="702"/>
      <c r="BR322" s="702"/>
      <c r="BS322" s="703"/>
      <c r="BT322" s="701"/>
      <c r="BU322" s="702"/>
      <c r="BV322" s="702"/>
      <c r="BW322" s="702"/>
      <c r="BX322" s="702"/>
      <c r="BY322" s="702"/>
      <c r="BZ322" s="702"/>
      <c r="CA322" s="702"/>
      <c r="CB322" s="702"/>
      <c r="CC322" s="702"/>
      <c r="CD322" s="702"/>
      <c r="CE322" s="702"/>
      <c r="CF322" s="702"/>
      <c r="CG322" s="702"/>
      <c r="CH322" s="702"/>
      <c r="CI322" s="703"/>
      <c r="CJ322" s="704">
        <f>SUM(CJ323:DA324)</f>
        <v>200000</v>
      </c>
      <c r="CK322" s="705"/>
      <c r="CL322" s="705"/>
      <c r="CM322" s="705"/>
      <c r="CN322" s="705"/>
      <c r="CO322" s="705"/>
      <c r="CP322" s="705"/>
      <c r="CQ322" s="705"/>
      <c r="CR322" s="705"/>
      <c r="CS322" s="705"/>
      <c r="CT322" s="705"/>
      <c r="CU322" s="705"/>
      <c r="CV322" s="705"/>
      <c r="CW322" s="705"/>
      <c r="CX322" s="705"/>
      <c r="CY322" s="705"/>
      <c r="CZ322" s="705"/>
      <c r="DA322" s="706"/>
      <c r="DB322" s="234">
        <f>CJ323+CJ324</f>
        <v>200000</v>
      </c>
      <c r="DC322" s="184" t="s">
        <v>559</v>
      </c>
      <c r="DD322" s="182"/>
    </row>
    <row r="323" spans="1:109" s="182" customFormat="1" ht="25.95" customHeight="1" x14ac:dyDescent="0.25">
      <c r="A323" s="707"/>
      <c r="B323" s="708"/>
      <c r="C323" s="708"/>
      <c r="D323" s="708"/>
      <c r="E323" s="708"/>
      <c r="F323" s="708"/>
      <c r="G323" s="709"/>
      <c r="H323" s="710" t="s">
        <v>729</v>
      </c>
      <c r="I323" s="710"/>
      <c r="J323" s="710"/>
      <c r="K323" s="710"/>
      <c r="L323" s="710"/>
      <c r="M323" s="710"/>
      <c r="N323" s="710"/>
      <c r="O323" s="710"/>
      <c r="P323" s="710"/>
      <c r="Q323" s="710"/>
      <c r="R323" s="710"/>
      <c r="S323" s="710"/>
      <c r="T323" s="710"/>
      <c r="U323" s="710"/>
      <c r="V323" s="710"/>
      <c r="W323" s="710"/>
      <c r="X323" s="710"/>
      <c r="Y323" s="710"/>
      <c r="Z323" s="710"/>
      <c r="AA323" s="710"/>
      <c r="AB323" s="710"/>
      <c r="AC323" s="710"/>
      <c r="AD323" s="710"/>
      <c r="AE323" s="710"/>
      <c r="AF323" s="710"/>
      <c r="AG323" s="710"/>
      <c r="AH323" s="710"/>
      <c r="AI323" s="710"/>
      <c r="AJ323" s="710"/>
      <c r="AK323" s="710"/>
      <c r="AL323" s="710"/>
      <c r="AM323" s="710"/>
      <c r="AN323" s="710"/>
      <c r="AO323" s="710"/>
      <c r="AP323" s="710"/>
      <c r="AQ323" s="710"/>
      <c r="AR323" s="710"/>
      <c r="AS323" s="710"/>
      <c r="AT323" s="710"/>
      <c r="AU323" s="710"/>
      <c r="AV323" s="710"/>
      <c r="AW323" s="710"/>
      <c r="AX323" s="710"/>
      <c r="AY323" s="710"/>
      <c r="AZ323" s="710"/>
      <c r="BA323" s="710"/>
      <c r="BB323" s="710"/>
      <c r="BC323" s="710"/>
      <c r="BD323" s="714">
        <f>CJ323/BT323</f>
        <v>3431.7089910775567</v>
      </c>
      <c r="BE323" s="714"/>
      <c r="BF323" s="714"/>
      <c r="BG323" s="714"/>
      <c r="BH323" s="714"/>
      <c r="BI323" s="714"/>
      <c r="BJ323" s="714"/>
      <c r="BK323" s="714"/>
      <c r="BL323" s="714"/>
      <c r="BM323" s="714"/>
      <c r="BN323" s="714"/>
      <c r="BO323" s="714"/>
      <c r="BP323" s="714"/>
      <c r="BQ323" s="714"/>
      <c r="BR323" s="714"/>
      <c r="BS323" s="714"/>
      <c r="BT323" s="712">
        <v>58.28</v>
      </c>
      <c r="BU323" s="712"/>
      <c r="BV323" s="712"/>
      <c r="BW323" s="712"/>
      <c r="BX323" s="712"/>
      <c r="BY323" s="712"/>
      <c r="BZ323" s="712"/>
      <c r="CA323" s="712"/>
      <c r="CB323" s="712"/>
      <c r="CC323" s="712"/>
      <c r="CD323" s="712"/>
      <c r="CE323" s="712"/>
      <c r="CF323" s="712"/>
      <c r="CG323" s="712"/>
      <c r="CH323" s="712"/>
      <c r="CI323" s="712"/>
      <c r="CJ323" s="713">
        <v>200000</v>
      </c>
      <c r="CK323" s="713"/>
      <c r="CL323" s="713"/>
      <c r="CM323" s="713"/>
      <c r="CN323" s="713"/>
      <c r="CO323" s="713"/>
      <c r="CP323" s="713"/>
      <c r="CQ323" s="713"/>
      <c r="CR323" s="713"/>
      <c r="CS323" s="713"/>
      <c r="CT323" s="713"/>
      <c r="CU323" s="713"/>
      <c r="CV323" s="713"/>
      <c r="CW323" s="713"/>
      <c r="CX323" s="713"/>
      <c r="CY323" s="713"/>
      <c r="CZ323" s="713"/>
      <c r="DA323" s="713"/>
      <c r="DB323" s="234"/>
    </row>
    <row r="324" spans="1:109" s="182" customFormat="1" ht="16.95" hidden="1" customHeight="1" x14ac:dyDescent="0.25">
      <c r="A324" s="707"/>
      <c r="B324" s="708"/>
      <c r="C324" s="708"/>
      <c r="D324" s="708"/>
      <c r="E324" s="708"/>
      <c r="F324" s="708"/>
      <c r="G324" s="709"/>
      <c r="H324" s="710" t="s">
        <v>678</v>
      </c>
      <c r="I324" s="710"/>
      <c r="J324" s="710"/>
      <c r="K324" s="710"/>
      <c r="L324" s="710"/>
      <c r="M324" s="710"/>
      <c r="N324" s="710"/>
      <c r="O324" s="710"/>
      <c r="P324" s="710"/>
      <c r="Q324" s="710"/>
      <c r="R324" s="710"/>
      <c r="S324" s="710"/>
      <c r="T324" s="710"/>
      <c r="U324" s="710"/>
      <c r="V324" s="710"/>
      <c r="W324" s="710"/>
      <c r="X324" s="710"/>
      <c r="Y324" s="710"/>
      <c r="Z324" s="710"/>
      <c r="AA324" s="710"/>
      <c r="AB324" s="710"/>
      <c r="AC324" s="710"/>
      <c r="AD324" s="710"/>
      <c r="AE324" s="710"/>
      <c r="AF324" s="710"/>
      <c r="AG324" s="710"/>
      <c r="AH324" s="710"/>
      <c r="AI324" s="710"/>
      <c r="AJ324" s="710"/>
      <c r="AK324" s="710"/>
      <c r="AL324" s="710"/>
      <c r="AM324" s="710"/>
      <c r="AN324" s="710"/>
      <c r="AO324" s="710"/>
      <c r="AP324" s="710"/>
      <c r="AQ324" s="710"/>
      <c r="AR324" s="710"/>
      <c r="AS324" s="710"/>
      <c r="AT324" s="710"/>
      <c r="AU324" s="710"/>
      <c r="AV324" s="710"/>
      <c r="AW324" s="710"/>
      <c r="AX324" s="710"/>
      <c r="AY324" s="710"/>
      <c r="AZ324" s="710"/>
      <c r="BA324" s="710"/>
      <c r="BB324" s="710"/>
      <c r="BC324" s="710"/>
      <c r="BD324" s="711"/>
      <c r="BE324" s="711"/>
      <c r="BF324" s="711"/>
      <c r="BG324" s="711"/>
      <c r="BH324" s="711"/>
      <c r="BI324" s="711"/>
      <c r="BJ324" s="711"/>
      <c r="BK324" s="711"/>
      <c r="BL324" s="711"/>
      <c r="BM324" s="711"/>
      <c r="BN324" s="711"/>
      <c r="BO324" s="711"/>
      <c r="BP324" s="711"/>
      <c r="BQ324" s="711"/>
      <c r="BR324" s="711"/>
      <c r="BS324" s="711"/>
      <c r="BT324" s="747"/>
      <c r="BU324" s="711"/>
      <c r="BV324" s="711"/>
      <c r="BW324" s="711"/>
      <c r="BX324" s="711"/>
      <c r="BY324" s="711"/>
      <c r="BZ324" s="711"/>
      <c r="CA324" s="711"/>
      <c r="CB324" s="711"/>
      <c r="CC324" s="711"/>
      <c r="CD324" s="711"/>
      <c r="CE324" s="711"/>
      <c r="CF324" s="711"/>
      <c r="CG324" s="711"/>
      <c r="CH324" s="711"/>
      <c r="CI324" s="711"/>
      <c r="CJ324" s="713"/>
      <c r="CK324" s="713"/>
      <c r="CL324" s="713"/>
      <c r="CM324" s="713"/>
      <c r="CN324" s="713"/>
      <c r="CO324" s="713"/>
      <c r="CP324" s="713"/>
      <c r="CQ324" s="713"/>
      <c r="CR324" s="713"/>
      <c r="CS324" s="713"/>
      <c r="CT324" s="713"/>
      <c r="CU324" s="713"/>
      <c r="CV324" s="713"/>
      <c r="CW324" s="713"/>
      <c r="CX324" s="713"/>
      <c r="CY324" s="713"/>
      <c r="CZ324" s="713"/>
      <c r="DA324" s="713"/>
      <c r="DB324" s="234"/>
    </row>
    <row r="325" spans="1:109" s="233" customFormat="1" ht="19.2" customHeight="1" x14ac:dyDescent="0.25">
      <c r="A325" s="695" t="s">
        <v>68</v>
      </c>
      <c r="B325" s="696"/>
      <c r="C325" s="696"/>
      <c r="D325" s="696"/>
      <c r="E325" s="696"/>
      <c r="F325" s="696"/>
      <c r="G325" s="697"/>
      <c r="H325" s="698" t="s">
        <v>562</v>
      </c>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699"/>
      <c r="AE325" s="699"/>
      <c r="AF325" s="699"/>
      <c r="AG325" s="699"/>
      <c r="AH325" s="699"/>
      <c r="AI325" s="699"/>
      <c r="AJ325" s="699"/>
      <c r="AK325" s="699"/>
      <c r="AL325" s="699"/>
      <c r="AM325" s="699"/>
      <c r="AN325" s="699"/>
      <c r="AO325" s="699"/>
      <c r="AP325" s="699"/>
      <c r="AQ325" s="699"/>
      <c r="AR325" s="699"/>
      <c r="AS325" s="699"/>
      <c r="AT325" s="699"/>
      <c r="AU325" s="699"/>
      <c r="AV325" s="699"/>
      <c r="AW325" s="699"/>
      <c r="AX325" s="699"/>
      <c r="AY325" s="699"/>
      <c r="AZ325" s="699"/>
      <c r="BA325" s="699"/>
      <c r="BB325" s="699"/>
      <c r="BC325" s="700"/>
      <c r="BD325" s="701"/>
      <c r="BE325" s="702"/>
      <c r="BF325" s="702"/>
      <c r="BG325" s="702"/>
      <c r="BH325" s="702"/>
      <c r="BI325" s="702"/>
      <c r="BJ325" s="702"/>
      <c r="BK325" s="702"/>
      <c r="BL325" s="702"/>
      <c r="BM325" s="702"/>
      <c r="BN325" s="702"/>
      <c r="BO325" s="702"/>
      <c r="BP325" s="702"/>
      <c r="BQ325" s="702"/>
      <c r="BR325" s="702"/>
      <c r="BS325" s="703"/>
      <c r="BT325" s="701"/>
      <c r="BU325" s="702"/>
      <c r="BV325" s="702"/>
      <c r="BW325" s="702"/>
      <c r="BX325" s="702"/>
      <c r="BY325" s="702"/>
      <c r="BZ325" s="702"/>
      <c r="CA325" s="702"/>
      <c r="CB325" s="702"/>
      <c r="CC325" s="702"/>
      <c r="CD325" s="702"/>
      <c r="CE325" s="702"/>
      <c r="CF325" s="702"/>
      <c r="CG325" s="702"/>
      <c r="CH325" s="702"/>
      <c r="CI325" s="703"/>
      <c r="CJ325" s="704">
        <f>SUM(CJ326:DA328)</f>
        <v>11627569.85</v>
      </c>
      <c r="CK325" s="705"/>
      <c r="CL325" s="705"/>
      <c r="CM325" s="705"/>
      <c r="CN325" s="705"/>
      <c r="CO325" s="705"/>
      <c r="CP325" s="705"/>
      <c r="CQ325" s="705"/>
      <c r="CR325" s="705"/>
      <c r="CS325" s="705"/>
      <c r="CT325" s="705"/>
      <c r="CU325" s="705"/>
      <c r="CV325" s="705"/>
      <c r="CW325" s="705"/>
      <c r="CX325" s="705"/>
      <c r="CY325" s="705"/>
      <c r="CZ325" s="705"/>
      <c r="DA325" s="706"/>
      <c r="DB325" s="234"/>
      <c r="DC325" s="185"/>
      <c r="DD325" s="182"/>
      <c r="DE325" s="182"/>
    </row>
    <row r="326" spans="1:109" s="182" customFormat="1" ht="24.6" customHeight="1" x14ac:dyDescent="0.25">
      <c r="A326" s="707"/>
      <c r="B326" s="708"/>
      <c r="C326" s="708"/>
      <c r="D326" s="708"/>
      <c r="E326" s="708"/>
      <c r="F326" s="708"/>
      <c r="G326" s="709"/>
      <c r="H326" s="710" t="s">
        <v>714</v>
      </c>
      <c r="I326" s="710"/>
      <c r="J326" s="710"/>
      <c r="K326" s="710"/>
      <c r="L326" s="710"/>
      <c r="M326" s="710"/>
      <c r="N326" s="710"/>
      <c r="O326" s="710"/>
      <c r="P326" s="710"/>
      <c r="Q326" s="710"/>
      <c r="R326" s="710"/>
      <c r="S326" s="710"/>
      <c r="T326" s="710"/>
      <c r="U326" s="710"/>
      <c r="V326" s="710"/>
      <c r="W326" s="710"/>
      <c r="X326" s="710"/>
      <c r="Y326" s="710"/>
      <c r="Z326" s="710"/>
      <c r="AA326" s="710"/>
      <c r="AB326" s="710"/>
      <c r="AC326" s="710"/>
      <c r="AD326" s="710"/>
      <c r="AE326" s="710"/>
      <c r="AF326" s="710"/>
      <c r="AG326" s="710"/>
      <c r="AH326" s="710"/>
      <c r="AI326" s="710"/>
      <c r="AJ326" s="710"/>
      <c r="AK326" s="710"/>
      <c r="AL326" s="710"/>
      <c r="AM326" s="710"/>
      <c r="AN326" s="710"/>
      <c r="AO326" s="710"/>
      <c r="AP326" s="710"/>
      <c r="AQ326" s="710"/>
      <c r="AR326" s="710"/>
      <c r="AS326" s="710"/>
      <c r="AT326" s="710"/>
      <c r="AU326" s="710"/>
      <c r="AV326" s="710"/>
      <c r="AW326" s="710"/>
      <c r="AX326" s="710"/>
      <c r="AY326" s="710"/>
      <c r="AZ326" s="710"/>
      <c r="BA326" s="710"/>
      <c r="BB326" s="710"/>
      <c r="BC326" s="710"/>
      <c r="BD326" s="862">
        <f>76*195</f>
        <v>14820</v>
      </c>
      <c r="BE326" s="862"/>
      <c r="BF326" s="862"/>
      <c r="BG326" s="862"/>
      <c r="BH326" s="862"/>
      <c r="BI326" s="862"/>
      <c r="BJ326" s="862"/>
      <c r="BK326" s="862"/>
      <c r="BL326" s="862"/>
      <c r="BM326" s="862"/>
      <c r="BN326" s="862"/>
      <c r="BO326" s="862"/>
      <c r="BP326" s="862"/>
      <c r="BQ326" s="862"/>
      <c r="BR326" s="862"/>
      <c r="BS326" s="862"/>
      <c r="BT326" s="712">
        <v>215</v>
      </c>
      <c r="BU326" s="712"/>
      <c r="BV326" s="712"/>
      <c r="BW326" s="712"/>
      <c r="BX326" s="712"/>
      <c r="BY326" s="712"/>
      <c r="BZ326" s="712"/>
      <c r="CA326" s="712"/>
      <c r="CB326" s="712"/>
      <c r="CC326" s="712"/>
      <c r="CD326" s="712"/>
      <c r="CE326" s="712"/>
      <c r="CF326" s="712"/>
      <c r="CG326" s="712"/>
      <c r="CH326" s="712"/>
      <c r="CI326" s="712"/>
      <c r="CJ326" s="713">
        <f>BD326*BT326</f>
        <v>3186300</v>
      </c>
      <c r="CK326" s="713"/>
      <c r="CL326" s="713"/>
      <c r="CM326" s="713"/>
      <c r="CN326" s="713"/>
      <c r="CO326" s="713"/>
      <c r="CP326" s="713"/>
      <c r="CQ326" s="713"/>
      <c r="CR326" s="713"/>
      <c r="CS326" s="713"/>
      <c r="CT326" s="713"/>
      <c r="CU326" s="713"/>
      <c r="CV326" s="713"/>
      <c r="CW326" s="713"/>
      <c r="CX326" s="713"/>
      <c r="CY326" s="713"/>
      <c r="CZ326" s="713"/>
      <c r="DA326" s="713"/>
      <c r="DB326" s="234"/>
    </row>
    <row r="327" spans="1:109" s="182" customFormat="1" ht="24.6" customHeight="1" x14ac:dyDescent="0.25">
      <c r="A327" s="707"/>
      <c r="B327" s="708"/>
      <c r="C327" s="708"/>
      <c r="D327" s="708"/>
      <c r="E327" s="708"/>
      <c r="F327" s="708"/>
      <c r="G327" s="709"/>
      <c r="H327" s="710" t="s">
        <v>715</v>
      </c>
      <c r="I327" s="710"/>
      <c r="J327" s="710"/>
      <c r="K327" s="710"/>
      <c r="L327" s="710"/>
      <c r="M327" s="710"/>
      <c r="N327" s="710"/>
      <c r="O327" s="710"/>
      <c r="P327" s="710"/>
      <c r="Q327" s="710"/>
      <c r="R327" s="710"/>
      <c r="S327" s="710"/>
      <c r="T327" s="710"/>
      <c r="U327" s="710"/>
      <c r="V327" s="710"/>
      <c r="W327" s="710"/>
      <c r="X327" s="710"/>
      <c r="Y327" s="710"/>
      <c r="Z327" s="710"/>
      <c r="AA327" s="710"/>
      <c r="AB327" s="710"/>
      <c r="AC327" s="710"/>
      <c r="AD327" s="710"/>
      <c r="AE327" s="710"/>
      <c r="AF327" s="710"/>
      <c r="AG327" s="710"/>
      <c r="AH327" s="710"/>
      <c r="AI327" s="710"/>
      <c r="AJ327" s="710"/>
      <c r="AK327" s="710"/>
      <c r="AL327" s="710"/>
      <c r="AM327" s="710"/>
      <c r="AN327" s="710"/>
      <c r="AO327" s="710"/>
      <c r="AP327" s="710"/>
      <c r="AQ327" s="710"/>
      <c r="AR327" s="710"/>
      <c r="AS327" s="710"/>
      <c r="AT327" s="710"/>
      <c r="AU327" s="710"/>
      <c r="AV327" s="710"/>
      <c r="AW327" s="710"/>
      <c r="AX327" s="710"/>
      <c r="AY327" s="710"/>
      <c r="AZ327" s="710"/>
      <c r="BA327" s="710"/>
      <c r="BB327" s="710"/>
      <c r="BC327" s="710"/>
      <c r="BD327" s="862">
        <f>27*195</f>
        <v>5265</v>
      </c>
      <c r="BE327" s="862"/>
      <c r="BF327" s="862"/>
      <c r="BG327" s="862"/>
      <c r="BH327" s="862"/>
      <c r="BI327" s="862"/>
      <c r="BJ327" s="862"/>
      <c r="BK327" s="862"/>
      <c r="BL327" s="862"/>
      <c r="BM327" s="862"/>
      <c r="BN327" s="862"/>
      <c r="BO327" s="862"/>
      <c r="BP327" s="862"/>
      <c r="BQ327" s="862"/>
      <c r="BR327" s="862"/>
      <c r="BS327" s="862"/>
      <c r="BT327" s="712">
        <f>716+1.49</f>
        <v>717.49</v>
      </c>
      <c r="BU327" s="712"/>
      <c r="BV327" s="712"/>
      <c r="BW327" s="712"/>
      <c r="BX327" s="712"/>
      <c r="BY327" s="712"/>
      <c r="BZ327" s="712"/>
      <c r="CA327" s="712"/>
      <c r="CB327" s="712"/>
      <c r="CC327" s="712"/>
      <c r="CD327" s="712"/>
      <c r="CE327" s="712"/>
      <c r="CF327" s="712"/>
      <c r="CG327" s="712"/>
      <c r="CH327" s="712"/>
      <c r="CI327" s="712"/>
      <c r="CJ327" s="713">
        <f>BD327*BT327</f>
        <v>3777584.85</v>
      </c>
      <c r="CK327" s="713"/>
      <c r="CL327" s="713"/>
      <c r="CM327" s="713"/>
      <c r="CN327" s="713"/>
      <c r="CO327" s="713"/>
      <c r="CP327" s="713"/>
      <c r="CQ327" s="713"/>
      <c r="CR327" s="713"/>
      <c r="CS327" s="713"/>
      <c r="CT327" s="713"/>
      <c r="CU327" s="713"/>
      <c r="CV327" s="713"/>
      <c r="CW327" s="713"/>
      <c r="CX327" s="713"/>
      <c r="CY327" s="713"/>
      <c r="CZ327" s="713"/>
      <c r="DA327" s="713"/>
      <c r="DB327" s="234"/>
    </row>
    <row r="328" spans="1:109" s="182" customFormat="1" ht="24.6" customHeight="1" x14ac:dyDescent="0.25">
      <c r="A328" s="707"/>
      <c r="B328" s="708"/>
      <c r="C328" s="708"/>
      <c r="D328" s="708"/>
      <c r="E328" s="708"/>
      <c r="F328" s="708"/>
      <c r="G328" s="709"/>
      <c r="H328" s="710" t="s">
        <v>716</v>
      </c>
      <c r="I328" s="710" t="s">
        <v>510</v>
      </c>
      <c r="J328" s="710" t="s">
        <v>510</v>
      </c>
      <c r="K328" s="710" t="s">
        <v>510</v>
      </c>
      <c r="L328" s="710" t="s">
        <v>510</v>
      </c>
      <c r="M328" s="710" t="s">
        <v>510</v>
      </c>
      <c r="N328" s="710" t="s">
        <v>510</v>
      </c>
      <c r="O328" s="710" t="s">
        <v>510</v>
      </c>
      <c r="P328" s="710" t="s">
        <v>510</v>
      </c>
      <c r="Q328" s="710" t="s">
        <v>510</v>
      </c>
      <c r="R328" s="710" t="s">
        <v>510</v>
      </c>
      <c r="S328" s="710" t="s">
        <v>510</v>
      </c>
      <c r="T328" s="710" t="s">
        <v>510</v>
      </c>
      <c r="U328" s="710" t="s">
        <v>510</v>
      </c>
      <c r="V328" s="710" t="s">
        <v>510</v>
      </c>
      <c r="W328" s="710" t="s">
        <v>510</v>
      </c>
      <c r="X328" s="710" t="s">
        <v>510</v>
      </c>
      <c r="Y328" s="710" t="s">
        <v>510</v>
      </c>
      <c r="Z328" s="710" t="s">
        <v>510</v>
      </c>
      <c r="AA328" s="710" t="s">
        <v>510</v>
      </c>
      <c r="AB328" s="710" t="s">
        <v>510</v>
      </c>
      <c r="AC328" s="710" t="s">
        <v>510</v>
      </c>
      <c r="AD328" s="710" t="s">
        <v>510</v>
      </c>
      <c r="AE328" s="710" t="s">
        <v>510</v>
      </c>
      <c r="AF328" s="710" t="s">
        <v>510</v>
      </c>
      <c r="AG328" s="710" t="s">
        <v>510</v>
      </c>
      <c r="AH328" s="710" t="s">
        <v>510</v>
      </c>
      <c r="AI328" s="710" t="s">
        <v>510</v>
      </c>
      <c r="AJ328" s="710" t="s">
        <v>510</v>
      </c>
      <c r="AK328" s="710" t="s">
        <v>510</v>
      </c>
      <c r="AL328" s="710" t="s">
        <v>510</v>
      </c>
      <c r="AM328" s="710" t="s">
        <v>510</v>
      </c>
      <c r="AN328" s="710" t="s">
        <v>510</v>
      </c>
      <c r="AO328" s="710" t="s">
        <v>510</v>
      </c>
      <c r="AP328" s="710" t="s">
        <v>510</v>
      </c>
      <c r="AQ328" s="710" t="s">
        <v>510</v>
      </c>
      <c r="AR328" s="710" t="s">
        <v>510</v>
      </c>
      <c r="AS328" s="710" t="s">
        <v>510</v>
      </c>
      <c r="AT328" s="710" t="s">
        <v>510</v>
      </c>
      <c r="AU328" s="710" t="s">
        <v>510</v>
      </c>
      <c r="AV328" s="710" t="s">
        <v>510</v>
      </c>
      <c r="AW328" s="710" t="s">
        <v>510</v>
      </c>
      <c r="AX328" s="710" t="s">
        <v>510</v>
      </c>
      <c r="AY328" s="710" t="s">
        <v>510</v>
      </c>
      <c r="AZ328" s="710" t="s">
        <v>510</v>
      </c>
      <c r="BA328" s="710" t="s">
        <v>510</v>
      </c>
      <c r="BB328" s="710" t="s">
        <v>510</v>
      </c>
      <c r="BC328" s="710" t="s">
        <v>510</v>
      </c>
      <c r="BD328" s="711">
        <f>20*325</f>
        <v>6500</v>
      </c>
      <c r="BE328" s="711"/>
      <c r="BF328" s="711"/>
      <c r="BG328" s="711"/>
      <c r="BH328" s="711"/>
      <c r="BI328" s="711"/>
      <c r="BJ328" s="711"/>
      <c r="BK328" s="711"/>
      <c r="BL328" s="711"/>
      <c r="BM328" s="711"/>
      <c r="BN328" s="711"/>
      <c r="BO328" s="711"/>
      <c r="BP328" s="711"/>
      <c r="BQ328" s="711"/>
      <c r="BR328" s="711"/>
      <c r="BS328" s="711"/>
      <c r="BT328" s="712">
        <f>716+1.49</f>
        <v>717.49</v>
      </c>
      <c r="BU328" s="712"/>
      <c r="BV328" s="712"/>
      <c r="BW328" s="712"/>
      <c r="BX328" s="712"/>
      <c r="BY328" s="712"/>
      <c r="BZ328" s="712"/>
      <c r="CA328" s="712"/>
      <c r="CB328" s="712"/>
      <c r="CC328" s="712"/>
      <c r="CD328" s="712"/>
      <c r="CE328" s="712"/>
      <c r="CF328" s="712"/>
      <c r="CG328" s="712"/>
      <c r="CH328" s="712"/>
      <c r="CI328" s="712"/>
      <c r="CJ328" s="713">
        <f>BD328*BT328</f>
        <v>4663685</v>
      </c>
      <c r="CK328" s="713"/>
      <c r="CL328" s="713"/>
      <c r="CM328" s="713"/>
      <c r="CN328" s="713"/>
      <c r="CO328" s="713"/>
      <c r="CP328" s="713"/>
      <c r="CQ328" s="713"/>
      <c r="CR328" s="713"/>
      <c r="CS328" s="713"/>
      <c r="CT328" s="713"/>
      <c r="CU328" s="713"/>
      <c r="CV328" s="713"/>
      <c r="CW328" s="713"/>
      <c r="CX328" s="713"/>
      <c r="CY328" s="713"/>
      <c r="CZ328" s="713"/>
      <c r="DA328" s="713"/>
      <c r="DB328" s="234"/>
    </row>
    <row r="329" spans="1:109" s="233" customFormat="1" ht="18" customHeight="1" x14ac:dyDescent="0.25">
      <c r="A329" s="695" t="s">
        <v>327</v>
      </c>
      <c r="B329" s="696"/>
      <c r="C329" s="696"/>
      <c r="D329" s="696"/>
      <c r="E329" s="696"/>
      <c r="F329" s="696"/>
      <c r="G329" s="697"/>
      <c r="H329" s="698" t="s">
        <v>563</v>
      </c>
      <c r="I329" s="699"/>
      <c r="J329" s="699"/>
      <c r="K329" s="699"/>
      <c r="L329" s="699"/>
      <c r="M329" s="699"/>
      <c r="N329" s="699"/>
      <c r="O329" s="699"/>
      <c r="P329" s="699"/>
      <c r="Q329" s="699"/>
      <c r="R329" s="699"/>
      <c r="S329" s="699"/>
      <c r="T329" s="699"/>
      <c r="U329" s="699"/>
      <c r="V329" s="699"/>
      <c r="W329" s="699"/>
      <c r="X329" s="699"/>
      <c r="Y329" s="699"/>
      <c r="Z329" s="699"/>
      <c r="AA329" s="699"/>
      <c r="AB329" s="699"/>
      <c r="AC329" s="699"/>
      <c r="AD329" s="699"/>
      <c r="AE329" s="699"/>
      <c r="AF329" s="699"/>
      <c r="AG329" s="699"/>
      <c r="AH329" s="699"/>
      <c r="AI329" s="699"/>
      <c r="AJ329" s="699"/>
      <c r="AK329" s="699"/>
      <c r="AL329" s="699"/>
      <c r="AM329" s="699"/>
      <c r="AN329" s="699"/>
      <c r="AO329" s="699"/>
      <c r="AP329" s="699"/>
      <c r="AQ329" s="699"/>
      <c r="AR329" s="699"/>
      <c r="AS329" s="699"/>
      <c r="AT329" s="699"/>
      <c r="AU329" s="699"/>
      <c r="AV329" s="699"/>
      <c r="AW329" s="699"/>
      <c r="AX329" s="699"/>
      <c r="AY329" s="699"/>
      <c r="AZ329" s="699"/>
      <c r="BA329" s="699"/>
      <c r="BB329" s="699"/>
      <c r="BC329" s="700"/>
      <c r="BD329" s="701"/>
      <c r="BE329" s="702"/>
      <c r="BF329" s="702"/>
      <c r="BG329" s="702"/>
      <c r="BH329" s="702"/>
      <c r="BI329" s="702"/>
      <c r="BJ329" s="702"/>
      <c r="BK329" s="702"/>
      <c r="BL329" s="702"/>
      <c r="BM329" s="702"/>
      <c r="BN329" s="702"/>
      <c r="BO329" s="702"/>
      <c r="BP329" s="702"/>
      <c r="BQ329" s="702"/>
      <c r="BR329" s="702"/>
      <c r="BS329" s="703"/>
      <c r="BT329" s="701"/>
      <c r="BU329" s="702"/>
      <c r="BV329" s="702"/>
      <c r="BW329" s="702"/>
      <c r="BX329" s="702"/>
      <c r="BY329" s="702"/>
      <c r="BZ329" s="702"/>
      <c r="CA329" s="702"/>
      <c r="CB329" s="702"/>
      <c r="CC329" s="702"/>
      <c r="CD329" s="702"/>
      <c r="CE329" s="702"/>
      <c r="CF329" s="702"/>
      <c r="CG329" s="702"/>
      <c r="CH329" s="702"/>
      <c r="CI329" s="703"/>
      <c r="CJ329" s="704">
        <f>SUM(CJ330:DA331)</f>
        <v>1194000</v>
      </c>
      <c r="CK329" s="705"/>
      <c r="CL329" s="705"/>
      <c r="CM329" s="705"/>
      <c r="CN329" s="705"/>
      <c r="CO329" s="705"/>
      <c r="CP329" s="705"/>
      <c r="CQ329" s="705"/>
      <c r="CR329" s="705"/>
      <c r="CS329" s="705"/>
      <c r="CT329" s="705"/>
      <c r="CU329" s="705"/>
      <c r="CV329" s="705"/>
      <c r="CW329" s="705"/>
      <c r="CX329" s="705"/>
      <c r="CY329" s="705"/>
      <c r="CZ329" s="705"/>
      <c r="DA329" s="706"/>
      <c r="DB329" s="234">
        <f>1321000-107362.44</f>
        <v>1213637.56</v>
      </c>
      <c r="DC329" s="233">
        <f>DB329-CJ329</f>
        <v>19637.560000000056</v>
      </c>
      <c r="DD329" s="182"/>
      <c r="DE329" s="182"/>
    </row>
    <row r="330" spans="1:109" s="182" customFormat="1" ht="25.8" customHeight="1" x14ac:dyDescent="0.25">
      <c r="A330" s="707"/>
      <c r="B330" s="708"/>
      <c r="C330" s="708"/>
      <c r="D330" s="708"/>
      <c r="E330" s="708"/>
      <c r="F330" s="708"/>
      <c r="G330" s="709"/>
      <c r="H330" s="710" t="s">
        <v>565</v>
      </c>
      <c r="I330" s="710"/>
      <c r="J330" s="710"/>
      <c r="K330" s="710"/>
      <c r="L330" s="710"/>
      <c r="M330" s="710"/>
      <c r="N330" s="710"/>
      <c r="O330" s="710"/>
      <c r="P330" s="710"/>
      <c r="Q330" s="710"/>
      <c r="R330" s="710"/>
      <c r="S330" s="710"/>
      <c r="T330" s="710"/>
      <c r="U330" s="710"/>
      <c r="V330" s="710"/>
      <c r="W330" s="710"/>
      <c r="X330" s="710"/>
      <c r="Y330" s="710"/>
      <c r="Z330" s="710"/>
      <c r="AA330" s="710"/>
      <c r="AB330" s="710"/>
      <c r="AC330" s="710"/>
      <c r="AD330" s="710"/>
      <c r="AE330" s="710"/>
      <c r="AF330" s="710"/>
      <c r="AG330" s="710"/>
      <c r="AH330" s="710"/>
      <c r="AI330" s="710"/>
      <c r="AJ330" s="710"/>
      <c r="AK330" s="710"/>
      <c r="AL330" s="710"/>
      <c r="AM330" s="710"/>
      <c r="AN330" s="710"/>
      <c r="AO330" s="710"/>
      <c r="AP330" s="710"/>
      <c r="AQ330" s="710"/>
      <c r="AR330" s="710"/>
      <c r="AS330" s="710"/>
      <c r="AT330" s="710"/>
      <c r="AU330" s="710"/>
      <c r="AV330" s="710"/>
      <c r="AW330" s="710"/>
      <c r="AX330" s="710"/>
      <c r="AY330" s="710"/>
      <c r="AZ330" s="710"/>
      <c r="BA330" s="710"/>
      <c r="BB330" s="710"/>
      <c r="BC330" s="710"/>
      <c r="BD330" s="711">
        <v>27</v>
      </c>
      <c r="BE330" s="711"/>
      <c r="BF330" s="711"/>
      <c r="BG330" s="711"/>
      <c r="BH330" s="711"/>
      <c r="BI330" s="711"/>
      <c r="BJ330" s="711"/>
      <c r="BK330" s="711"/>
      <c r="BL330" s="711"/>
      <c r="BM330" s="711"/>
      <c r="BN330" s="711"/>
      <c r="BO330" s="711"/>
      <c r="BP330" s="711"/>
      <c r="BQ330" s="711"/>
      <c r="BR330" s="711"/>
      <c r="BS330" s="711"/>
      <c r="BT330" s="731">
        <v>22000</v>
      </c>
      <c r="BU330" s="731"/>
      <c r="BV330" s="731"/>
      <c r="BW330" s="731"/>
      <c r="BX330" s="731"/>
      <c r="BY330" s="731"/>
      <c r="BZ330" s="731"/>
      <c r="CA330" s="731"/>
      <c r="CB330" s="731"/>
      <c r="CC330" s="731"/>
      <c r="CD330" s="731"/>
      <c r="CE330" s="731"/>
      <c r="CF330" s="731"/>
      <c r="CG330" s="731"/>
      <c r="CH330" s="731"/>
      <c r="CI330" s="731"/>
      <c r="CJ330" s="713">
        <f>BT330*BD330</f>
        <v>594000</v>
      </c>
      <c r="CK330" s="713"/>
      <c r="CL330" s="713"/>
      <c r="CM330" s="713"/>
      <c r="CN330" s="713"/>
      <c r="CO330" s="713"/>
      <c r="CP330" s="713"/>
      <c r="CQ330" s="713"/>
      <c r="CR330" s="713"/>
      <c r="CS330" s="713"/>
      <c r="CT330" s="713"/>
      <c r="CU330" s="713"/>
      <c r="CV330" s="713"/>
      <c r="CW330" s="713"/>
      <c r="CX330" s="713"/>
      <c r="CY330" s="713"/>
      <c r="CZ330" s="713"/>
      <c r="DA330" s="713"/>
      <c r="DB330" s="234"/>
      <c r="DC330" s="184"/>
    </row>
    <row r="331" spans="1:109" s="182" customFormat="1" ht="19.2" customHeight="1" x14ac:dyDescent="0.25">
      <c r="A331" s="707"/>
      <c r="B331" s="708"/>
      <c r="C331" s="708"/>
      <c r="D331" s="708"/>
      <c r="E331" s="708"/>
      <c r="F331" s="708"/>
      <c r="G331" s="709"/>
      <c r="H331" s="710" t="s">
        <v>511</v>
      </c>
      <c r="I331" s="710" t="s">
        <v>512</v>
      </c>
      <c r="J331" s="710" t="s">
        <v>512</v>
      </c>
      <c r="K331" s="710" t="s">
        <v>512</v>
      </c>
      <c r="L331" s="710" t="s">
        <v>512</v>
      </c>
      <c r="M331" s="710" t="s">
        <v>512</v>
      </c>
      <c r="N331" s="710" t="s">
        <v>512</v>
      </c>
      <c r="O331" s="710" t="s">
        <v>512</v>
      </c>
      <c r="P331" s="710" t="s">
        <v>512</v>
      </c>
      <c r="Q331" s="710" t="s">
        <v>512</v>
      </c>
      <c r="R331" s="710" t="s">
        <v>512</v>
      </c>
      <c r="S331" s="710" t="s">
        <v>512</v>
      </c>
      <c r="T331" s="710" t="s">
        <v>512</v>
      </c>
      <c r="U331" s="710" t="s">
        <v>512</v>
      </c>
      <c r="V331" s="710" t="s">
        <v>512</v>
      </c>
      <c r="W331" s="710" t="s">
        <v>512</v>
      </c>
      <c r="X331" s="710" t="s">
        <v>512</v>
      </c>
      <c r="Y331" s="710" t="s">
        <v>512</v>
      </c>
      <c r="Z331" s="710" t="s">
        <v>512</v>
      </c>
      <c r="AA331" s="710" t="s">
        <v>512</v>
      </c>
      <c r="AB331" s="710" t="s">
        <v>512</v>
      </c>
      <c r="AC331" s="710" t="s">
        <v>512</v>
      </c>
      <c r="AD331" s="710" t="s">
        <v>512</v>
      </c>
      <c r="AE331" s="710" t="s">
        <v>512</v>
      </c>
      <c r="AF331" s="710" t="s">
        <v>512</v>
      </c>
      <c r="AG331" s="710" t="s">
        <v>512</v>
      </c>
      <c r="AH331" s="710" t="s">
        <v>512</v>
      </c>
      <c r="AI331" s="710" t="s">
        <v>512</v>
      </c>
      <c r="AJ331" s="710" t="s">
        <v>512</v>
      </c>
      <c r="AK331" s="710" t="s">
        <v>512</v>
      </c>
      <c r="AL331" s="710" t="s">
        <v>512</v>
      </c>
      <c r="AM331" s="710" t="s">
        <v>512</v>
      </c>
      <c r="AN331" s="710" t="s">
        <v>512</v>
      </c>
      <c r="AO331" s="710" t="s">
        <v>512</v>
      </c>
      <c r="AP331" s="710" t="s">
        <v>512</v>
      </c>
      <c r="AQ331" s="710" t="s">
        <v>512</v>
      </c>
      <c r="AR331" s="710" t="s">
        <v>512</v>
      </c>
      <c r="AS331" s="710" t="s">
        <v>512</v>
      </c>
      <c r="AT331" s="710" t="s">
        <v>512</v>
      </c>
      <c r="AU331" s="710" t="s">
        <v>512</v>
      </c>
      <c r="AV331" s="710" t="s">
        <v>512</v>
      </c>
      <c r="AW331" s="710" t="s">
        <v>512</v>
      </c>
      <c r="AX331" s="710" t="s">
        <v>512</v>
      </c>
      <c r="AY331" s="710" t="s">
        <v>512</v>
      </c>
      <c r="AZ331" s="710" t="s">
        <v>512</v>
      </c>
      <c r="BA331" s="710" t="s">
        <v>512</v>
      </c>
      <c r="BB331" s="710" t="s">
        <v>512</v>
      </c>
      <c r="BC331" s="710" t="s">
        <v>512</v>
      </c>
      <c r="BD331" s="711">
        <v>20</v>
      </c>
      <c r="BE331" s="711"/>
      <c r="BF331" s="711"/>
      <c r="BG331" s="711"/>
      <c r="BH331" s="711"/>
      <c r="BI331" s="711"/>
      <c r="BJ331" s="711"/>
      <c r="BK331" s="711"/>
      <c r="BL331" s="711"/>
      <c r="BM331" s="711"/>
      <c r="BN331" s="711"/>
      <c r="BO331" s="711"/>
      <c r="BP331" s="711"/>
      <c r="BQ331" s="711"/>
      <c r="BR331" s="711"/>
      <c r="BS331" s="711"/>
      <c r="BT331" s="731">
        <v>30000</v>
      </c>
      <c r="BU331" s="731"/>
      <c r="BV331" s="731"/>
      <c r="BW331" s="731"/>
      <c r="BX331" s="731"/>
      <c r="BY331" s="731"/>
      <c r="BZ331" s="731"/>
      <c r="CA331" s="731"/>
      <c r="CB331" s="731"/>
      <c r="CC331" s="731"/>
      <c r="CD331" s="731"/>
      <c r="CE331" s="731"/>
      <c r="CF331" s="731"/>
      <c r="CG331" s="731"/>
      <c r="CH331" s="731"/>
      <c r="CI331" s="731"/>
      <c r="CJ331" s="713">
        <f>BT331*BD331</f>
        <v>600000</v>
      </c>
      <c r="CK331" s="713"/>
      <c r="CL331" s="713"/>
      <c r="CM331" s="713"/>
      <c r="CN331" s="713"/>
      <c r="CO331" s="713"/>
      <c r="CP331" s="713"/>
      <c r="CQ331" s="713"/>
      <c r="CR331" s="713"/>
      <c r="CS331" s="713"/>
      <c r="CT331" s="713"/>
      <c r="CU331" s="713"/>
      <c r="CV331" s="713"/>
      <c r="CW331" s="713"/>
      <c r="CX331" s="713"/>
      <c r="CY331" s="713"/>
      <c r="CZ331" s="713"/>
      <c r="DA331" s="713"/>
      <c r="DB331" s="234"/>
      <c r="DC331" s="184"/>
    </row>
    <row r="332" spans="1:109" s="233" customFormat="1" ht="19.2" customHeight="1" x14ac:dyDescent="0.25">
      <c r="A332" s="695" t="s">
        <v>328</v>
      </c>
      <c r="B332" s="696"/>
      <c r="C332" s="696"/>
      <c r="D332" s="696"/>
      <c r="E332" s="696"/>
      <c r="F332" s="696"/>
      <c r="G332" s="697"/>
      <c r="H332" s="698" t="s">
        <v>564</v>
      </c>
      <c r="I332" s="699"/>
      <c r="J332" s="699"/>
      <c r="K332" s="699"/>
      <c r="L332" s="699"/>
      <c r="M332" s="699"/>
      <c r="N332" s="699"/>
      <c r="O332" s="699"/>
      <c r="P332" s="699"/>
      <c r="Q332" s="699"/>
      <c r="R332" s="699"/>
      <c r="S332" s="699"/>
      <c r="T332" s="699"/>
      <c r="U332" s="699"/>
      <c r="V332" s="699"/>
      <c r="W332" s="699"/>
      <c r="X332" s="699"/>
      <c r="Y332" s="699"/>
      <c r="Z332" s="699"/>
      <c r="AA332" s="699"/>
      <c r="AB332" s="699"/>
      <c r="AC332" s="699"/>
      <c r="AD332" s="699"/>
      <c r="AE332" s="699"/>
      <c r="AF332" s="699"/>
      <c r="AG332" s="699"/>
      <c r="AH332" s="699"/>
      <c r="AI332" s="699"/>
      <c r="AJ332" s="699"/>
      <c r="AK332" s="699"/>
      <c r="AL332" s="699"/>
      <c r="AM332" s="699"/>
      <c r="AN332" s="699"/>
      <c r="AO332" s="699"/>
      <c r="AP332" s="699"/>
      <c r="AQ332" s="699"/>
      <c r="AR332" s="699"/>
      <c r="AS332" s="699"/>
      <c r="AT332" s="699"/>
      <c r="AU332" s="699"/>
      <c r="AV332" s="699"/>
      <c r="AW332" s="699"/>
      <c r="AX332" s="699"/>
      <c r="AY332" s="699"/>
      <c r="AZ332" s="699"/>
      <c r="BA332" s="699"/>
      <c r="BB332" s="699"/>
      <c r="BC332" s="700"/>
      <c r="BD332" s="701"/>
      <c r="BE332" s="702"/>
      <c r="BF332" s="702"/>
      <c r="BG332" s="702"/>
      <c r="BH332" s="702"/>
      <c r="BI332" s="702"/>
      <c r="BJ332" s="702"/>
      <c r="BK332" s="702"/>
      <c r="BL332" s="702"/>
      <c r="BM332" s="702"/>
      <c r="BN332" s="702"/>
      <c r="BO332" s="702"/>
      <c r="BP332" s="702"/>
      <c r="BQ332" s="702"/>
      <c r="BR332" s="702"/>
      <c r="BS332" s="703"/>
      <c r="BT332" s="701"/>
      <c r="BU332" s="702"/>
      <c r="BV332" s="702"/>
      <c r="BW332" s="702"/>
      <c r="BX332" s="702"/>
      <c r="BY332" s="702"/>
      <c r="BZ332" s="702"/>
      <c r="CA332" s="702"/>
      <c r="CB332" s="702"/>
      <c r="CC332" s="702"/>
      <c r="CD332" s="702"/>
      <c r="CE332" s="702"/>
      <c r="CF332" s="702"/>
      <c r="CG332" s="702"/>
      <c r="CH332" s="702"/>
      <c r="CI332" s="703"/>
      <c r="CJ332" s="704">
        <f>SUM(CJ333:DA340)</f>
        <v>850000</v>
      </c>
      <c r="CK332" s="705"/>
      <c r="CL332" s="705"/>
      <c r="CM332" s="705"/>
      <c r="CN332" s="705"/>
      <c r="CO332" s="705"/>
      <c r="CP332" s="705"/>
      <c r="CQ332" s="705"/>
      <c r="CR332" s="705"/>
      <c r="CS332" s="705"/>
      <c r="CT332" s="705"/>
      <c r="CU332" s="705"/>
      <c r="CV332" s="705"/>
      <c r="CW332" s="705"/>
      <c r="CX332" s="705"/>
      <c r="CY332" s="705"/>
      <c r="CZ332" s="705"/>
      <c r="DA332" s="706"/>
      <c r="DB332" s="234"/>
      <c r="DC332" s="184"/>
      <c r="DD332" s="182"/>
      <c r="DE332" s="182"/>
    </row>
    <row r="333" spans="1:109" s="182" customFormat="1" ht="24" customHeight="1" x14ac:dyDescent="0.25">
      <c r="A333" s="707"/>
      <c r="B333" s="708"/>
      <c r="C333" s="708"/>
      <c r="D333" s="708"/>
      <c r="E333" s="708"/>
      <c r="F333" s="708"/>
      <c r="G333" s="709"/>
      <c r="H333" s="710" t="s">
        <v>614</v>
      </c>
      <c r="I333" s="710"/>
      <c r="J333" s="710"/>
      <c r="K333" s="710"/>
      <c r="L333" s="710"/>
      <c r="M333" s="710"/>
      <c r="N333" s="710"/>
      <c r="O333" s="710"/>
      <c r="P333" s="710"/>
      <c r="Q333" s="710"/>
      <c r="R333" s="710"/>
      <c r="S333" s="710"/>
      <c r="T333" s="710"/>
      <c r="U333" s="710"/>
      <c r="V333" s="710"/>
      <c r="W333" s="710"/>
      <c r="X333" s="710"/>
      <c r="Y333" s="710"/>
      <c r="Z333" s="710"/>
      <c r="AA333" s="710"/>
      <c r="AB333" s="710"/>
      <c r="AC333" s="710"/>
      <c r="AD333" s="710"/>
      <c r="AE333" s="710"/>
      <c r="AF333" s="710"/>
      <c r="AG333" s="710"/>
      <c r="AH333" s="710"/>
      <c r="AI333" s="710"/>
      <c r="AJ333" s="710"/>
      <c r="AK333" s="710"/>
      <c r="AL333" s="710"/>
      <c r="AM333" s="710"/>
      <c r="AN333" s="710"/>
      <c r="AO333" s="710"/>
      <c r="AP333" s="710"/>
      <c r="AQ333" s="710"/>
      <c r="AR333" s="710"/>
      <c r="AS333" s="710"/>
      <c r="AT333" s="710"/>
      <c r="AU333" s="710"/>
      <c r="AV333" s="710"/>
      <c r="AW333" s="710"/>
      <c r="AX333" s="710"/>
      <c r="AY333" s="710"/>
      <c r="AZ333" s="710"/>
      <c r="BA333" s="710"/>
      <c r="BB333" s="710"/>
      <c r="BC333" s="710"/>
      <c r="BD333" s="711">
        <f>497*2</f>
        <v>994</v>
      </c>
      <c r="BE333" s="711"/>
      <c r="BF333" s="711"/>
      <c r="BG333" s="711"/>
      <c r="BH333" s="711"/>
      <c r="BI333" s="711"/>
      <c r="BJ333" s="711"/>
      <c r="BK333" s="711"/>
      <c r="BL333" s="711"/>
      <c r="BM333" s="711"/>
      <c r="BN333" s="711"/>
      <c r="BO333" s="711"/>
      <c r="BP333" s="711"/>
      <c r="BQ333" s="711"/>
      <c r="BR333" s="711"/>
      <c r="BS333" s="711"/>
      <c r="BT333" s="712">
        <f t="shared" ref="BT333:BT337" si="5">CJ333/BD333</f>
        <v>301.81086519114689</v>
      </c>
      <c r="BU333" s="712"/>
      <c r="BV333" s="712"/>
      <c r="BW333" s="712"/>
      <c r="BX333" s="712"/>
      <c r="BY333" s="712"/>
      <c r="BZ333" s="712"/>
      <c r="CA333" s="712"/>
      <c r="CB333" s="712"/>
      <c r="CC333" s="712"/>
      <c r="CD333" s="712"/>
      <c r="CE333" s="712"/>
      <c r="CF333" s="712"/>
      <c r="CG333" s="712"/>
      <c r="CH333" s="712"/>
      <c r="CI333" s="712"/>
      <c r="CJ333" s="713">
        <v>300000</v>
      </c>
      <c r="CK333" s="713"/>
      <c r="CL333" s="713"/>
      <c r="CM333" s="713"/>
      <c r="CN333" s="713"/>
      <c r="CO333" s="713"/>
      <c r="CP333" s="713"/>
      <c r="CQ333" s="713"/>
      <c r="CR333" s="713"/>
      <c r="CS333" s="713"/>
      <c r="CT333" s="713"/>
      <c r="CU333" s="713"/>
      <c r="CV333" s="713"/>
      <c r="CW333" s="713"/>
      <c r="CX333" s="713"/>
      <c r="CY333" s="713"/>
      <c r="CZ333" s="713"/>
      <c r="DA333" s="713"/>
      <c r="DB333" s="234"/>
      <c r="DC333" s="184"/>
    </row>
    <row r="334" spans="1:109" s="182" customFormat="1" ht="21.6" customHeight="1" x14ac:dyDescent="0.25">
      <c r="A334" s="707"/>
      <c r="B334" s="708"/>
      <c r="C334" s="708"/>
      <c r="D334" s="708"/>
      <c r="E334" s="708"/>
      <c r="F334" s="708"/>
      <c r="G334" s="709"/>
      <c r="H334" s="710" t="s">
        <v>582</v>
      </c>
      <c r="I334" s="710"/>
      <c r="J334" s="710"/>
      <c r="K334" s="710"/>
      <c r="L334" s="710"/>
      <c r="M334" s="710"/>
      <c r="N334" s="710"/>
      <c r="O334" s="710"/>
      <c r="P334" s="710"/>
      <c r="Q334" s="710"/>
      <c r="R334" s="710"/>
      <c r="S334" s="710"/>
      <c r="T334" s="710"/>
      <c r="U334" s="710"/>
      <c r="V334" s="710"/>
      <c r="W334" s="710"/>
      <c r="X334" s="710"/>
      <c r="Y334" s="710"/>
      <c r="Z334" s="710"/>
      <c r="AA334" s="710"/>
      <c r="AB334" s="710"/>
      <c r="AC334" s="710"/>
      <c r="AD334" s="710"/>
      <c r="AE334" s="710"/>
      <c r="AF334" s="710"/>
      <c r="AG334" s="710"/>
      <c r="AH334" s="710"/>
      <c r="AI334" s="710"/>
      <c r="AJ334" s="710"/>
      <c r="AK334" s="710"/>
      <c r="AL334" s="710"/>
      <c r="AM334" s="710"/>
      <c r="AN334" s="710"/>
      <c r="AO334" s="710"/>
      <c r="AP334" s="710"/>
      <c r="AQ334" s="710"/>
      <c r="AR334" s="710"/>
      <c r="AS334" s="710"/>
      <c r="AT334" s="710"/>
      <c r="AU334" s="710"/>
      <c r="AV334" s="710"/>
      <c r="AW334" s="710"/>
      <c r="AX334" s="710"/>
      <c r="AY334" s="710"/>
      <c r="AZ334" s="710"/>
      <c r="BA334" s="710"/>
      <c r="BB334" s="710"/>
      <c r="BC334" s="710"/>
      <c r="BD334" s="711">
        <f>6792/6</f>
        <v>1132</v>
      </c>
      <c r="BE334" s="711"/>
      <c r="BF334" s="711"/>
      <c r="BG334" s="711"/>
      <c r="BH334" s="711"/>
      <c r="BI334" s="711"/>
      <c r="BJ334" s="711"/>
      <c r="BK334" s="711"/>
      <c r="BL334" s="711"/>
      <c r="BM334" s="711"/>
      <c r="BN334" s="711"/>
      <c r="BO334" s="711"/>
      <c r="BP334" s="711"/>
      <c r="BQ334" s="711"/>
      <c r="BR334" s="711"/>
      <c r="BS334" s="711"/>
      <c r="BT334" s="712">
        <f t="shared" si="5"/>
        <v>220.84805653710248</v>
      </c>
      <c r="BU334" s="712"/>
      <c r="BV334" s="712"/>
      <c r="BW334" s="712"/>
      <c r="BX334" s="712"/>
      <c r="BY334" s="712"/>
      <c r="BZ334" s="712"/>
      <c r="CA334" s="712"/>
      <c r="CB334" s="712"/>
      <c r="CC334" s="712"/>
      <c r="CD334" s="712"/>
      <c r="CE334" s="712"/>
      <c r="CF334" s="712"/>
      <c r="CG334" s="712"/>
      <c r="CH334" s="712"/>
      <c r="CI334" s="712"/>
      <c r="CJ334" s="713">
        <v>250000</v>
      </c>
      <c r="CK334" s="713"/>
      <c r="CL334" s="713"/>
      <c r="CM334" s="713"/>
      <c r="CN334" s="713"/>
      <c r="CO334" s="713"/>
      <c r="CP334" s="713"/>
      <c r="CQ334" s="713"/>
      <c r="CR334" s="713"/>
      <c r="CS334" s="713"/>
      <c r="CT334" s="713"/>
      <c r="CU334" s="713"/>
      <c r="CV334" s="713"/>
      <c r="CW334" s="713"/>
      <c r="CX334" s="713"/>
      <c r="CY334" s="713"/>
      <c r="CZ334" s="713"/>
      <c r="DA334" s="713"/>
      <c r="DB334" s="234"/>
      <c r="DC334" s="185"/>
    </row>
    <row r="335" spans="1:109" s="182" customFormat="1" ht="21.6" hidden="1" customHeight="1" x14ac:dyDescent="0.25">
      <c r="A335" s="707"/>
      <c r="B335" s="708"/>
      <c r="C335" s="708"/>
      <c r="D335" s="708"/>
      <c r="E335" s="708"/>
      <c r="F335" s="708"/>
      <c r="G335" s="709"/>
      <c r="H335" s="710" t="s">
        <v>583</v>
      </c>
      <c r="I335" s="710"/>
      <c r="J335" s="710"/>
      <c r="K335" s="710"/>
      <c r="L335" s="710"/>
      <c r="M335" s="710"/>
      <c r="N335" s="710"/>
      <c r="O335" s="710"/>
      <c r="P335" s="710"/>
      <c r="Q335" s="710"/>
      <c r="R335" s="710"/>
      <c r="S335" s="710"/>
      <c r="T335" s="710"/>
      <c r="U335" s="710"/>
      <c r="V335" s="710"/>
      <c r="W335" s="710"/>
      <c r="X335" s="710"/>
      <c r="Y335" s="710"/>
      <c r="Z335" s="710"/>
      <c r="AA335" s="710"/>
      <c r="AB335" s="710"/>
      <c r="AC335" s="710"/>
      <c r="AD335" s="710"/>
      <c r="AE335" s="710"/>
      <c r="AF335" s="710"/>
      <c r="AG335" s="710"/>
      <c r="AH335" s="710"/>
      <c r="AI335" s="710"/>
      <c r="AJ335" s="710"/>
      <c r="AK335" s="710"/>
      <c r="AL335" s="710"/>
      <c r="AM335" s="710"/>
      <c r="AN335" s="710"/>
      <c r="AO335" s="710"/>
      <c r="AP335" s="710"/>
      <c r="AQ335" s="710"/>
      <c r="AR335" s="710"/>
      <c r="AS335" s="710"/>
      <c r="AT335" s="710"/>
      <c r="AU335" s="710"/>
      <c r="AV335" s="710"/>
      <c r="AW335" s="710"/>
      <c r="AX335" s="710"/>
      <c r="AY335" s="710"/>
      <c r="AZ335" s="710"/>
      <c r="BA335" s="710"/>
      <c r="BB335" s="710"/>
      <c r="BC335" s="710"/>
      <c r="BD335" s="862">
        <v>11308</v>
      </c>
      <c r="BE335" s="862"/>
      <c r="BF335" s="862"/>
      <c r="BG335" s="862"/>
      <c r="BH335" s="862"/>
      <c r="BI335" s="862"/>
      <c r="BJ335" s="862"/>
      <c r="BK335" s="862"/>
      <c r="BL335" s="862"/>
      <c r="BM335" s="862"/>
      <c r="BN335" s="862"/>
      <c r="BO335" s="862"/>
      <c r="BP335" s="862"/>
      <c r="BQ335" s="862"/>
      <c r="BR335" s="862"/>
      <c r="BS335" s="862"/>
      <c r="BT335" s="863">
        <f t="shared" si="5"/>
        <v>0</v>
      </c>
      <c r="BU335" s="863"/>
      <c r="BV335" s="863"/>
      <c r="BW335" s="863"/>
      <c r="BX335" s="863"/>
      <c r="BY335" s="863"/>
      <c r="BZ335" s="863"/>
      <c r="CA335" s="863"/>
      <c r="CB335" s="863"/>
      <c r="CC335" s="863"/>
      <c r="CD335" s="863"/>
      <c r="CE335" s="863"/>
      <c r="CF335" s="863"/>
      <c r="CG335" s="863"/>
      <c r="CH335" s="863"/>
      <c r="CI335" s="863"/>
      <c r="CJ335" s="713"/>
      <c r="CK335" s="713"/>
      <c r="CL335" s="713"/>
      <c r="CM335" s="713"/>
      <c r="CN335" s="713"/>
      <c r="CO335" s="713"/>
      <c r="CP335" s="713"/>
      <c r="CQ335" s="713"/>
      <c r="CR335" s="713"/>
      <c r="CS335" s="713"/>
      <c r="CT335" s="713"/>
      <c r="CU335" s="713"/>
      <c r="CV335" s="713"/>
      <c r="CW335" s="713"/>
      <c r="CX335" s="713"/>
      <c r="CY335" s="713"/>
      <c r="CZ335" s="713"/>
      <c r="DA335" s="713"/>
      <c r="DB335" s="234"/>
      <c r="DC335" s="184"/>
    </row>
    <row r="336" spans="1:109" s="182" customFormat="1" ht="21.6" hidden="1" customHeight="1" x14ac:dyDescent="0.25">
      <c r="A336" s="707"/>
      <c r="B336" s="708"/>
      <c r="C336" s="708"/>
      <c r="D336" s="708"/>
      <c r="E336" s="708"/>
      <c r="F336" s="708"/>
      <c r="G336" s="709"/>
      <c r="H336" s="710" t="s">
        <v>584</v>
      </c>
      <c r="I336" s="710"/>
      <c r="J336" s="710"/>
      <c r="K336" s="710"/>
      <c r="L336" s="710"/>
      <c r="M336" s="710"/>
      <c r="N336" s="710"/>
      <c r="O336" s="710"/>
      <c r="P336" s="710"/>
      <c r="Q336" s="710"/>
      <c r="R336" s="710"/>
      <c r="S336" s="710"/>
      <c r="T336" s="710"/>
      <c r="U336" s="710"/>
      <c r="V336" s="710"/>
      <c r="W336" s="710"/>
      <c r="X336" s="710"/>
      <c r="Y336" s="710"/>
      <c r="Z336" s="710"/>
      <c r="AA336" s="710"/>
      <c r="AB336" s="710"/>
      <c r="AC336" s="710"/>
      <c r="AD336" s="710"/>
      <c r="AE336" s="710"/>
      <c r="AF336" s="710"/>
      <c r="AG336" s="710"/>
      <c r="AH336" s="710"/>
      <c r="AI336" s="710"/>
      <c r="AJ336" s="710"/>
      <c r="AK336" s="710"/>
      <c r="AL336" s="710"/>
      <c r="AM336" s="710"/>
      <c r="AN336" s="710"/>
      <c r="AO336" s="710"/>
      <c r="AP336" s="710"/>
      <c r="AQ336" s="710"/>
      <c r="AR336" s="710"/>
      <c r="AS336" s="710"/>
      <c r="AT336" s="710"/>
      <c r="AU336" s="710"/>
      <c r="AV336" s="710"/>
      <c r="AW336" s="710"/>
      <c r="AX336" s="710"/>
      <c r="AY336" s="710"/>
      <c r="AZ336" s="710"/>
      <c r="BA336" s="710"/>
      <c r="BB336" s="710"/>
      <c r="BC336" s="710"/>
      <c r="BD336" s="862">
        <v>6047</v>
      </c>
      <c r="BE336" s="862"/>
      <c r="BF336" s="862"/>
      <c r="BG336" s="862"/>
      <c r="BH336" s="862"/>
      <c r="BI336" s="862"/>
      <c r="BJ336" s="862"/>
      <c r="BK336" s="862"/>
      <c r="BL336" s="862"/>
      <c r="BM336" s="862"/>
      <c r="BN336" s="862"/>
      <c r="BO336" s="862"/>
      <c r="BP336" s="862"/>
      <c r="BQ336" s="862"/>
      <c r="BR336" s="862"/>
      <c r="BS336" s="862"/>
      <c r="BT336" s="863">
        <f t="shared" si="5"/>
        <v>0</v>
      </c>
      <c r="BU336" s="863"/>
      <c r="BV336" s="863"/>
      <c r="BW336" s="863"/>
      <c r="BX336" s="863"/>
      <c r="BY336" s="863"/>
      <c r="BZ336" s="863"/>
      <c r="CA336" s="863"/>
      <c r="CB336" s="863"/>
      <c r="CC336" s="863"/>
      <c r="CD336" s="863"/>
      <c r="CE336" s="863"/>
      <c r="CF336" s="863"/>
      <c r="CG336" s="863"/>
      <c r="CH336" s="863"/>
      <c r="CI336" s="863"/>
      <c r="CJ336" s="713"/>
      <c r="CK336" s="713"/>
      <c r="CL336" s="713"/>
      <c r="CM336" s="713"/>
      <c r="CN336" s="713"/>
      <c r="CO336" s="713"/>
      <c r="CP336" s="713"/>
      <c r="CQ336" s="713"/>
      <c r="CR336" s="713"/>
      <c r="CS336" s="713"/>
      <c r="CT336" s="713"/>
      <c r="CU336" s="713"/>
      <c r="CV336" s="713"/>
      <c r="CW336" s="713"/>
      <c r="CX336" s="713"/>
      <c r="CY336" s="713"/>
      <c r="CZ336" s="713"/>
      <c r="DA336" s="713"/>
      <c r="DB336" s="234"/>
      <c r="DC336" s="185"/>
    </row>
    <row r="337" spans="1:112" s="182" customFormat="1" ht="22.2" customHeight="1" x14ac:dyDescent="0.25">
      <c r="A337" s="707"/>
      <c r="B337" s="708"/>
      <c r="C337" s="708"/>
      <c r="D337" s="708"/>
      <c r="E337" s="708"/>
      <c r="F337" s="708"/>
      <c r="G337" s="709"/>
      <c r="H337" s="710" t="s">
        <v>696</v>
      </c>
      <c r="I337" s="710"/>
      <c r="J337" s="710"/>
      <c r="K337" s="710"/>
      <c r="L337" s="710"/>
      <c r="M337" s="710"/>
      <c r="N337" s="710"/>
      <c r="O337" s="710"/>
      <c r="P337" s="710"/>
      <c r="Q337" s="710"/>
      <c r="R337" s="710"/>
      <c r="S337" s="710"/>
      <c r="T337" s="710"/>
      <c r="U337" s="710"/>
      <c r="V337" s="710"/>
      <c r="W337" s="710"/>
      <c r="X337" s="710"/>
      <c r="Y337" s="710"/>
      <c r="Z337" s="710"/>
      <c r="AA337" s="710"/>
      <c r="AB337" s="710"/>
      <c r="AC337" s="710"/>
      <c r="AD337" s="710"/>
      <c r="AE337" s="710"/>
      <c r="AF337" s="710"/>
      <c r="AG337" s="710"/>
      <c r="AH337" s="710"/>
      <c r="AI337" s="710"/>
      <c r="AJ337" s="710"/>
      <c r="AK337" s="710"/>
      <c r="AL337" s="710"/>
      <c r="AM337" s="710"/>
      <c r="AN337" s="710"/>
      <c r="AO337" s="710"/>
      <c r="AP337" s="710"/>
      <c r="AQ337" s="710"/>
      <c r="AR337" s="710"/>
      <c r="AS337" s="710"/>
      <c r="AT337" s="710"/>
      <c r="AU337" s="710"/>
      <c r="AV337" s="710"/>
      <c r="AW337" s="710"/>
      <c r="AX337" s="710"/>
      <c r="AY337" s="710"/>
      <c r="AZ337" s="710"/>
      <c r="BA337" s="710"/>
      <c r="BB337" s="710"/>
      <c r="BC337" s="710"/>
      <c r="BD337" s="711">
        <v>7464</v>
      </c>
      <c r="BE337" s="711"/>
      <c r="BF337" s="711"/>
      <c r="BG337" s="711"/>
      <c r="BH337" s="711"/>
      <c r="BI337" s="711"/>
      <c r="BJ337" s="711"/>
      <c r="BK337" s="711"/>
      <c r="BL337" s="711"/>
      <c r="BM337" s="711"/>
      <c r="BN337" s="711"/>
      <c r="BO337" s="711"/>
      <c r="BP337" s="711"/>
      <c r="BQ337" s="711"/>
      <c r="BR337" s="711"/>
      <c r="BS337" s="711"/>
      <c r="BT337" s="714">
        <f t="shared" si="5"/>
        <v>40.19292604501608</v>
      </c>
      <c r="BU337" s="714"/>
      <c r="BV337" s="714"/>
      <c r="BW337" s="714"/>
      <c r="BX337" s="714"/>
      <c r="BY337" s="714"/>
      <c r="BZ337" s="714"/>
      <c r="CA337" s="714"/>
      <c r="CB337" s="714"/>
      <c r="CC337" s="714"/>
      <c r="CD337" s="714"/>
      <c r="CE337" s="714"/>
      <c r="CF337" s="714"/>
      <c r="CG337" s="714"/>
      <c r="CH337" s="714"/>
      <c r="CI337" s="714"/>
      <c r="CJ337" s="713">
        <v>300000</v>
      </c>
      <c r="CK337" s="713"/>
      <c r="CL337" s="713"/>
      <c r="CM337" s="713"/>
      <c r="CN337" s="713"/>
      <c r="CO337" s="713"/>
      <c r="CP337" s="713"/>
      <c r="CQ337" s="713"/>
      <c r="CR337" s="713"/>
      <c r="CS337" s="713"/>
      <c r="CT337" s="713"/>
      <c r="CU337" s="713"/>
      <c r="CV337" s="713"/>
      <c r="CW337" s="713"/>
      <c r="CX337" s="713"/>
      <c r="CY337" s="713"/>
      <c r="CZ337" s="713"/>
      <c r="DA337" s="713"/>
      <c r="DB337" s="234"/>
      <c r="DC337" s="185"/>
    </row>
    <row r="338" spans="1:112" s="182" customFormat="1" ht="67.2" hidden="1" customHeight="1" x14ac:dyDescent="0.25">
      <c r="A338" s="707"/>
      <c r="B338" s="708"/>
      <c r="C338" s="708"/>
      <c r="D338" s="708"/>
      <c r="E338" s="708"/>
      <c r="F338" s="708"/>
      <c r="G338" s="709"/>
      <c r="H338" s="710" t="s">
        <v>585</v>
      </c>
      <c r="I338" s="710" t="s">
        <v>507</v>
      </c>
      <c r="J338" s="710" t="s">
        <v>507</v>
      </c>
      <c r="K338" s="710" t="s">
        <v>507</v>
      </c>
      <c r="L338" s="710" t="s">
        <v>507</v>
      </c>
      <c r="M338" s="710" t="s">
        <v>507</v>
      </c>
      <c r="N338" s="710" t="s">
        <v>507</v>
      </c>
      <c r="O338" s="710" t="s">
        <v>507</v>
      </c>
      <c r="P338" s="710" t="s">
        <v>507</v>
      </c>
      <c r="Q338" s="710" t="s">
        <v>507</v>
      </c>
      <c r="R338" s="710" t="s">
        <v>507</v>
      </c>
      <c r="S338" s="710" t="s">
        <v>507</v>
      </c>
      <c r="T338" s="710" t="s">
        <v>507</v>
      </c>
      <c r="U338" s="710" t="s">
        <v>507</v>
      </c>
      <c r="V338" s="710" t="s">
        <v>507</v>
      </c>
      <c r="W338" s="710" t="s">
        <v>507</v>
      </c>
      <c r="X338" s="710" t="s">
        <v>507</v>
      </c>
      <c r="Y338" s="710" t="s">
        <v>507</v>
      </c>
      <c r="Z338" s="710" t="s">
        <v>507</v>
      </c>
      <c r="AA338" s="710" t="s">
        <v>507</v>
      </c>
      <c r="AB338" s="710" t="s">
        <v>507</v>
      </c>
      <c r="AC338" s="710" t="s">
        <v>507</v>
      </c>
      <c r="AD338" s="710" t="s">
        <v>507</v>
      </c>
      <c r="AE338" s="710" t="s">
        <v>507</v>
      </c>
      <c r="AF338" s="710" t="s">
        <v>507</v>
      </c>
      <c r="AG338" s="710" t="s">
        <v>507</v>
      </c>
      <c r="AH338" s="710" t="s">
        <v>507</v>
      </c>
      <c r="AI338" s="710" t="s">
        <v>507</v>
      </c>
      <c r="AJ338" s="710" t="s">
        <v>507</v>
      </c>
      <c r="AK338" s="710" t="s">
        <v>507</v>
      </c>
      <c r="AL338" s="710" t="s">
        <v>507</v>
      </c>
      <c r="AM338" s="710" t="s">
        <v>507</v>
      </c>
      <c r="AN338" s="710" t="s">
        <v>507</v>
      </c>
      <c r="AO338" s="710" t="s">
        <v>507</v>
      </c>
      <c r="AP338" s="710" t="s">
        <v>507</v>
      </c>
      <c r="AQ338" s="710" t="s">
        <v>507</v>
      </c>
      <c r="AR338" s="710" t="s">
        <v>507</v>
      </c>
      <c r="AS338" s="710" t="s">
        <v>507</v>
      </c>
      <c r="AT338" s="710" t="s">
        <v>507</v>
      </c>
      <c r="AU338" s="710" t="s">
        <v>507</v>
      </c>
      <c r="AV338" s="710" t="s">
        <v>507</v>
      </c>
      <c r="AW338" s="710" t="s">
        <v>507</v>
      </c>
      <c r="AX338" s="710" t="s">
        <v>507</v>
      </c>
      <c r="AY338" s="710" t="s">
        <v>507</v>
      </c>
      <c r="AZ338" s="710" t="s">
        <v>507</v>
      </c>
      <c r="BA338" s="710" t="s">
        <v>507</v>
      </c>
      <c r="BB338" s="710" t="s">
        <v>507</v>
      </c>
      <c r="BC338" s="710" t="s">
        <v>507</v>
      </c>
      <c r="BD338" s="711"/>
      <c r="BE338" s="711"/>
      <c r="BF338" s="711"/>
      <c r="BG338" s="711"/>
      <c r="BH338" s="711"/>
      <c r="BI338" s="711"/>
      <c r="BJ338" s="711"/>
      <c r="BK338" s="711"/>
      <c r="BL338" s="711"/>
      <c r="BM338" s="711"/>
      <c r="BN338" s="711"/>
      <c r="BO338" s="711"/>
      <c r="BP338" s="711"/>
      <c r="BQ338" s="711"/>
      <c r="BR338" s="711"/>
      <c r="BS338" s="711"/>
      <c r="BT338" s="714"/>
      <c r="BU338" s="714"/>
      <c r="BV338" s="714"/>
      <c r="BW338" s="714"/>
      <c r="BX338" s="714"/>
      <c r="BY338" s="714"/>
      <c r="BZ338" s="714"/>
      <c r="CA338" s="714"/>
      <c r="CB338" s="714"/>
      <c r="CC338" s="714"/>
      <c r="CD338" s="714"/>
      <c r="CE338" s="714"/>
      <c r="CF338" s="714"/>
      <c r="CG338" s="714"/>
      <c r="CH338" s="714"/>
      <c r="CI338" s="714"/>
      <c r="CJ338" s="713"/>
      <c r="CK338" s="713"/>
      <c r="CL338" s="713"/>
      <c r="CM338" s="713"/>
      <c r="CN338" s="713"/>
      <c r="CO338" s="713"/>
      <c r="CP338" s="713"/>
      <c r="CQ338" s="713"/>
      <c r="CR338" s="713"/>
      <c r="CS338" s="713"/>
      <c r="CT338" s="713"/>
      <c r="CU338" s="713"/>
      <c r="CV338" s="713"/>
      <c r="CW338" s="713"/>
      <c r="CX338" s="713"/>
      <c r="CY338" s="713"/>
      <c r="CZ338" s="713"/>
      <c r="DA338" s="713"/>
      <c r="DB338" s="234"/>
      <c r="DC338" s="184"/>
    </row>
    <row r="339" spans="1:112" s="182" customFormat="1" ht="36" hidden="1" customHeight="1" x14ac:dyDescent="0.25">
      <c r="A339" s="707"/>
      <c r="B339" s="708"/>
      <c r="C339" s="708"/>
      <c r="D339" s="708"/>
      <c r="E339" s="708"/>
      <c r="F339" s="708"/>
      <c r="G339" s="709"/>
      <c r="H339" s="710" t="s">
        <v>586</v>
      </c>
      <c r="I339" s="710"/>
      <c r="J339" s="710"/>
      <c r="K339" s="710"/>
      <c r="L339" s="710"/>
      <c r="M339" s="710"/>
      <c r="N339" s="710"/>
      <c r="O339" s="710"/>
      <c r="P339" s="710"/>
      <c r="Q339" s="710"/>
      <c r="R339" s="710"/>
      <c r="S339" s="710"/>
      <c r="T339" s="710"/>
      <c r="U339" s="710"/>
      <c r="V339" s="710"/>
      <c r="W339" s="710"/>
      <c r="X339" s="710"/>
      <c r="Y339" s="710"/>
      <c r="Z339" s="710"/>
      <c r="AA339" s="710"/>
      <c r="AB339" s="710"/>
      <c r="AC339" s="710"/>
      <c r="AD339" s="710"/>
      <c r="AE339" s="710"/>
      <c r="AF339" s="710"/>
      <c r="AG339" s="710"/>
      <c r="AH339" s="710"/>
      <c r="AI339" s="710"/>
      <c r="AJ339" s="710"/>
      <c r="AK339" s="710"/>
      <c r="AL339" s="710"/>
      <c r="AM339" s="710"/>
      <c r="AN339" s="710"/>
      <c r="AO339" s="710"/>
      <c r="AP339" s="710"/>
      <c r="AQ339" s="710"/>
      <c r="AR339" s="710"/>
      <c r="AS339" s="710"/>
      <c r="AT339" s="710"/>
      <c r="AU339" s="710"/>
      <c r="AV339" s="710"/>
      <c r="AW339" s="710"/>
      <c r="AX339" s="710"/>
      <c r="AY339" s="710"/>
      <c r="AZ339" s="710"/>
      <c r="BA339" s="710"/>
      <c r="BB339" s="710"/>
      <c r="BC339" s="710"/>
      <c r="BD339" s="711"/>
      <c r="BE339" s="711"/>
      <c r="BF339" s="711"/>
      <c r="BG339" s="711"/>
      <c r="BH339" s="711"/>
      <c r="BI339" s="711"/>
      <c r="BJ339" s="711"/>
      <c r="BK339" s="711"/>
      <c r="BL339" s="711"/>
      <c r="BM339" s="711"/>
      <c r="BN339" s="711"/>
      <c r="BO339" s="711"/>
      <c r="BP339" s="711"/>
      <c r="BQ339" s="711"/>
      <c r="BR339" s="711"/>
      <c r="BS339" s="711"/>
      <c r="BT339" s="712"/>
      <c r="BU339" s="712"/>
      <c r="BV339" s="712"/>
      <c r="BW339" s="712"/>
      <c r="BX339" s="712"/>
      <c r="BY339" s="712"/>
      <c r="BZ339" s="712"/>
      <c r="CA339" s="712"/>
      <c r="CB339" s="712"/>
      <c r="CC339" s="712"/>
      <c r="CD339" s="712"/>
      <c r="CE339" s="712"/>
      <c r="CF339" s="712"/>
      <c r="CG339" s="712"/>
      <c r="CH339" s="712"/>
      <c r="CI339" s="712"/>
      <c r="CJ339" s="713"/>
      <c r="CK339" s="713"/>
      <c r="CL339" s="713"/>
      <c r="CM339" s="713"/>
      <c r="CN339" s="713"/>
      <c r="CO339" s="713"/>
      <c r="CP339" s="713"/>
      <c r="CQ339" s="713"/>
      <c r="CR339" s="713"/>
      <c r="CS339" s="713"/>
      <c r="CT339" s="713"/>
      <c r="CU339" s="713"/>
      <c r="CV339" s="713"/>
      <c r="CW339" s="713"/>
      <c r="CX339" s="713"/>
      <c r="CY339" s="713"/>
      <c r="CZ339" s="713"/>
      <c r="DA339" s="713"/>
      <c r="DB339" s="234"/>
      <c r="DC339" s="184"/>
    </row>
    <row r="340" spans="1:112" s="182" customFormat="1" ht="75" hidden="1" customHeight="1" x14ac:dyDescent="0.25">
      <c r="A340" s="707"/>
      <c r="B340" s="708"/>
      <c r="C340" s="708"/>
      <c r="D340" s="708"/>
      <c r="E340" s="708"/>
      <c r="F340" s="708"/>
      <c r="G340" s="709"/>
      <c r="H340" s="710" t="s">
        <v>591</v>
      </c>
      <c r="I340" s="710"/>
      <c r="J340" s="710"/>
      <c r="K340" s="710"/>
      <c r="L340" s="710"/>
      <c r="M340" s="710"/>
      <c r="N340" s="710"/>
      <c r="O340" s="710"/>
      <c r="P340" s="710"/>
      <c r="Q340" s="710"/>
      <c r="R340" s="710"/>
      <c r="S340" s="710"/>
      <c r="T340" s="710"/>
      <c r="U340" s="710"/>
      <c r="V340" s="710"/>
      <c r="W340" s="710"/>
      <c r="X340" s="710"/>
      <c r="Y340" s="710"/>
      <c r="Z340" s="710"/>
      <c r="AA340" s="710"/>
      <c r="AB340" s="710"/>
      <c r="AC340" s="710"/>
      <c r="AD340" s="710"/>
      <c r="AE340" s="710"/>
      <c r="AF340" s="710"/>
      <c r="AG340" s="710"/>
      <c r="AH340" s="710"/>
      <c r="AI340" s="710"/>
      <c r="AJ340" s="710"/>
      <c r="AK340" s="710"/>
      <c r="AL340" s="710"/>
      <c r="AM340" s="710"/>
      <c r="AN340" s="710"/>
      <c r="AO340" s="710"/>
      <c r="AP340" s="710"/>
      <c r="AQ340" s="710"/>
      <c r="AR340" s="710"/>
      <c r="AS340" s="710"/>
      <c r="AT340" s="710"/>
      <c r="AU340" s="710"/>
      <c r="AV340" s="710"/>
      <c r="AW340" s="710"/>
      <c r="AX340" s="710"/>
      <c r="AY340" s="710"/>
      <c r="AZ340" s="710"/>
      <c r="BA340" s="710"/>
      <c r="BB340" s="710"/>
      <c r="BC340" s="710"/>
      <c r="BD340" s="711"/>
      <c r="BE340" s="711"/>
      <c r="BF340" s="711"/>
      <c r="BG340" s="711"/>
      <c r="BH340" s="711"/>
      <c r="BI340" s="711"/>
      <c r="BJ340" s="711"/>
      <c r="BK340" s="711"/>
      <c r="BL340" s="711"/>
      <c r="BM340" s="711"/>
      <c r="BN340" s="711"/>
      <c r="BO340" s="711"/>
      <c r="BP340" s="711"/>
      <c r="BQ340" s="711"/>
      <c r="BR340" s="711"/>
      <c r="BS340" s="711"/>
      <c r="BT340" s="711"/>
      <c r="BU340" s="711"/>
      <c r="BV340" s="711"/>
      <c r="BW340" s="711"/>
      <c r="BX340" s="711"/>
      <c r="BY340" s="711"/>
      <c r="BZ340" s="711"/>
      <c r="CA340" s="711"/>
      <c r="CB340" s="711"/>
      <c r="CC340" s="711"/>
      <c r="CD340" s="711"/>
      <c r="CE340" s="711"/>
      <c r="CF340" s="711"/>
      <c r="CG340" s="711"/>
      <c r="CH340" s="711"/>
      <c r="CI340" s="711"/>
      <c r="CJ340" s="713"/>
      <c r="CK340" s="713"/>
      <c r="CL340" s="713"/>
      <c r="CM340" s="713"/>
      <c r="CN340" s="713"/>
      <c r="CO340" s="713"/>
      <c r="CP340" s="713"/>
      <c r="CQ340" s="713"/>
      <c r="CR340" s="713"/>
      <c r="CS340" s="713"/>
      <c r="CT340" s="713"/>
      <c r="CU340" s="713"/>
      <c r="CV340" s="713"/>
      <c r="CW340" s="713"/>
      <c r="CX340" s="713"/>
      <c r="CY340" s="713"/>
      <c r="CZ340" s="713"/>
      <c r="DA340" s="713"/>
      <c r="DB340" s="234"/>
      <c r="DC340" s="184"/>
    </row>
    <row r="341" spans="1:112" s="182" customFormat="1" x14ac:dyDescent="0.25">
      <c r="A341" s="707"/>
      <c r="B341" s="708"/>
      <c r="C341" s="708"/>
      <c r="D341" s="708"/>
      <c r="E341" s="708"/>
      <c r="F341" s="708"/>
      <c r="G341" s="709"/>
      <c r="H341" s="739" t="s">
        <v>244</v>
      </c>
      <c r="I341" s="739"/>
      <c r="J341" s="739"/>
      <c r="K341" s="739"/>
      <c r="L341" s="739"/>
      <c r="M341" s="739"/>
      <c r="N341" s="739"/>
      <c r="O341" s="739"/>
      <c r="P341" s="739"/>
      <c r="Q341" s="739"/>
      <c r="R341" s="739"/>
      <c r="S341" s="739"/>
      <c r="T341" s="739"/>
      <c r="U341" s="739"/>
      <c r="V341" s="739"/>
      <c r="W341" s="739"/>
      <c r="X341" s="739"/>
      <c r="Y341" s="739"/>
      <c r="Z341" s="739"/>
      <c r="AA341" s="739"/>
      <c r="AB341" s="739"/>
      <c r="AC341" s="739"/>
      <c r="AD341" s="739"/>
      <c r="AE341" s="739"/>
      <c r="AF341" s="739"/>
      <c r="AG341" s="739"/>
      <c r="AH341" s="739"/>
      <c r="AI341" s="739"/>
      <c r="AJ341" s="739"/>
      <c r="AK341" s="739"/>
      <c r="AL341" s="739"/>
      <c r="AM341" s="739"/>
      <c r="AN341" s="739"/>
      <c r="AO341" s="739"/>
      <c r="AP341" s="739"/>
      <c r="AQ341" s="739"/>
      <c r="AR341" s="739"/>
      <c r="AS341" s="739"/>
      <c r="AT341" s="739"/>
      <c r="AU341" s="739"/>
      <c r="AV341" s="739"/>
      <c r="AW341" s="739"/>
      <c r="AX341" s="739"/>
      <c r="AY341" s="739"/>
      <c r="AZ341" s="739"/>
      <c r="BA341" s="739"/>
      <c r="BB341" s="739"/>
      <c r="BC341" s="740"/>
      <c r="BD341" s="711"/>
      <c r="BE341" s="711"/>
      <c r="BF341" s="711"/>
      <c r="BG341" s="711"/>
      <c r="BH341" s="711"/>
      <c r="BI341" s="711"/>
      <c r="BJ341" s="711"/>
      <c r="BK341" s="711"/>
      <c r="BL341" s="711"/>
      <c r="BM341" s="711"/>
      <c r="BN341" s="711"/>
      <c r="BO341" s="711"/>
      <c r="BP341" s="711"/>
      <c r="BQ341" s="711"/>
      <c r="BR341" s="711"/>
      <c r="BS341" s="711"/>
      <c r="BT341" s="711" t="s">
        <v>4</v>
      </c>
      <c r="BU341" s="711"/>
      <c r="BV341" s="711"/>
      <c r="BW341" s="711"/>
      <c r="BX341" s="711"/>
      <c r="BY341" s="711"/>
      <c r="BZ341" s="711"/>
      <c r="CA341" s="711"/>
      <c r="CB341" s="711"/>
      <c r="CC341" s="711"/>
      <c r="CD341" s="711"/>
      <c r="CE341" s="711"/>
      <c r="CF341" s="711"/>
      <c r="CG341" s="711"/>
      <c r="CH341" s="711"/>
      <c r="CI341" s="711"/>
      <c r="CJ341" s="726">
        <f>CJ319+CJ322+CJ325+CJ329+CJ332</f>
        <v>13971569.85</v>
      </c>
      <c r="CK341" s="741"/>
      <c r="CL341" s="741"/>
      <c r="CM341" s="741"/>
      <c r="CN341" s="741"/>
      <c r="CO341" s="741"/>
      <c r="CP341" s="741"/>
      <c r="CQ341" s="741"/>
      <c r="CR341" s="741"/>
      <c r="CS341" s="741"/>
      <c r="CT341" s="741"/>
      <c r="CU341" s="741"/>
      <c r="CV341" s="741"/>
      <c r="CW341" s="741"/>
      <c r="CX341" s="741"/>
      <c r="CY341" s="741"/>
      <c r="CZ341" s="741"/>
      <c r="DA341" s="742"/>
      <c r="DB341" s="279"/>
    </row>
    <row r="342" spans="1:112" s="182" customFormat="1" ht="6.6" customHeight="1" x14ac:dyDescent="0.25">
      <c r="A342" s="437"/>
      <c r="B342" s="437"/>
      <c r="C342" s="437"/>
      <c r="D342" s="437"/>
      <c r="E342" s="437"/>
      <c r="F342" s="437"/>
      <c r="G342" s="437"/>
      <c r="H342" s="438"/>
      <c r="I342" s="438"/>
      <c r="J342" s="438"/>
      <c r="K342" s="438"/>
      <c r="L342" s="438"/>
      <c r="M342" s="438"/>
      <c r="N342" s="438"/>
      <c r="O342" s="438"/>
      <c r="P342" s="438"/>
      <c r="Q342" s="438"/>
      <c r="R342" s="438"/>
      <c r="S342" s="438"/>
      <c r="T342" s="438"/>
      <c r="U342" s="438"/>
      <c r="V342" s="438"/>
      <c r="W342" s="438"/>
      <c r="X342" s="438"/>
      <c r="Y342" s="438"/>
      <c r="Z342" s="438"/>
      <c r="AA342" s="438"/>
      <c r="AB342" s="438"/>
      <c r="AC342" s="438"/>
      <c r="AD342" s="438"/>
      <c r="AE342" s="438"/>
      <c r="AF342" s="438"/>
      <c r="AG342" s="438"/>
      <c r="AH342" s="438"/>
      <c r="AI342" s="438"/>
      <c r="AJ342" s="438"/>
      <c r="AK342" s="438"/>
      <c r="AL342" s="438"/>
      <c r="AM342" s="438"/>
      <c r="AN342" s="438"/>
      <c r="AO342" s="438"/>
      <c r="AP342" s="438"/>
      <c r="AQ342" s="438"/>
      <c r="AR342" s="438"/>
      <c r="AS342" s="438"/>
      <c r="AT342" s="438"/>
      <c r="AU342" s="438"/>
      <c r="AV342" s="438"/>
      <c r="AW342" s="438"/>
      <c r="AX342" s="438"/>
      <c r="AY342" s="438"/>
      <c r="AZ342" s="438"/>
      <c r="BA342" s="438"/>
      <c r="BB342" s="438"/>
      <c r="BC342" s="438"/>
      <c r="BD342" s="439"/>
      <c r="BE342" s="439"/>
      <c r="BF342" s="439"/>
      <c r="BG342" s="439"/>
      <c r="BH342" s="439"/>
      <c r="BI342" s="439"/>
      <c r="BJ342" s="439"/>
      <c r="BK342" s="439"/>
      <c r="BL342" s="439"/>
      <c r="BM342" s="439"/>
      <c r="BN342" s="439"/>
      <c r="BO342" s="439"/>
      <c r="BP342" s="439"/>
      <c r="BQ342" s="439"/>
      <c r="BR342" s="439"/>
      <c r="BS342" s="439"/>
      <c r="BT342" s="439"/>
      <c r="BU342" s="439"/>
      <c r="BV342" s="439"/>
      <c r="BW342" s="439"/>
      <c r="BX342" s="439"/>
      <c r="BY342" s="439"/>
      <c r="BZ342" s="439"/>
      <c r="CA342" s="439"/>
      <c r="CB342" s="439"/>
      <c r="CC342" s="439"/>
      <c r="CD342" s="439"/>
      <c r="CE342" s="439"/>
      <c r="CF342" s="439"/>
      <c r="CG342" s="439"/>
      <c r="CH342" s="439"/>
      <c r="CI342" s="439"/>
      <c r="CJ342" s="186"/>
      <c r="CK342" s="186"/>
      <c r="CL342" s="186"/>
      <c r="CM342" s="186"/>
      <c r="CN342" s="186"/>
      <c r="CO342" s="186"/>
      <c r="CP342" s="186"/>
      <c r="CQ342" s="186"/>
      <c r="CR342" s="186"/>
      <c r="CS342" s="186"/>
      <c r="CT342" s="186"/>
      <c r="CU342" s="186"/>
      <c r="CV342" s="186"/>
      <c r="CW342" s="186"/>
      <c r="CX342" s="186"/>
      <c r="CY342" s="186"/>
      <c r="CZ342" s="186"/>
      <c r="DA342" s="186"/>
      <c r="DB342" s="234"/>
      <c r="DC342" s="184"/>
    </row>
    <row r="343" spans="1:112" s="182" customFormat="1" ht="6.6" customHeight="1" x14ac:dyDescent="0.25">
      <c r="A343" s="437"/>
      <c r="B343" s="437"/>
      <c r="C343" s="437"/>
      <c r="D343" s="437"/>
      <c r="E343" s="437"/>
      <c r="F343" s="437"/>
      <c r="G343" s="437"/>
      <c r="H343" s="438"/>
      <c r="I343" s="438"/>
      <c r="J343" s="438"/>
      <c r="K343" s="438"/>
      <c r="L343" s="438"/>
      <c r="M343" s="438"/>
      <c r="N343" s="438"/>
      <c r="O343" s="438"/>
      <c r="P343" s="438"/>
      <c r="Q343" s="438"/>
      <c r="R343" s="438"/>
      <c r="S343" s="438"/>
      <c r="T343" s="438"/>
      <c r="U343" s="438"/>
      <c r="V343" s="438"/>
      <c r="W343" s="438"/>
      <c r="X343" s="438"/>
      <c r="Y343" s="438"/>
      <c r="Z343" s="438"/>
      <c r="AA343" s="438"/>
      <c r="AB343" s="438"/>
      <c r="AC343" s="438"/>
      <c r="AD343" s="438"/>
      <c r="AE343" s="438"/>
      <c r="AF343" s="438"/>
      <c r="AG343" s="438"/>
      <c r="AH343" s="438"/>
      <c r="AI343" s="438"/>
      <c r="AJ343" s="438"/>
      <c r="AK343" s="438"/>
      <c r="AL343" s="438"/>
      <c r="AM343" s="438"/>
      <c r="AN343" s="438"/>
      <c r="AO343" s="438"/>
      <c r="AP343" s="438"/>
      <c r="AQ343" s="438"/>
      <c r="AR343" s="438"/>
      <c r="AS343" s="438"/>
      <c r="AT343" s="438"/>
      <c r="AU343" s="438"/>
      <c r="AV343" s="438"/>
      <c r="AW343" s="438"/>
      <c r="AX343" s="438"/>
      <c r="AY343" s="438"/>
      <c r="AZ343" s="438"/>
      <c r="BA343" s="438"/>
      <c r="BB343" s="438"/>
      <c r="BC343" s="438"/>
      <c r="BD343" s="439"/>
      <c r="BE343" s="439"/>
      <c r="BF343" s="439"/>
      <c r="BG343" s="439"/>
      <c r="BH343" s="439"/>
      <c r="BI343" s="439"/>
      <c r="BJ343" s="439"/>
      <c r="BK343" s="439"/>
      <c r="BL343" s="439"/>
      <c r="BM343" s="439"/>
      <c r="BN343" s="439"/>
      <c r="BO343" s="439"/>
      <c r="BP343" s="439"/>
      <c r="BQ343" s="439"/>
      <c r="BR343" s="439"/>
      <c r="BS343" s="439"/>
      <c r="BT343" s="439"/>
      <c r="BU343" s="439"/>
      <c r="BV343" s="439"/>
      <c r="BW343" s="439"/>
      <c r="BX343" s="439"/>
      <c r="BY343" s="439"/>
      <c r="BZ343" s="439"/>
      <c r="CA343" s="439"/>
      <c r="CB343" s="439"/>
      <c r="CC343" s="439"/>
      <c r="CD343" s="439"/>
      <c r="CE343" s="439"/>
      <c r="CF343" s="439"/>
      <c r="CG343" s="439"/>
      <c r="CH343" s="439"/>
      <c r="CI343" s="439"/>
      <c r="CJ343" s="186"/>
      <c r="CK343" s="186"/>
      <c r="CL343" s="186"/>
      <c r="CM343" s="186"/>
      <c r="CN343" s="186"/>
      <c r="CO343" s="186"/>
      <c r="CP343" s="186"/>
      <c r="CQ343" s="186"/>
      <c r="CR343" s="186"/>
      <c r="CS343" s="186"/>
      <c r="CT343" s="186"/>
      <c r="CU343" s="186"/>
      <c r="CV343" s="186"/>
      <c r="CW343" s="186"/>
      <c r="CX343" s="186"/>
      <c r="CY343" s="186"/>
      <c r="CZ343" s="186"/>
      <c r="DA343" s="186"/>
      <c r="DB343" s="234"/>
      <c r="DC343" s="184"/>
    </row>
    <row r="344" spans="1:112" ht="13.2" customHeight="1" x14ac:dyDescent="0.25">
      <c r="A344" s="772" t="s">
        <v>723</v>
      </c>
      <c r="B344" s="772"/>
      <c r="C344" s="772"/>
      <c r="D344" s="772"/>
      <c r="E344" s="772"/>
      <c r="F344" s="772"/>
      <c r="G344" s="772"/>
      <c r="H344" s="772"/>
      <c r="I344" s="772"/>
      <c r="J344" s="772"/>
      <c r="K344" s="772"/>
      <c r="L344" s="772"/>
      <c r="M344" s="772"/>
      <c r="N344" s="772"/>
      <c r="O344" s="772"/>
      <c r="P344" s="772"/>
      <c r="Q344" s="772"/>
      <c r="R344" s="772"/>
      <c r="S344" s="772"/>
      <c r="T344" s="772"/>
      <c r="U344" s="772"/>
      <c r="V344" s="772"/>
      <c r="W344" s="772"/>
      <c r="X344" s="772"/>
      <c r="Y344" s="772"/>
      <c r="Z344" s="772"/>
      <c r="AA344" s="772"/>
      <c r="AB344" s="772"/>
      <c r="AC344" s="772"/>
      <c r="AD344" s="772"/>
      <c r="AE344" s="772"/>
      <c r="AF344" s="772"/>
      <c r="AG344" s="772"/>
      <c r="AH344" s="772"/>
      <c r="AI344" s="772"/>
      <c r="AJ344" s="772"/>
      <c r="AK344" s="772"/>
      <c r="AL344" s="772"/>
      <c r="AM344" s="772"/>
      <c r="AN344" s="772"/>
      <c r="AO344" s="772"/>
      <c r="AP344" s="772"/>
      <c r="AQ344" s="772"/>
      <c r="AR344" s="772"/>
      <c r="AS344" s="772"/>
      <c r="AT344" s="772"/>
      <c r="AU344" s="772"/>
      <c r="AV344" s="772"/>
      <c r="AW344" s="772"/>
      <c r="AX344" s="772"/>
      <c r="AY344" s="772"/>
      <c r="AZ344" s="772"/>
      <c r="BA344" s="772"/>
      <c r="BB344" s="772"/>
      <c r="BC344" s="772"/>
      <c r="BD344" s="772"/>
      <c r="BE344" s="772"/>
      <c r="BF344" s="772"/>
      <c r="BG344" s="772"/>
      <c r="BH344" s="772"/>
      <c r="BI344" s="772"/>
      <c r="BJ344" s="772"/>
      <c r="BK344" s="772"/>
      <c r="BL344" s="772"/>
      <c r="BM344" s="772"/>
      <c r="BN344" s="772"/>
      <c r="BO344" s="772"/>
      <c r="BP344" s="772"/>
      <c r="BQ344" s="772"/>
      <c r="BR344" s="772"/>
      <c r="BS344" s="772"/>
      <c r="BT344" s="772"/>
      <c r="BU344" s="772"/>
      <c r="BV344" s="772"/>
      <c r="BW344" s="772"/>
      <c r="BX344" s="772"/>
      <c r="BY344" s="772"/>
      <c r="BZ344" s="772"/>
      <c r="CA344" s="772"/>
      <c r="CB344" s="772"/>
      <c r="CC344" s="772"/>
      <c r="CD344" s="772"/>
      <c r="CE344" s="772"/>
      <c r="CF344" s="772"/>
      <c r="CG344" s="772"/>
      <c r="CH344" s="772"/>
      <c r="CI344" s="772"/>
      <c r="CJ344" s="772"/>
      <c r="CK344" s="772"/>
      <c r="CL344" s="772"/>
      <c r="CM344" s="772"/>
      <c r="CN344" s="772"/>
      <c r="CO344" s="772"/>
      <c r="CP344" s="772"/>
      <c r="CQ344" s="772"/>
      <c r="CR344" s="772"/>
      <c r="CS344" s="772"/>
      <c r="CT344" s="772"/>
      <c r="CU344" s="772"/>
      <c r="CV344" s="772"/>
      <c r="CW344" s="772"/>
      <c r="CX344" s="772"/>
      <c r="CY344" s="772"/>
      <c r="CZ344" s="772"/>
      <c r="DA344" s="772"/>
    </row>
    <row r="345" spans="1:112" ht="13.2" x14ac:dyDescent="0.25">
      <c r="A345" s="432"/>
      <c r="B345" s="432"/>
      <c r="C345" s="432"/>
      <c r="D345" s="432"/>
      <c r="E345" s="432"/>
      <c r="F345" s="432"/>
      <c r="G345" s="432"/>
      <c r="H345" s="432"/>
      <c r="I345" s="432"/>
      <c r="J345" s="432"/>
      <c r="K345" s="432"/>
      <c r="L345" s="432"/>
      <c r="M345" s="432"/>
      <c r="N345" s="432"/>
      <c r="O345" s="432"/>
      <c r="P345" s="432"/>
      <c r="Q345" s="432"/>
      <c r="R345" s="432"/>
      <c r="S345" s="432"/>
      <c r="T345" s="432"/>
      <c r="U345" s="432"/>
      <c r="V345" s="432"/>
      <c r="W345" s="432"/>
      <c r="X345" s="432"/>
      <c r="Y345" s="432"/>
      <c r="Z345" s="432"/>
      <c r="AA345" s="432"/>
      <c r="AB345" s="432"/>
      <c r="AC345" s="432"/>
      <c r="AD345" s="432"/>
      <c r="AE345" s="432"/>
      <c r="AF345" s="432"/>
      <c r="AG345" s="432"/>
      <c r="AH345" s="432"/>
      <c r="AI345" s="432"/>
      <c r="AJ345" s="432"/>
      <c r="AK345" s="432"/>
      <c r="AL345" s="432"/>
      <c r="AM345" s="432"/>
      <c r="AN345" s="432"/>
      <c r="AO345" s="432"/>
      <c r="AP345" s="432"/>
      <c r="AQ345" s="432"/>
      <c r="AR345" s="432"/>
      <c r="AS345" s="432"/>
      <c r="AT345" s="432"/>
      <c r="AU345" s="432"/>
      <c r="AV345" s="432"/>
      <c r="AW345" s="432"/>
      <c r="AX345" s="432"/>
      <c r="AY345" s="432"/>
      <c r="AZ345" s="432"/>
      <c r="BA345" s="432"/>
      <c r="BB345" s="432"/>
      <c r="BC345" s="432"/>
      <c r="BD345" s="432"/>
      <c r="BE345" s="432"/>
      <c r="BF345" s="432"/>
      <c r="BG345" s="432"/>
      <c r="BH345" s="432"/>
      <c r="BI345" s="432"/>
      <c r="BJ345" s="432"/>
      <c r="BK345" s="432"/>
      <c r="BL345" s="432"/>
      <c r="BM345" s="432"/>
      <c r="BN345" s="432"/>
      <c r="BO345" s="432"/>
      <c r="BP345" s="432"/>
      <c r="BQ345" s="432"/>
      <c r="BR345" s="432"/>
      <c r="BS345" s="432"/>
      <c r="BT345" s="432"/>
      <c r="BU345" s="432"/>
      <c r="BV345" s="432"/>
      <c r="BW345" s="432"/>
      <c r="BX345" s="432"/>
      <c r="BY345" s="432"/>
      <c r="BZ345" s="432"/>
      <c r="CA345" s="432"/>
      <c r="CB345" s="432"/>
      <c r="CC345" s="432"/>
      <c r="CD345" s="432"/>
      <c r="CE345" s="432"/>
      <c r="CF345" s="432"/>
      <c r="CG345" s="432"/>
      <c r="CH345" s="432"/>
      <c r="CI345" s="432"/>
      <c r="CJ345" s="432"/>
      <c r="CK345" s="432"/>
      <c r="CL345" s="432"/>
      <c r="CM345" s="432"/>
      <c r="CN345" s="432"/>
      <c r="CO345" s="432"/>
      <c r="CP345" s="432"/>
      <c r="CQ345" s="432"/>
      <c r="CR345" s="432"/>
      <c r="CS345" s="432"/>
      <c r="CT345" s="432"/>
      <c r="CU345" s="432"/>
      <c r="CV345" s="432"/>
      <c r="CW345" s="432"/>
      <c r="CX345" s="432"/>
      <c r="CY345" s="432"/>
      <c r="CZ345" s="432"/>
      <c r="DA345" s="432"/>
    </row>
    <row r="346" spans="1:112" ht="12" customHeight="1" x14ac:dyDescent="0.25">
      <c r="A346" s="721" t="s">
        <v>46</v>
      </c>
      <c r="B346" s="721"/>
      <c r="C346" s="721"/>
      <c r="D346" s="721"/>
      <c r="E346" s="721"/>
      <c r="F346" s="721"/>
      <c r="G346" s="721"/>
      <c r="H346" s="721"/>
      <c r="I346" s="721"/>
      <c r="J346" s="721"/>
      <c r="K346" s="721"/>
      <c r="L346" s="721"/>
      <c r="M346" s="721"/>
      <c r="N346" s="721"/>
      <c r="O346" s="721"/>
      <c r="P346" s="721"/>
      <c r="Q346" s="721"/>
      <c r="R346" s="721"/>
      <c r="S346" s="721"/>
      <c r="T346" s="721"/>
      <c r="U346" s="721"/>
      <c r="V346" s="721"/>
      <c r="W346" s="721"/>
      <c r="X346" s="721"/>
      <c r="Y346" s="721"/>
      <c r="Z346" s="721"/>
      <c r="AA346" s="721"/>
      <c r="AB346" s="721"/>
      <c r="AC346" s="721"/>
      <c r="AD346" s="721"/>
      <c r="AE346" s="721"/>
      <c r="AF346" s="721"/>
      <c r="AG346" s="721"/>
      <c r="AH346" s="721"/>
      <c r="AI346" s="721"/>
      <c r="AJ346" s="721"/>
      <c r="AK346" s="721"/>
      <c r="AL346" s="721"/>
      <c r="AM346" s="721"/>
      <c r="AN346" s="721"/>
      <c r="AO346" s="721"/>
      <c r="AP346" s="694" t="s">
        <v>724</v>
      </c>
      <c r="AQ346" s="694"/>
      <c r="AR346" s="694"/>
      <c r="AS346" s="694"/>
      <c r="AT346" s="694"/>
      <c r="AU346" s="694"/>
      <c r="AV346" s="694"/>
      <c r="AW346" s="694"/>
      <c r="AX346" s="694"/>
      <c r="AY346" s="694"/>
      <c r="AZ346" s="694"/>
      <c r="BA346" s="694"/>
      <c r="BB346" s="694"/>
      <c r="BC346" s="694"/>
      <c r="BD346" s="694"/>
      <c r="BE346" s="694"/>
      <c r="BF346" s="694"/>
      <c r="BG346" s="694"/>
      <c r="BH346" s="694"/>
      <c r="BI346" s="694"/>
      <c r="BJ346" s="694"/>
      <c r="BK346" s="694"/>
      <c r="BL346" s="694"/>
      <c r="BM346" s="694"/>
      <c r="BN346" s="694"/>
      <c r="BO346" s="694"/>
      <c r="BP346" s="694"/>
      <c r="BQ346" s="694"/>
      <c r="BR346" s="694"/>
      <c r="BS346" s="694"/>
      <c r="BT346" s="694"/>
      <c r="BU346" s="694"/>
      <c r="BV346" s="694"/>
      <c r="BW346" s="694"/>
      <c r="BX346" s="694"/>
      <c r="BY346" s="694"/>
      <c r="BZ346" s="694"/>
      <c r="CA346" s="694"/>
      <c r="CB346" s="694"/>
      <c r="CC346" s="694"/>
      <c r="CD346" s="694"/>
      <c r="CE346" s="694"/>
      <c r="CF346" s="694"/>
      <c r="CG346" s="694"/>
      <c r="CH346" s="694"/>
      <c r="CI346" s="694"/>
      <c r="CJ346" s="694"/>
      <c r="CK346" s="694"/>
      <c r="CL346" s="694"/>
      <c r="CM346" s="694"/>
      <c r="CN346" s="694"/>
      <c r="CO346" s="694"/>
      <c r="CP346" s="694"/>
      <c r="CQ346" s="694"/>
      <c r="CR346" s="694"/>
      <c r="CS346" s="694"/>
      <c r="CT346" s="694"/>
      <c r="CU346" s="694"/>
      <c r="CV346" s="694"/>
      <c r="CW346" s="694"/>
      <c r="CX346" s="694"/>
      <c r="CY346" s="694"/>
      <c r="CZ346" s="694"/>
      <c r="DA346" s="694"/>
    </row>
    <row r="347" spans="1:112" ht="12" customHeight="1" x14ac:dyDescent="0.25">
      <c r="A347" s="183"/>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c r="AG347" s="183"/>
      <c r="AH347" s="183"/>
      <c r="AI347" s="183"/>
      <c r="AJ347" s="183"/>
      <c r="AK347" s="183"/>
      <c r="AL347" s="183"/>
      <c r="AM347" s="183"/>
      <c r="AN347" s="183"/>
      <c r="AO347" s="183"/>
      <c r="AP347" s="183"/>
      <c r="AQ347" s="183"/>
      <c r="AR347" s="183"/>
      <c r="AS347" s="183"/>
      <c r="AT347" s="183"/>
      <c r="AU347" s="183"/>
      <c r="AV347" s="183"/>
      <c r="AW347" s="183"/>
      <c r="AX347" s="183"/>
      <c r="AY347" s="183"/>
      <c r="AZ347" s="183"/>
      <c r="BA347" s="183"/>
      <c r="BB347" s="183"/>
      <c r="BC347" s="183"/>
      <c r="BD347" s="183"/>
      <c r="BE347" s="183"/>
      <c r="BF347" s="183"/>
      <c r="BG347" s="183"/>
      <c r="BH347" s="183"/>
      <c r="BI347" s="183"/>
      <c r="BJ347" s="183"/>
      <c r="BK347" s="183"/>
      <c r="BL347" s="183"/>
      <c r="BM347" s="183"/>
      <c r="BN347" s="183"/>
      <c r="BO347" s="183"/>
      <c r="BP347" s="183"/>
      <c r="BQ347" s="183"/>
      <c r="BR347" s="183"/>
      <c r="BS347" s="183"/>
      <c r="BT347" s="183"/>
      <c r="BU347" s="183"/>
      <c r="BV347" s="183"/>
      <c r="BW347" s="183"/>
      <c r="BX347" s="183"/>
      <c r="BY347" s="183"/>
      <c r="BZ347" s="183"/>
      <c r="CA347" s="183"/>
      <c r="CB347" s="183"/>
      <c r="CC347" s="183"/>
      <c r="CD347" s="183"/>
      <c r="CE347" s="183"/>
      <c r="CF347" s="183"/>
      <c r="CG347" s="183"/>
      <c r="CH347" s="183"/>
      <c r="CI347" s="183"/>
      <c r="CJ347" s="183"/>
      <c r="CK347" s="183"/>
      <c r="CL347" s="183"/>
      <c r="CM347" s="183"/>
      <c r="CN347" s="183"/>
      <c r="CO347" s="183"/>
      <c r="CP347" s="183"/>
      <c r="CQ347" s="183"/>
      <c r="CR347" s="183"/>
      <c r="CS347" s="183"/>
      <c r="CT347" s="183"/>
      <c r="CU347" s="183"/>
      <c r="CV347" s="183"/>
      <c r="CW347" s="183"/>
      <c r="CX347" s="183"/>
      <c r="CY347" s="183"/>
      <c r="CZ347" s="183"/>
      <c r="DA347" s="183"/>
    </row>
    <row r="348" spans="1:112" ht="12" customHeight="1" x14ac:dyDescent="0.25">
      <c r="A348" s="773" t="s">
        <v>47</v>
      </c>
      <c r="B348" s="774"/>
      <c r="C348" s="774"/>
      <c r="D348" s="774"/>
      <c r="E348" s="774"/>
      <c r="F348" s="774"/>
      <c r="G348" s="775"/>
      <c r="H348" s="544" t="s">
        <v>72</v>
      </c>
      <c r="I348" s="722"/>
      <c r="J348" s="722"/>
      <c r="K348" s="722"/>
      <c r="L348" s="722"/>
      <c r="M348" s="722"/>
      <c r="N348" s="722"/>
      <c r="O348" s="722"/>
      <c r="P348" s="722"/>
      <c r="Q348" s="722"/>
      <c r="R348" s="722"/>
      <c r="S348" s="722"/>
      <c r="T348" s="722"/>
      <c r="U348" s="722"/>
      <c r="V348" s="722"/>
      <c r="W348" s="722"/>
      <c r="X348" s="722"/>
      <c r="Y348" s="722"/>
      <c r="Z348" s="722"/>
      <c r="AA348" s="722"/>
      <c r="AB348" s="722"/>
      <c r="AC348" s="722"/>
      <c r="AD348" s="722"/>
      <c r="AE348" s="722"/>
      <c r="AF348" s="722"/>
      <c r="AG348" s="722"/>
      <c r="AH348" s="722"/>
      <c r="AI348" s="722"/>
      <c r="AJ348" s="722"/>
      <c r="AK348" s="722"/>
      <c r="AL348" s="722"/>
      <c r="AM348" s="722"/>
      <c r="AN348" s="722"/>
      <c r="AO348" s="722"/>
      <c r="AP348" s="722"/>
      <c r="AQ348" s="722"/>
      <c r="AR348" s="722"/>
      <c r="AS348" s="722"/>
      <c r="AT348" s="722"/>
      <c r="AU348" s="722"/>
      <c r="AV348" s="722"/>
      <c r="AW348" s="722"/>
      <c r="AX348" s="722"/>
      <c r="AY348" s="722"/>
      <c r="AZ348" s="722"/>
      <c r="BA348" s="722"/>
      <c r="BB348" s="722"/>
      <c r="BC348" s="723"/>
      <c r="BD348" s="544" t="s">
        <v>85</v>
      </c>
      <c r="BE348" s="722"/>
      <c r="BF348" s="722"/>
      <c r="BG348" s="722"/>
      <c r="BH348" s="722"/>
      <c r="BI348" s="722"/>
      <c r="BJ348" s="722"/>
      <c r="BK348" s="722"/>
      <c r="BL348" s="722"/>
      <c r="BM348" s="722"/>
      <c r="BN348" s="722"/>
      <c r="BO348" s="722"/>
      <c r="BP348" s="722"/>
      <c r="BQ348" s="722"/>
      <c r="BR348" s="722"/>
      <c r="BS348" s="723"/>
      <c r="BT348" s="544" t="s">
        <v>90</v>
      </c>
      <c r="BU348" s="722"/>
      <c r="BV348" s="722"/>
      <c r="BW348" s="722"/>
      <c r="BX348" s="722"/>
      <c r="BY348" s="722"/>
      <c r="BZ348" s="722"/>
      <c r="CA348" s="722"/>
      <c r="CB348" s="722"/>
      <c r="CC348" s="722"/>
      <c r="CD348" s="722"/>
      <c r="CE348" s="722"/>
      <c r="CF348" s="722"/>
      <c r="CG348" s="722"/>
      <c r="CH348" s="722"/>
      <c r="CI348" s="723"/>
      <c r="CJ348" s="544" t="s">
        <v>91</v>
      </c>
      <c r="CK348" s="722"/>
      <c r="CL348" s="722"/>
      <c r="CM348" s="722"/>
      <c r="CN348" s="722"/>
      <c r="CO348" s="722"/>
      <c r="CP348" s="722"/>
      <c r="CQ348" s="722"/>
      <c r="CR348" s="722"/>
      <c r="CS348" s="722"/>
      <c r="CT348" s="722"/>
      <c r="CU348" s="722"/>
      <c r="CV348" s="722"/>
      <c r="CW348" s="722"/>
      <c r="CX348" s="722"/>
      <c r="CY348" s="722"/>
      <c r="CZ348" s="722"/>
      <c r="DA348" s="723"/>
      <c r="DD348" s="185">
        <f>DC353-9147332-515722</f>
        <v>17889156.221299998</v>
      </c>
    </row>
    <row r="349" spans="1:112" ht="12" customHeight="1" x14ac:dyDescent="0.25">
      <c r="A349" s="832"/>
      <c r="B349" s="833"/>
      <c r="C349" s="833"/>
      <c r="D349" s="833"/>
      <c r="E349" s="833"/>
      <c r="F349" s="833"/>
      <c r="G349" s="834"/>
      <c r="H349" s="724">
        <v>1</v>
      </c>
      <c r="I349" s="724"/>
      <c r="J349" s="724"/>
      <c r="K349" s="724"/>
      <c r="L349" s="724"/>
      <c r="M349" s="724"/>
      <c r="N349" s="724"/>
      <c r="O349" s="724"/>
      <c r="P349" s="724"/>
      <c r="Q349" s="724"/>
      <c r="R349" s="724"/>
      <c r="S349" s="724"/>
      <c r="T349" s="724"/>
      <c r="U349" s="724"/>
      <c r="V349" s="724"/>
      <c r="W349" s="724"/>
      <c r="X349" s="724"/>
      <c r="Y349" s="724"/>
      <c r="Z349" s="724"/>
      <c r="AA349" s="724"/>
      <c r="AB349" s="724"/>
      <c r="AC349" s="724"/>
      <c r="AD349" s="724"/>
      <c r="AE349" s="724"/>
      <c r="AF349" s="724"/>
      <c r="AG349" s="724"/>
      <c r="AH349" s="724"/>
      <c r="AI349" s="724"/>
      <c r="AJ349" s="724"/>
      <c r="AK349" s="724"/>
      <c r="AL349" s="724"/>
      <c r="AM349" s="724"/>
      <c r="AN349" s="724"/>
      <c r="AO349" s="724"/>
      <c r="AP349" s="724"/>
      <c r="AQ349" s="724"/>
      <c r="AR349" s="724"/>
      <c r="AS349" s="724"/>
      <c r="AT349" s="724"/>
      <c r="AU349" s="724"/>
      <c r="AV349" s="724"/>
      <c r="AW349" s="724"/>
      <c r="AX349" s="724"/>
      <c r="AY349" s="724"/>
      <c r="AZ349" s="724"/>
      <c r="BA349" s="724"/>
      <c r="BB349" s="724"/>
      <c r="BC349" s="724"/>
      <c r="BD349" s="724">
        <v>2</v>
      </c>
      <c r="BE349" s="724"/>
      <c r="BF349" s="724"/>
      <c r="BG349" s="724"/>
      <c r="BH349" s="724"/>
      <c r="BI349" s="724"/>
      <c r="BJ349" s="724"/>
      <c r="BK349" s="724"/>
      <c r="BL349" s="724"/>
      <c r="BM349" s="724"/>
      <c r="BN349" s="724"/>
      <c r="BO349" s="724"/>
      <c r="BP349" s="724"/>
      <c r="BQ349" s="724"/>
      <c r="BR349" s="724"/>
      <c r="BS349" s="724"/>
      <c r="BT349" s="724">
        <v>3</v>
      </c>
      <c r="BU349" s="724"/>
      <c r="BV349" s="724"/>
      <c r="BW349" s="724"/>
      <c r="BX349" s="724"/>
      <c r="BY349" s="724"/>
      <c r="BZ349" s="724"/>
      <c r="CA349" s="724"/>
      <c r="CB349" s="724"/>
      <c r="CC349" s="724"/>
      <c r="CD349" s="724"/>
      <c r="CE349" s="724"/>
      <c r="CF349" s="724"/>
      <c r="CG349" s="724"/>
      <c r="CH349" s="724"/>
      <c r="CI349" s="724"/>
      <c r="CJ349" s="724">
        <v>4</v>
      </c>
      <c r="CK349" s="724"/>
      <c r="CL349" s="724"/>
      <c r="CM349" s="724"/>
      <c r="CN349" s="724"/>
      <c r="CO349" s="724"/>
      <c r="CP349" s="724"/>
      <c r="CQ349" s="724"/>
      <c r="CR349" s="724"/>
      <c r="CS349" s="724"/>
      <c r="CT349" s="724"/>
      <c r="CU349" s="724"/>
      <c r="CV349" s="724"/>
      <c r="CW349" s="724"/>
      <c r="CX349" s="724"/>
      <c r="CY349" s="724"/>
      <c r="CZ349" s="724"/>
      <c r="DA349" s="724"/>
    </row>
    <row r="350" spans="1:112" ht="12" customHeight="1" x14ac:dyDescent="0.25">
      <c r="A350" s="695" t="s">
        <v>63</v>
      </c>
      <c r="B350" s="696"/>
      <c r="C350" s="696"/>
      <c r="D350" s="696"/>
      <c r="E350" s="696"/>
      <c r="F350" s="696"/>
      <c r="G350" s="697"/>
      <c r="H350" s="698" t="s">
        <v>564</v>
      </c>
      <c r="I350" s="699"/>
      <c r="J350" s="699"/>
      <c r="K350" s="699"/>
      <c r="L350" s="699"/>
      <c r="M350" s="699"/>
      <c r="N350" s="699"/>
      <c r="O350" s="699"/>
      <c r="P350" s="699"/>
      <c r="Q350" s="699"/>
      <c r="R350" s="699"/>
      <c r="S350" s="699"/>
      <c r="T350" s="699"/>
      <c r="U350" s="699"/>
      <c r="V350" s="699"/>
      <c r="W350" s="699"/>
      <c r="X350" s="699"/>
      <c r="Y350" s="699"/>
      <c r="Z350" s="699"/>
      <c r="AA350" s="699"/>
      <c r="AB350" s="699"/>
      <c r="AC350" s="699"/>
      <c r="AD350" s="699"/>
      <c r="AE350" s="699"/>
      <c r="AF350" s="699"/>
      <c r="AG350" s="699"/>
      <c r="AH350" s="699"/>
      <c r="AI350" s="699"/>
      <c r="AJ350" s="699"/>
      <c r="AK350" s="699"/>
      <c r="AL350" s="699"/>
      <c r="AM350" s="699"/>
      <c r="AN350" s="699"/>
      <c r="AO350" s="699"/>
      <c r="AP350" s="699"/>
      <c r="AQ350" s="699"/>
      <c r="AR350" s="699"/>
      <c r="AS350" s="699"/>
      <c r="AT350" s="699"/>
      <c r="AU350" s="699"/>
      <c r="AV350" s="699"/>
      <c r="AW350" s="699"/>
      <c r="AX350" s="699"/>
      <c r="AY350" s="699"/>
      <c r="AZ350" s="699"/>
      <c r="BA350" s="699"/>
      <c r="BB350" s="699"/>
      <c r="BC350" s="700"/>
      <c r="BD350" s="701"/>
      <c r="BE350" s="702"/>
      <c r="BF350" s="702"/>
      <c r="BG350" s="702"/>
      <c r="BH350" s="702"/>
      <c r="BI350" s="702"/>
      <c r="BJ350" s="702"/>
      <c r="BK350" s="702"/>
      <c r="BL350" s="702"/>
      <c r="BM350" s="702"/>
      <c r="BN350" s="702"/>
      <c r="BO350" s="702"/>
      <c r="BP350" s="702"/>
      <c r="BQ350" s="702"/>
      <c r="BR350" s="702"/>
      <c r="BS350" s="703"/>
      <c r="BT350" s="701"/>
      <c r="BU350" s="702"/>
      <c r="BV350" s="702"/>
      <c r="BW350" s="702"/>
      <c r="BX350" s="702"/>
      <c r="BY350" s="702"/>
      <c r="BZ350" s="702"/>
      <c r="CA350" s="702"/>
      <c r="CB350" s="702"/>
      <c r="CC350" s="702"/>
      <c r="CD350" s="702"/>
      <c r="CE350" s="702"/>
      <c r="CF350" s="702"/>
      <c r="CG350" s="702"/>
      <c r="CH350" s="702"/>
      <c r="CI350" s="703"/>
      <c r="CJ350" s="704">
        <f>SUM(CJ351:DA358)</f>
        <v>107362.44</v>
      </c>
      <c r="CK350" s="705"/>
      <c r="CL350" s="705"/>
      <c r="CM350" s="705"/>
      <c r="CN350" s="705"/>
      <c r="CO350" s="705"/>
      <c r="CP350" s="705"/>
      <c r="CQ350" s="705"/>
      <c r="CR350" s="705"/>
      <c r="CS350" s="705"/>
      <c r="CT350" s="705"/>
      <c r="CU350" s="705"/>
      <c r="CV350" s="705"/>
      <c r="CW350" s="705"/>
      <c r="CX350" s="705"/>
      <c r="CY350" s="705"/>
      <c r="CZ350" s="705"/>
      <c r="DA350" s="706"/>
    </row>
    <row r="351" spans="1:112" ht="21" customHeight="1" x14ac:dyDescent="0.25">
      <c r="A351" s="707"/>
      <c r="B351" s="708"/>
      <c r="C351" s="708"/>
      <c r="D351" s="708"/>
      <c r="E351" s="708"/>
      <c r="F351" s="708"/>
      <c r="G351" s="709"/>
      <c r="H351" s="710" t="s">
        <v>725</v>
      </c>
      <c r="I351" s="710"/>
      <c r="J351" s="710"/>
      <c r="K351" s="710"/>
      <c r="L351" s="710"/>
      <c r="M351" s="710"/>
      <c r="N351" s="710"/>
      <c r="O351" s="710"/>
      <c r="P351" s="710"/>
      <c r="Q351" s="710"/>
      <c r="R351" s="710"/>
      <c r="S351" s="710"/>
      <c r="T351" s="710"/>
      <c r="U351" s="710"/>
      <c r="V351" s="710"/>
      <c r="W351" s="710"/>
      <c r="X351" s="710"/>
      <c r="Y351" s="710"/>
      <c r="Z351" s="710"/>
      <c r="AA351" s="710"/>
      <c r="AB351" s="710"/>
      <c r="AC351" s="710"/>
      <c r="AD351" s="710"/>
      <c r="AE351" s="710"/>
      <c r="AF351" s="710"/>
      <c r="AG351" s="710"/>
      <c r="AH351" s="710"/>
      <c r="AI351" s="710"/>
      <c r="AJ351" s="710"/>
      <c r="AK351" s="710"/>
      <c r="AL351" s="710"/>
      <c r="AM351" s="710"/>
      <c r="AN351" s="710"/>
      <c r="AO351" s="710"/>
      <c r="AP351" s="710"/>
      <c r="AQ351" s="710"/>
      <c r="AR351" s="710"/>
      <c r="AS351" s="710"/>
      <c r="AT351" s="710"/>
      <c r="AU351" s="710"/>
      <c r="AV351" s="710"/>
      <c r="AW351" s="710"/>
      <c r="AX351" s="710"/>
      <c r="AY351" s="710"/>
      <c r="AZ351" s="710"/>
      <c r="BA351" s="710"/>
      <c r="BB351" s="710"/>
      <c r="BC351" s="710"/>
      <c r="BD351" s="711">
        <v>15</v>
      </c>
      <c r="BE351" s="711"/>
      <c r="BF351" s="711"/>
      <c r="BG351" s="711"/>
      <c r="BH351" s="711"/>
      <c r="BI351" s="711"/>
      <c r="BJ351" s="711"/>
      <c r="BK351" s="711"/>
      <c r="BL351" s="711"/>
      <c r="BM351" s="711"/>
      <c r="BN351" s="711"/>
      <c r="BO351" s="711"/>
      <c r="BP351" s="711"/>
      <c r="BQ351" s="711"/>
      <c r="BR351" s="711"/>
      <c r="BS351" s="711"/>
      <c r="BT351" s="712">
        <f t="shared" ref="BT351" si="6">CJ351/BD351</f>
        <v>7157.4960000000001</v>
      </c>
      <c r="BU351" s="712"/>
      <c r="BV351" s="712"/>
      <c r="BW351" s="712"/>
      <c r="BX351" s="712"/>
      <c r="BY351" s="712"/>
      <c r="BZ351" s="712"/>
      <c r="CA351" s="712"/>
      <c r="CB351" s="712"/>
      <c r="CC351" s="712"/>
      <c r="CD351" s="712"/>
      <c r="CE351" s="712"/>
      <c r="CF351" s="712"/>
      <c r="CG351" s="712"/>
      <c r="CH351" s="712"/>
      <c r="CI351" s="712"/>
      <c r="CJ351" s="713">
        <v>107362.44</v>
      </c>
      <c r="CK351" s="713"/>
      <c r="CL351" s="713"/>
      <c r="CM351" s="713"/>
      <c r="CN351" s="713"/>
      <c r="CO351" s="713"/>
      <c r="CP351" s="713"/>
      <c r="CQ351" s="713"/>
      <c r="CR351" s="713"/>
      <c r="CS351" s="713"/>
      <c r="CT351" s="713"/>
      <c r="CU351" s="713"/>
      <c r="CV351" s="713"/>
      <c r="CW351" s="713"/>
      <c r="CX351" s="713"/>
      <c r="CY351" s="713"/>
      <c r="CZ351" s="713"/>
      <c r="DA351" s="713"/>
      <c r="DC351" s="189" t="s">
        <v>523</v>
      </c>
      <c r="DD351" s="184" t="s">
        <v>524</v>
      </c>
      <c r="DE351" s="184" t="s">
        <v>726</v>
      </c>
      <c r="DF351" s="184" t="s">
        <v>537</v>
      </c>
      <c r="DH351" s="266"/>
    </row>
    <row r="352" spans="1:112" x14ac:dyDescent="0.25">
      <c r="DB352" s="234" t="s">
        <v>513</v>
      </c>
      <c r="DC352" s="185">
        <f>'Обосн расх ФОТ '!FL62+CL70</f>
        <v>106385688.51000001</v>
      </c>
      <c r="DD352" s="185">
        <f>'Обосн ФОТ ИЦ'!G26:G26+CL88</f>
        <v>6224699.9963845843</v>
      </c>
      <c r="DF352" s="185">
        <f t="shared" ref="DF352:DF359" si="7">SUM(DC352:DD352)</f>
        <v>112610388.5063846</v>
      </c>
      <c r="DH352" s="266"/>
    </row>
    <row r="353" spans="106:112" x14ac:dyDescent="0.25">
      <c r="DC353" s="185">
        <f>CI38+CJ104+CE150+CL201+CL231+CJ303+CJ267+CJ294+CJ312+CJ341</f>
        <v>27552210.221299998</v>
      </c>
      <c r="DD353" s="232">
        <f>CJ45+CJ52+CJ112+CJ274+CJ185</f>
        <v>2333900</v>
      </c>
      <c r="DE353" s="227">
        <f>CJ350</f>
        <v>107362.44</v>
      </c>
      <c r="DF353" s="185">
        <f t="shared" si="7"/>
        <v>29886110.221299998</v>
      </c>
      <c r="DH353" s="266"/>
    </row>
    <row r="354" spans="106:112" x14ac:dyDescent="0.25">
      <c r="DF354" s="185">
        <f t="shared" si="7"/>
        <v>0</v>
      </c>
    </row>
    <row r="355" spans="106:112" x14ac:dyDescent="0.25">
      <c r="DB355" s="234" t="s">
        <v>538</v>
      </c>
      <c r="DC355" s="182">
        <f>SUM(DC352:DC354)</f>
        <v>133937898.7313</v>
      </c>
      <c r="DD355" s="182">
        <f>SUM(DD352:DD354)</f>
        <v>8558599.9963845834</v>
      </c>
      <c r="DE355" s="182">
        <f>SUM(DE352:DE354)</f>
        <v>107362.44</v>
      </c>
      <c r="DF355" s="185">
        <f t="shared" si="7"/>
        <v>142496498.72768459</v>
      </c>
    </row>
    <row r="356" spans="106:112" x14ac:dyDescent="0.25">
      <c r="DB356" s="234" t="s">
        <v>525</v>
      </c>
      <c r="DC356" s="227">
        <f>справочно!E34</f>
        <v>133937898.73999999</v>
      </c>
      <c r="DD356" s="227">
        <f>справочно!F34</f>
        <v>8558600</v>
      </c>
      <c r="DE356" s="227">
        <f>справочно!H8</f>
        <v>107362.44</v>
      </c>
      <c r="DF356" s="185">
        <f t="shared" si="7"/>
        <v>142496498.74000001</v>
      </c>
    </row>
    <row r="357" spans="106:112" x14ac:dyDescent="0.25">
      <c r="DF357" s="185">
        <f t="shared" si="7"/>
        <v>0</v>
      </c>
    </row>
    <row r="358" spans="106:112" x14ac:dyDescent="0.25">
      <c r="DF358" s="185">
        <f t="shared" si="7"/>
        <v>0</v>
      </c>
    </row>
    <row r="359" spans="106:112" x14ac:dyDescent="0.25">
      <c r="DB359" s="234" t="s">
        <v>514</v>
      </c>
      <c r="DC359" s="185">
        <f>DC356-DC355</f>
        <v>8.6999982595443726E-3</v>
      </c>
      <c r="DD359" s="185">
        <f>DD356-DD355</f>
        <v>3.6154165863990784E-3</v>
      </c>
      <c r="DE359" s="185">
        <f>DE356-DE355</f>
        <v>0</v>
      </c>
      <c r="DF359" s="185">
        <f t="shared" si="7"/>
        <v>1.2315414845943451E-2</v>
      </c>
    </row>
    <row r="361" spans="106:112" x14ac:dyDescent="0.25">
      <c r="DC361" s="266">
        <f>133467600+470298.74</f>
        <v>133937898.73999999</v>
      </c>
    </row>
    <row r="362" spans="106:112" x14ac:dyDescent="0.25">
      <c r="DB362" s="234" t="s">
        <v>597</v>
      </c>
      <c r="DC362" s="185">
        <f>DC355-DC361</f>
        <v>-8.6999982595443726E-3</v>
      </c>
    </row>
    <row r="365" spans="106:112" x14ac:dyDescent="0.25">
      <c r="DC365" s="185"/>
    </row>
  </sheetData>
  <mergeCells count="7610">
    <mergeCell ref="A7:F7"/>
    <mergeCell ref="G7:AD7"/>
    <mergeCell ref="AE7:BC7"/>
    <mergeCell ref="BD7:BS7"/>
    <mergeCell ref="BT7:CI7"/>
    <mergeCell ref="CJ7:DA7"/>
    <mergeCell ref="A35:F35"/>
    <mergeCell ref="G35:AX35"/>
    <mergeCell ref="AY35:BP35"/>
    <mergeCell ref="BQ35:CH35"/>
    <mergeCell ref="CI35:CZ35"/>
    <mergeCell ref="DC292:FN292"/>
    <mergeCell ref="A327:G327"/>
    <mergeCell ref="H327:BC327"/>
    <mergeCell ref="BD327:BS327"/>
    <mergeCell ref="BT327:CI327"/>
    <mergeCell ref="CJ327:DA327"/>
    <mergeCell ref="A317:G317"/>
    <mergeCell ref="H317:BC317"/>
    <mergeCell ref="CJ320:DA320"/>
    <mergeCell ref="BD324:BS324"/>
    <mergeCell ref="BT324:CI324"/>
    <mergeCell ref="CJ324:DA324"/>
    <mergeCell ref="CJ111:DA111"/>
    <mergeCell ref="A321:G321"/>
    <mergeCell ref="H321:BC321"/>
    <mergeCell ref="BD321:BS321"/>
    <mergeCell ref="BT321:CI321"/>
    <mergeCell ref="CJ321:DA321"/>
    <mergeCell ref="A224:G224"/>
    <mergeCell ref="H224:AO224"/>
    <mergeCell ref="A207:G207"/>
    <mergeCell ref="A332:G332"/>
    <mergeCell ref="H332:BC332"/>
    <mergeCell ref="BD332:BS332"/>
    <mergeCell ref="BT332:CI332"/>
    <mergeCell ref="CJ332:DA332"/>
    <mergeCell ref="A337:G337"/>
    <mergeCell ref="H337:BC337"/>
    <mergeCell ref="BD337:BS337"/>
    <mergeCell ref="BT337:CI337"/>
    <mergeCell ref="CJ337:DA337"/>
    <mergeCell ref="A333:G333"/>
    <mergeCell ref="H333:BC333"/>
    <mergeCell ref="BD333:BS333"/>
    <mergeCell ref="BT333:CI333"/>
    <mergeCell ref="CJ333:DA333"/>
    <mergeCell ref="A334:G334"/>
    <mergeCell ref="H334:BC334"/>
    <mergeCell ref="BD334:BS334"/>
    <mergeCell ref="BT334:CI334"/>
    <mergeCell ref="CJ334:DA334"/>
    <mergeCell ref="A335:G335"/>
    <mergeCell ref="H335:BC335"/>
    <mergeCell ref="BD335:BS335"/>
    <mergeCell ref="BT335:CI335"/>
    <mergeCell ref="CJ335:DA335"/>
    <mergeCell ref="A336:G336"/>
    <mergeCell ref="H336:BC336"/>
    <mergeCell ref="BD336:BS336"/>
    <mergeCell ref="BT336:CI336"/>
    <mergeCell ref="CJ336:DA336"/>
    <mergeCell ref="A330:G330"/>
    <mergeCell ref="H330:BC330"/>
    <mergeCell ref="BD330:BS330"/>
    <mergeCell ref="BT330:CI330"/>
    <mergeCell ref="CJ330:DA330"/>
    <mergeCell ref="A331:G331"/>
    <mergeCell ref="H331:BC331"/>
    <mergeCell ref="BD331:BS331"/>
    <mergeCell ref="BT331:CI331"/>
    <mergeCell ref="CJ331:DA331"/>
    <mergeCell ref="A325:G325"/>
    <mergeCell ref="H325:BC325"/>
    <mergeCell ref="BD325:BS325"/>
    <mergeCell ref="BT325:CI325"/>
    <mergeCell ref="CJ325:DA325"/>
    <mergeCell ref="A326:G326"/>
    <mergeCell ref="H326:BC326"/>
    <mergeCell ref="BD326:BS326"/>
    <mergeCell ref="BT326:CI326"/>
    <mergeCell ref="CJ326:DA326"/>
    <mergeCell ref="A328:G328"/>
    <mergeCell ref="H328:BC328"/>
    <mergeCell ref="BD328:BS328"/>
    <mergeCell ref="BT328:CI328"/>
    <mergeCell ref="CJ328:DA328"/>
    <mergeCell ref="H292:BS292"/>
    <mergeCell ref="BT292:CI292"/>
    <mergeCell ref="CJ292:DA292"/>
    <mergeCell ref="BT301:CI301"/>
    <mergeCell ref="BT309:CI309"/>
    <mergeCell ref="CJ309:DA309"/>
    <mergeCell ref="A307:AO307"/>
    <mergeCell ref="AP307:DA307"/>
    <mergeCell ref="CJ301:DA301"/>
    <mergeCell ref="H303:BC303"/>
    <mergeCell ref="BD303:BS303"/>
    <mergeCell ref="BT303:CI303"/>
    <mergeCell ref="CJ303:DA303"/>
    <mergeCell ref="A273:G273"/>
    <mergeCell ref="AP298:DA298"/>
    <mergeCell ref="H310:BC310"/>
    <mergeCell ref="BD310:BS310"/>
    <mergeCell ref="BD274:BS274"/>
    <mergeCell ref="BD275:BS275"/>
    <mergeCell ref="A38:AX38"/>
    <mergeCell ref="AY38:BP38"/>
    <mergeCell ref="BQ38:CH38"/>
    <mergeCell ref="CI38:CZ38"/>
    <mergeCell ref="A52:G52"/>
    <mergeCell ref="H52:BC52"/>
    <mergeCell ref="BD52:BS52"/>
    <mergeCell ref="BT52:CI52"/>
    <mergeCell ref="CJ52:DA52"/>
    <mergeCell ref="A45:G45"/>
    <mergeCell ref="H45:BC45"/>
    <mergeCell ref="BD45:BS45"/>
    <mergeCell ref="BT45:CI45"/>
    <mergeCell ref="CJ45:DA45"/>
    <mergeCell ref="BT42:CI42"/>
    <mergeCell ref="CJ42:DA42"/>
    <mergeCell ref="H42:BC42"/>
    <mergeCell ref="BD42:BS42"/>
    <mergeCell ref="A42:G42"/>
    <mergeCell ref="A44:G44"/>
    <mergeCell ref="H44:BC44"/>
    <mergeCell ref="BD44:BS44"/>
    <mergeCell ref="BT44:CI44"/>
    <mergeCell ref="CJ44:DA44"/>
    <mergeCell ref="CL76:DA76"/>
    <mergeCell ref="DB283:DE283"/>
    <mergeCell ref="A291:G291"/>
    <mergeCell ref="H291:BS291"/>
    <mergeCell ref="BT291:CI291"/>
    <mergeCell ref="CJ291:DA291"/>
    <mergeCell ref="A183:G183"/>
    <mergeCell ref="H183:BC183"/>
    <mergeCell ref="A76:F76"/>
    <mergeCell ref="H76:BU76"/>
    <mergeCell ref="BV76:CK76"/>
    <mergeCell ref="H311:BC311"/>
    <mergeCell ref="BD311:BS311"/>
    <mergeCell ref="BT311:CI311"/>
    <mergeCell ref="CJ311:DA311"/>
    <mergeCell ref="CJ185:DA185"/>
    <mergeCell ref="AP179:DA179"/>
    <mergeCell ref="A181:G181"/>
    <mergeCell ref="H181:BC181"/>
    <mergeCell ref="BD181:BS181"/>
    <mergeCell ref="BT181:CI181"/>
    <mergeCell ref="CJ181:DA181"/>
    <mergeCell ref="A182:G182"/>
    <mergeCell ref="H182:BC182"/>
    <mergeCell ref="BD182:BS182"/>
    <mergeCell ref="BT182:CI182"/>
    <mergeCell ref="CJ182:DA182"/>
    <mergeCell ref="BD183:BS183"/>
    <mergeCell ref="A79:F79"/>
    <mergeCell ref="A275:G275"/>
    <mergeCell ref="H275:BC275"/>
    <mergeCell ref="A259:G259"/>
    <mergeCell ref="G79:BU79"/>
    <mergeCell ref="BV79:CK79"/>
    <mergeCell ref="CL79:DA79"/>
    <mergeCell ref="H222:AO222"/>
    <mergeCell ref="AP222:BE222"/>
    <mergeCell ref="CJ273:DA273"/>
    <mergeCell ref="A274:G274"/>
    <mergeCell ref="H274:BC274"/>
    <mergeCell ref="A265:G265"/>
    <mergeCell ref="H265:BC265"/>
    <mergeCell ref="A258:G258"/>
    <mergeCell ref="H258:BC258"/>
    <mergeCell ref="BD258:BS258"/>
    <mergeCell ref="BT184:CI184"/>
    <mergeCell ref="CJ184:DA184"/>
    <mergeCell ref="CL222:DA222"/>
    <mergeCell ref="AP224:BE224"/>
    <mergeCell ref="BF224:BU224"/>
    <mergeCell ref="BT183:CI183"/>
    <mergeCell ref="CJ183:DA183"/>
    <mergeCell ref="A184:G184"/>
    <mergeCell ref="H184:BC184"/>
    <mergeCell ref="BD184:BS184"/>
    <mergeCell ref="H207:BC207"/>
    <mergeCell ref="A218:G218"/>
    <mergeCell ref="BT274:CI274"/>
    <mergeCell ref="CJ274:DA274"/>
    <mergeCell ref="H208:BC208"/>
    <mergeCell ref="BT160:CI160"/>
    <mergeCell ref="CJ160:DA160"/>
    <mergeCell ref="A190:AO190"/>
    <mergeCell ref="AP190:DA190"/>
    <mergeCell ref="DB215:DH215"/>
    <mergeCell ref="DI215:EP215"/>
    <mergeCell ref="EQ215:FF215"/>
    <mergeCell ref="A242:AO242"/>
    <mergeCell ref="AP242:DA242"/>
    <mergeCell ref="A279:AO279"/>
    <mergeCell ref="AP279:DA279"/>
    <mergeCell ref="H235:BC235"/>
    <mergeCell ref="VDH218:VDW218"/>
    <mergeCell ref="UYQ218:UZF218"/>
    <mergeCell ref="UZG218:UZV218"/>
    <mergeCell ref="UZW218:VAL218"/>
    <mergeCell ref="A43:G43"/>
    <mergeCell ref="H43:BC43"/>
    <mergeCell ref="BD43:BS43"/>
    <mergeCell ref="BT43:CI43"/>
    <mergeCell ref="CJ43:DA43"/>
    <mergeCell ref="VAM218:VAS218"/>
    <mergeCell ref="VAT218:VCA218"/>
    <mergeCell ref="VCB218:VCQ218"/>
    <mergeCell ref="VCR218:VDG218"/>
    <mergeCell ref="UFR218:UGG218"/>
    <mergeCell ref="UGH218:UGN218"/>
    <mergeCell ref="UGO218:UHV218"/>
    <mergeCell ref="UHW218:UIL218"/>
    <mergeCell ref="UIM218:UJB218"/>
    <mergeCell ref="UJC218:UJR218"/>
    <mergeCell ref="UJS218:UKH218"/>
    <mergeCell ref="UKI218:UKO218"/>
    <mergeCell ref="TYM218:TZT218"/>
    <mergeCell ref="TZU218:UAJ218"/>
    <mergeCell ref="UAK218:UAZ218"/>
    <mergeCell ref="A54:G54"/>
    <mergeCell ref="H54:BC54"/>
    <mergeCell ref="BD54:BS54"/>
    <mergeCell ref="BT54:CI54"/>
    <mergeCell ref="CJ54:DA54"/>
    <mergeCell ref="A47:AO47"/>
    <mergeCell ref="AP47:DA47"/>
    <mergeCell ref="A49:G49"/>
    <mergeCell ref="H49:BC49"/>
    <mergeCell ref="BD49:BS49"/>
    <mergeCell ref="BT49:CI49"/>
    <mergeCell ref="CJ49:DA49"/>
    <mergeCell ref="A50:G50"/>
    <mergeCell ref="H50:BC50"/>
    <mergeCell ref="BD50:BS50"/>
    <mergeCell ref="BT50:CI50"/>
    <mergeCell ref="CJ50:DA50"/>
    <mergeCell ref="A51:G51"/>
    <mergeCell ref="H51:BC51"/>
    <mergeCell ref="BD51:BS51"/>
    <mergeCell ref="BT51:CI51"/>
    <mergeCell ref="CJ51:DA51"/>
    <mergeCell ref="CJ53:DA53"/>
    <mergeCell ref="A53:G53"/>
    <mergeCell ref="H53:BC53"/>
    <mergeCell ref="BD53:BS53"/>
    <mergeCell ref="BT53:CI53"/>
    <mergeCell ref="VGS218:VHH218"/>
    <mergeCell ref="VHI218:VHX218"/>
    <mergeCell ref="VHY218:VIN218"/>
    <mergeCell ref="VIO218:VIU218"/>
    <mergeCell ref="UWS218:UXZ218"/>
    <mergeCell ref="UYA218:UYP218"/>
    <mergeCell ref="A222:G222"/>
    <mergeCell ref="A220:R220"/>
    <mergeCell ref="X220:DA220"/>
    <mergeCell ref="H230:AO230"/>
    <mergeCell ref="A230:G230"/>
    <mergeCell ref="H231:AO231"/>
    <mergeCell ref="AP230:BE230"/>
    <mergeCell ref="BF230:BU230"/>
    <mergeCell ref="BV230:CK230"/>
    <mergeCell ref="CL230:DA230"/>
    <mergeCell ref="A231:G231"/>
    <mergeCell ref="AP231:BE231"/>
    <mergeCell ref="BF231:BU231"/>
    <mergeCell ref="BV231:CK231"/>
    <mergeCell ref="CL231:DA231"/>
    <mergeCell ref="A226:G226"/>
    <mergeCell ref="H226:AO226"/>
    <mergeCell ref="AP226:BE226"/>
    <mergeCell ref="BF226:BU226"/>
    <mergeCell ref="BV226:CK226"/>
    <mergeCell ref="CL226:DA226"/>
    <mergeCell ref="VDX218:VEM218"/>
    <mergeCell ref="VEN218:VET218"/>
    <mergeCell ref="VEU218:VGB218"/>
    <mergeCell ref="VGC218:VGR218"/>
    <mergeCell ref="UFB218:UFQ218"/>
    <mergeCell ref="WSH218:WSW218"/>
    <mergeCell ref="WSX218:WTD218"/>
    <mergeCell ref="WHB218:WII218"/>
    <mergeCell ref="WIJ218:WIY218"/>
    <mergeCell ref="WIZ218:WJO218"/>
    <mergeCell ref="WJP218:WKE218"/>
    <mergeCell ref="WKF218:WKU218"/>
    <mergeCell ref="WKV218:WLB218"/>
    <mergeCell ref="WLC218:WMJ218"/>
    <mergeCell ref="WMK218:WMZ218"/>
    <mergeCell ref="WNA218:WNP218"/>
    <mergeCell ref="WBN218:WCC218"/>
    <mergeCell ref="WCD218:WCS218"/>
    <mergeCell ref="WCT218:WCZ218"/>
    <mergeCell ref="WDA218:WEH218"/>
    <mergeCell ref="WEI218:WEX218"/>
    <mergeCell ref="WEY218:WFN218"/>
    <mergeCell ref="WFO218:WGD218"/>
    <mergeCell ref="WGE218:WGT218"/>
    <mergeCell ref="WGU218:WHA218"/>
    <mergeCell ref="WNQ218:WOF218"/>
    <mergeCell ref="WOG218:WOV218"/>
    <mergeCell ref="WOW218:WPC218"/>
    <mergeCell ref="WPD218:WQK218"/>
    <mergeCell ref="WQL218:WRA218"/>
    <mergeCell ref="WRB218:WRQ218"/>
    <mergeCell ref="WRR218:WSG218"/>
    <mergeCell ref="WZT218:XAI218"/>
    <mergeCell ref="XAJ218:XAY218"/>
    <mergeCell ref="XAZ218:XBF218"/>
    <mergeCell ref="XBG218:XCN218"/>
    <mergeCell ref="XCO218:XDD218"/>
    <mergeCell ref="XDE218:XDT218"/>
    <mergeCell ref="XDU218:XEJ218"/>
    <mergeCell ref="XEK218:XEZ218"/>
    <mergeCell ref="XFA218:XFD218"/>
    <mergeCell ref="WTE218:WUL218"/>
    <mergeCell ref="WUM218:WVB218"/>
    <mergeCell ref="WVC218:WVR218"/>
    <mergeCell ref="WVS218:WWH218"/>
    <mergeCell ref="WWI218:WWX218"/>
    <mergeCell ref="WWY218:WXE218"/>
    <mergeCell ref="WXF218:WYM218"/>
    <mergeCell ref="WYN218:WZC218"/>
    <mergeCell ref="WZD218:WZS218"/>
    <mergeCell ref="WAX218:WBM218"/>
    <mergeCell ref="VPK218:VPZ218"/>
    <mergeCell ref="VQA218:VQP218"/>
    <mergeCell ref="VQQ218:VQW218"/>
    <mergeCell ref="VQX218:VSE218"/>
    <mergeCell ref="VSF218:VSU218"/>
    <mergeCell ref="VSV218:VTK218"/>
    <mergeCell ref="VTL218:VUA218"/>
    <mergeCell ref="VUB218:VUQ218"/>
    <mergeCell ref="VUR218:VUX218"/>
    <mergeCell ref="VIV218:VKC218"/>
    <mergeCell ref="VKD218:VKS218"/>
    <mergeCell ref="VKT218:VLI218"/>
    <mergeCell ref="VLJ218:VLY218"/>
    <mergeCell ref="VLZ218:VMO218"/>
    <mergeCell ref="VMP218:VMV218"/>
    <mergeCell ref="VMW218:VOD218"/>
    <mergeCell ref="VOE218:VOT218"/>
    <mergeCell ref="VOU218:VPJ218"/>
    <mergeCell ref="VUY218:VWF218"/>
    <mergeCell ref="VWG218:VWV218"/>
    <mergeCell ref="VWW218:VXL218"/>
    <mergeCell ref="VXM218:VYB218"/>
    <mergeCell ref="VYC218:VYR218"/>
    <mergeCell ref="VYS218:VYY218"/>
    <mergeCell ref="VYZ218:WAG218"/>
    <mergeCell ref="WAH218:WAW218"/>
    <mergeCell ref="UBA218:UBP218"/>
    <mergeCell ref="UBQ218:UCF218"/>
    <mergeCell ref="UCG218:UCM218"/>
    <mergeCell ref="UCN218:UDU218"/>
    <mergeCell ref="UDV218:UEK218"/>
    <mergeCell ref="UEL218:UFA218"/>
    <mergeCell ref="URE218:URT218"/>
    <mergeCell ref="URU218:USJ218"/>
    <mergeCell ref="USK218:USQ218"/>
    <mergeCell ref="USR218:UTY218"/>
    <mergeCell ref="UTZ218:UUO218"/>
    <mergeCell ref="UUP218:UVE218"/>
    <mergeCell ref="UVF218:UVU218"/>
    <mergeCell ref="UVV218:UWK218"/>
    <mergeCell ref="UWL218:UWR218"/>
    <mergeCell ref="UKP218:ULW218"/>
    <mergeCell ref="ULX218:UMM218"/>
    <mergeCell ref="UMN218:UNC218"/>
    <mergeCell ref="UND218:UNS218"/>
    <mergeCell ref="UNT218:UOI218"/>
    <mergeCell ref="UOJ218:UOP218"/>
    <mergeCell ref="UOQ218:UPX218"/>
    <mergeCell ref="UPY218:UQN218"/>
    <mergeCell ref="UQO218:URD218"/>
    <mergeCell ref="TGV218:THK218"/>
    <mergeCell ref="THL218:TIA218"/>
    <mergeCell ref="TIB218:TIH218"/>
    <mergeCell ref="TII218:TJP218"/>
    <mergeCell ref="TJQ218:TKF218"/>
    <mergeCell ref="TKG218:TKV218"/>
    <mergeCell ref="TKW218:TLL218"/>
    <mergeCell ref="TLM218:TMB218"/>
    <mergeCell ref="TMC218:TMI218"/>
    <mergeCell ref="TYF218:TYL218"/>
    <mergeCell ref="TAG218:TBN218"/>
    <mergeCell ref="TBO218:TCD218"/>
    <mergeCell ref="TCE218:TCT218"/>
    <mergeCell ref="TCU218:TDJ218"/>
    <mergeCell ref="TDK218:TDZ218"/>
    <mergeCell ref="TEA218:TEG218"/>
    <mergeCell ref="TEH218:TFO218"/>
    <mergeCell ref="TFP218:TGE218"/>
    <mergeCell ref="TGF218:TGU218"/>
    <mergeCell ref="TSY218:TTN218"/>
    <mergeCell ref="TTO218:TUD218"/>
    <mergeCell ref="TUE218:TUK218"/>
    <mergeCell ref="TUL218:TVS218"/>
    <mergeCell ref="TVT218:TWI218"/>
    <mergeCell ref="TWJ218:TWY218"/>
    <mergeCell ref="TWZ218:TXO218"/>
    <mergeCell ref="TXP218:TYE218"/>
    <mergeCell ref="TMJ218:TNQ218"/>
    <mergeCell ref="TNR218:TOG218"/>
    <mergeCell ref="TOH218:TOW218"/>
    <mergeCell ref="TOX218:TPM218"/>
    <mergeCell ref="TPN218:TQC218"/>
    <mergeCell ref="TQD218:TQJ218"/>
    <mergeCell ref="TQK218:TRR218"/>
    <mergeCell ref="TRS218:TSH218"/>
    <mergeCell ref="TSI218:TSX218"/>
    <mergeCell ref="SIP218:SJE218"/>
    <mergeCell ref="SJF218:SJU218"/>
    <mergeCell ref="SJV218:SKB218"/>
    <mergeCell ref="SKC218:SLJ218"/>
    <mergeCell ref="SLK218:SLZ218"/>
    <mergeCell ref="SMA218:SMP218"/>
    <mergeCell ref="SMQ218:SNF218"/>
    <mergeCell ref="SNG218:SNV218"/>
    <mergeCell ref="SNW218:SOC218"/>
    <mergeCell ref="SZZ218:TAF218"/>
    <mergeCell ref="SCA218:SDH218"/>
    <mergeCell ref="SDI218:SDX218"/>
    <mergeCell ref="SDY218:SEN218"/>
    <mergeCell ref="SEO218:SFD218"/>
    <mergeCell ref="SFE218:SFT218"/>
    <mergeCell ref="SFU218:SGA218"/>
    <mergeCell ref="SGB218:SHI218"/>
    <mergeCell ref="SHJ218:SHY218"/>
    <mergeCell ref="SHZ218:SIO218"/>
    <mergeCell ref="SUS218:SVH218"/>
    <mergeCell ref="SVI218:SVX218"/>
    <mergeCell ref="SVY218:SWE218"/>
    <mergeCell ref="SWF218:SXM218"/>
    <mergeCell ref="SXN218:SYC218"/>
    <mergeCell ref="SYD218:SYS218"/>
    <mergeCell ref="SYT218:SZI218"/>
    <mergeCell ref="SZJ218:SZY218"/>
    <mergeCell ref="SOD218:SPK218"/>
    <mergeCell ref="SPL218:SQA218"/>
    <mergeCell ref="SQB218:SQQ218"/>
    <mergeCell ref="SQR218:SRG218"/>
    <mergeCell ref="SRH218:SRW218"/>
    <mergeCell ref="SRX218:SSD218"/>
    <mergeCell ref="SSE218:STL218"/>
    <mergeCell ref="STM218:SUB218"/>
    <mergeCell ref="SUC218:SUR218"/>
    <mergeCell ref="RKJ218:RKY218"/>
    <mergeCell ref="RKZ218:RLO218"/>
    <mergeCell ref="RLP218:RLV218"/>
    <mergeCell ref="RLW218:RND218"/>
    <mergeCell ref="RNE218:RNT218"/>
    <mergeCell ref="RNU218:ROJ218"/>
    <mergeCell ref="ROK218:ROZ218"/>
    <mergeCell ref="RPA218:RPP218"/>
    <mergeCell ref="RPQ218:RPW218"/>
    <mergeCell ref="SBT218:SBZ218"/>
    <mergeCell ref="RDU218:RFB218"/>
    <mergeCell ref="RFC218:RFR218"/>
    <mergeCell ref="RFS218:RGH218"/>
    <mergeCell ref="RGI218:RGX218"/>
    <mergeCell ref="RGY218:RHN218"/>
    <mergeCell ref="RHO218:RHU218"/>
    <mergeCell ref="RHV218:RJC218"/>
    <mergeCell ref="RJD218:RJS218"/>
    <mergeCell ref="RJT218:RKI218"/>
    <mergeCell ref="RWM218:RXB218"/>
    <mergeCell ref="RXC218:RXR218"/>
    <mergeCell ref="RXS218:RXY218"/>
    <mergeCell ref="RXZ218:RZG218"/>
    <mergeCell ref="RZH218:RZW218"/>
    <mergeCell ref="RZX218:SAM218"/>
    <mergeCell ref="SAN218:SBC218"/>
    <mergeCell ref="SBD218:SBS218"/>
    <mergeCell ref="RPX218:RRE218"/>
    <mergeCell ref="RRF218:RRU218"/>
    <mergeCell ref="RRV218:RSK218"/>
    <mergeCell ref="RSL218:RTA218"/>
    <mergeCell ref="RTB218:RTQ218"/>
    <mergeCell ref="RTR218:RTX218"/>
    <mergeCell ref="RTY218:RVF218"/>
    <mergeCell ref="RVG218:RVV218"/>
    <mergeCell ref="RVW218:RWL218"/>
    <mergeCell ref="QMD218:QMS218"/>
    <mergeCell ref="QMT218:QNI218"/>
    <mergeCell ref="QNJ218:QNP218"/>
    <mergeCell ref="QNQ218:QOX218"/>
    <mergeCell ref="QOY218:QPN218"/>
    <mergeCell ref="QPO218:QQD218"/>
    <mergeCell ref="QQE218:QQT218"/>
    <mergeCell ref="QQU218:QRJ218"/>
    <mergeCell ref="QRK218:QRQ218"/>
    <mergeCell ref="RDN218:RDT218"/>
    <mergeCell ref="QFO218:QGV218"/>
    <mergeCell ref="QGW218:QHL218"/>
    <mergeCell ref="QHM218:QIB218"/>
    <mergeCell ref="QIC218:QIR218"/>
    <mergeCell ref="QIS218:QJH218"/>
    <mergeCell ref="QJI218:QJO218"/>
    <mergeCell ref="QJP218:QKW218"/>
    <mergeCell ref="QKX218:QLM218"/>
    <mergeCell ref="QLN218:QMC218"/>
    <mergeCell ref="QYG218:QYV218"/>
    <mergeCell ref="QYW218:QZL218"/>
    <mergeCell ref="QZM218:QZS218"/>
    <mergeCell ref="QZT218:RBA218"/>
    <mergeCell ref="RBB218:RBQ218"/>
    <mergeCell ref="RBR218:RCG218"/>
    <mergeCell ref="RCH218:RCW218"/>
    <mergeCell ref="RCX218:RDM218"/>
    <mergeCell ref="QRR218:QSY218"/>
    <mergeCell ref="QSZ218:QTO218"/>
    <mergeCell ref="QTP218:QUE218"/>
    <mergeCell ref="QUF218:QUU218"/>
    <mergeCell ref="QUV218:QVK218"/>
    <mergeCell ref="QVL218:QVR218"/>
    <mergeCell ref="QVS218:QWZ218"/>
    <mergeCell ref="QXA218:QXP218"/>
    <mergeCell ref="QXQ218:QYF218"/>
    <mergeCell ref="PNX218:POM218"/>
    <mergeCell ref="PON218:PPC218"/>
    <mergeCell ref="PPD218:PPJ218"/>
    <mergeCell ref="PPK218:PQR218"/>
    <mergeCell ref="PQS218:PRH218"/>
    <mergeCell ref="PRI218:PRX218"/>
    <mergeCell ref="PRY218:PSN218"/>
    <mergeCell ref="PSO218:PTD218"/>
    <mergeCell ref="PTE218:PTK218"/>
    <mergeCell ref="PHI218:PIP218"/>
    <mergeCell ref="PIQ218:PJF218"/>
    <mergeCell ref="PJG218:PJV218"/>
    <mergeCell ref="PJW218:PKL218"/>
    <mergeCell ref="PKM218:PLB218"/>
    <mergeCell ref="PLC218:PLI218"/>
    <mergeCell ref="PLJ218:PMQ218"/>
    <mergeCell ref="PMR218:PNG218"/>
    <mergeCell ref="PNH218:PNW218"/>
    <mergeCell ref="QAA218:QAP218"/>
    <mergeCell ref="QAQ218:QBF218"/>
    <mergeCell ref="QBG218:QBM218"/>
    <mergeCell ref="QBN218:QCU218"/>
    <mergeCell ref="QCV218:QDK218"/>
    <mergeCell ref="QDL218:QEA218"/>
    <mergeCell ref="QEB218:QEQ218"/>
    <mergeCell ref="QER218:QFG218"/>
    <mergeCell ref="QFH218:QFN218"/>
    <mergeCell ref="PTL218:PUS218"/>
    <mergeCell ref="PUT218:PVI218"/>
    <mergeCell ref="PVJ218:PVY218"/>
    <mergeCell ref="PVZ218:PWO218"/>
    <mergeCell ref="PWP218:PXE218"/>
    <mergeCell ref="PXF218:PXL218"/>
    <mergeCell ref="PXM218:PYT218"/>
    <mergeCell ref="PYU218:PZJ218"/>
    <mergeCell ref="PZK218:PZZ218"/>
    <mergeCell ref="OPR218:OQG218"/>
    <mergeCell ref="OQH218:OQW218"/>
    <mergeCell ref="OQX218:ORD218"/>
    <mergeCell ref="ORE218:OSL218"/>
    <mergeCell ref="OSM218:OTB218"/>
    <mergeCell ref="OTC218:OTR218"/>
    <mergeCell ref="OTS218:OUH218"/>
    <mergeCell ref="OUI218:OUX218"/>
    <mergeCell ref="OUY218:OVE218"/>
    <mergeCell ref="PHB218:PHH218"/>
    <mergeCell ref="OJC218:OKJ218"/>
    <mergeCell ref="OKK218:OKZ218"/>
    <mergeCell ref="OLA218:OLP218"/>
    <mergeCell ref="OLQ218:OMF218"/>
    <mergeCell ref="OMG218:OMV218"/>
    <mergeCell ref="OMW218:ONC218"/>
    <mergeCell ref="OND218:OOK218"/>
    <mergeCell ref="OOL218:OPA218"/>
    <mergeCell ref="OPB218:OPQ218"/>
    <mergeCell ref="PBU218:PCJ218"/>
    <mergeCell ref="PCK218:PCZ218"/>
    <mergeCell ref="PDA218:PDG218"/>
    <mergeCell ref="PDH218:PEO218"/>
    <mergeCell ref="PEP218:PFE218"/>
    <mergeCell ref="PFF218:PFU218"/>
    <mergeCell ref="PFV218:PGK218"/>
    <mergeCell ref="PGL218:PHA218"/>
    <mergeCell ref="OVF218:OWM218"/>
    <mergeCell ref="OWN218:OXC218"/>
    <mergeCell ref="OXD218:OXS218"/>
    <mergeCell ref="OXT218:OYI218"/>
    <mergeCell ref="OYJ218:OYY218"/>
    <mergeCell ref="OYZ218:OZF218"/>
    <mergeCell ref="OZG218:PAN218"/>
    <mergeCell ref="PAO218:PBD218"/>
    <mergeCell ref="PBE218:PBT218"/>
    <mergeCell ref="NRL218:NSA218"/>
    <mergeCell ref="NSB218:NSQ218"/>
    <mergeCell ref="NSR218:NSX218"/>
    <mergeCell ref="NSY218:NUF218"/>
    <mergeCell ref="NUG218:NUV218"/>
    <mergeCell ref="NUW218:NVL218"/>
    <mergeCell ref="NVM218:NWB218"/>
    <mergeCell ref="NWC218:NWR218"/>
    <mergeCell ref="NWS218:NWY218"/>
    <mergeCell ref="NKW218:NMD218"/>
    <mergeCell ref="NME218:NMT218"/>
    <mergeCell ref="NMU218:NNJ218"/>
    <mergeCell ref="NNK218:NNZ218"/>
    <mergeCell ref="NOA218:NOP218"/>
    <mergeCell ref="NOQ218:NOW218"/>
    <mergeCell ref="NOX218:NQE218"/>
    <mergeCell ref="NQF218:NQU218"/>
    <mergeCell ref="NQV218:NRK218"/>
    <mergeCell ref="ODO218:OED218"/>
    <mergeCell ref="OEE218:OET218"/>
    <mergeCell ref="OEU218:OFA218"/>
    <mergeCell ref="OFB218:OGI218"/>
    <mergeCell ref="OGJ218:OGY218"/>
    <mergeCell ref="OGZ218:OHO218"/>
    <mergeCell ref="OHP218:OIE218"/>
    <mergeCell ref="OIF218:OIU218"/>
    <mergeCell ref="OIV218:OJB218"/>
    <mergeCell ref="NWZ218:NYG218"/>
    <mergeCell ref="NYH218:NYW218"/>
    <mergeCell ref="NYX218:NZM218"/>
    <mergeCell ref="NZN218:OAC218"/>
    <mergeCell ref="OAD218:OAS218"/>
    <mergeCell ref="OAT218:OAZ218"/>
    <mergeCell ref="OBA218:OCH218"/>
    <mergeCell ref="OCI218:OCX218"/>
    <mergeCell ref="OCY218:ODN218"/>
    <mergeCell ref="MTF218:MTU218"/>
    <mergeCell ref="MTV218:MUK218"/>
    <mergeCell ref="MUL218:MUR218"/>
    <mergeCell ref="MUS218:MVZ218"/>
    <mergeCell ref="MWA218:MWP218"/>
    <mergeCell ref="MWQ218:MXF218"/>
    <mergeCell ref="MXG218:MXV218"/>
    <mergeCell ref="MXW218:MYL218"/>
    <mergeCell ref="MYM218:MYS218"/>
    <mergeCell ref="NKP218:NKV218"/>
    <mergeCell ref="MMQ218:MNX218"/>
    <mergeCell ref="MNY218:MON218"/>
    <mergeCell ref="MOO218:MPD218"/>
    <mergeCell ref="MPE218:MPT218"/>
    <mergeCell ref="MPU218:MQJ218"/>
    <mergeCell ref="MQK218:MQQ218"/>
    <mergeCell ref="MQR218:MRY218"/>
    <mergeCell ref="MRZ218:MSO218"/>
    <mergeCell ref="MSP218:MTE218"/>
    <mergeCell ref="NFI218:NFX218"/>
    <mergeCell ref="NFY218:NGN218"/>
    <mergeCell ref="NGO218:NGU218"/>
    <mergeCell ref="NGV218:NIC218"/>
    <mergeCell ref="NID218:NIS218"/>
    <mergeCell ref="NIT218:NJI218"/>
    <mergeCell ref="NJJ218:NJY218"/>
    <mergeCell ref="NJZ218:NKO218"/>
    <mergeCell ref="MYT218:NAA218"/>
    <mergeCell ref="NAB218:NAQ218"/>
    <mergeCell ref="NAR218:NBG218"/>
    <mergeCell ref="NBH218:NBW218"/>
    <mergeCell ref="NBX218:NCM218"/>
    <mergeCell ref="NCN218:NCT218"/>
    <mergeCell ref="NCU218:NEB218"/>
    <mergeCell ref="NEC218:NER218"/>
    <mergeCell ref="NES218:NFH218"/>
    <mergeCell ref="LUZ218:LVO218"/>
    <mergeCell ref="LVP218:LWE218"/>
    <mergeCell ref="LWF218:LWL218"/>
    <mergeCell ref="LWM218:LXT218"/>
    <mergeCell ref="LXU218:LYJ218"/>
    <mergeCell ref="LYK218:LYZ218"/>
    <mergeCell ref="LZA218:LZP218"/>
    <mergeCell ref="LZQ218:MAF218"/>
    <mergeCell ref="MAG218:MAM218"/>
    <mergeCell ref="LOK218:LPR218"/>
    <mergeCell ref="LPS218:LQH218"/>
    <mergeCell ref="LQI218:LQX218"/>
    <mergeCell ref="LQY218:LRN218"/>
    <mergeCell ref="LRO218:LSD218"/>
    <mergeCell ref="LSE218:LSK218"/>
    <mergeCell ref="LSL218:LTS218"/>
    <mergeCell ref="LTT218:LUI218"/>
    <mergeCell ref="LUJ218:LUY218"/>
    <mergeCell ref="MHC218:MHR218"/>
    <mergeCell ref="MHS218:MIH218"/>
    <mergeCell ref="MII218:MIO218"/>
    <mergeCell ref="MIP218:MJW218"/>
    <mergeCell ref="MJX218:MKM218"/>
    <mergeCell ref="MKN218:MLC218"/>
    <mergeCell ref="MLD218:MLS218"/>
    <mergeCell ref="MLT218:MMI218"/>
    <mergeCell ref="MMJ218:MMP218"/>
    <mergeCell ref="MAN218:MBU218"/>
    <mergeCell ref="MBV218:MCK218"/>
    <mergeCell ref="MCL218:MDA218"/>
    <mergeCell ref="MDB218:MDQ218"/>
    <mergeCell ref="MDR218:MEG218"/>
    <mergeCell ref="MEH218:MEN218"/>
    <mergeCell ref="MEO218:MFV218"/>
    <mergeCell ref="MFW218:MGL218"/>
    <mergeCell ref="MGM218:MHB218"/>
    <mergeCell ref="KWT218:KXI218"/>
    <mergeCell ref="KXJ218:KXY218"/>
    <mergeCell ref="KXZ218:KYF218"/>
    <mergeCell ref="KYG218:KZN218"/>
    <mergeCell ref="KZO218:LAD218"/>
    <mergeCell ref="LAE218:LAT218"/>
    <mergeCell ref="LAU218:LBJ218"/>
    <mergeCell ref="LBK218:LBZ218"/>
    <mergeCell ref="LCA218:LCG218"/>
    <mergeCell ref="LOD218:LOJ218"/>
    <mergeCell ref="KQE218:KRL218"/>
    <mergeCell ref="KRM218:KSB218"/>
    <mergeCell ref="KSC218:KSR218"/>
    <mergeCell ref="KSS218:KTH218"/>
    <mergeCell ref="KTI218:KTX218"/>
    <mergeCell ref="KTY218:KUE218"/>
    <mergeCell ref="KUF218:KVM218"/>
    <mergeCell ref="KVN218:KWC218"/>
    <mergeCell ref="KWD218:KWS218"/>
    <mergeCell ref="LIW218:LJL218"/>
    <mergeCell ref="LJM218:LKB218"/>
    <mergeCell ref="LKC218:LKI218"/>
    <mergeCell ref="LKJ218:LLQ218"/>
    <mergeCell ref="LLR218:LMG218"/>
    <mergeCell ref="LMH218:LMW218"/>
    <mergeCell ref="LMX218:LNM218"/>
    <mergeCell ref="LNN218:LOC218"/>
    <mergeCell ref="LCH218:LDO218"/>
    <mergeCell ref="LDP218:LEE218"/>
    <mergeCell ref="LEF218:LEU218"/>
    <mergeCell ref="LEV218:LFK218"/>
    <mergeCell ref="LFL218:LGA218"/>
    <mergeCell ref="LGB218:LGH218"/>
    <mergeCell ref="LGI218:LHP218"/>
    <mergeCell ref="LHQ218:LIF218"/>
    <mergeCell ref="LIG218:LIV218"/>
    <mergeCell ref="JYN218:JZC218"/>
    <mergeCell ref="JZD218:JZS218"/>
    <mergeCell ref="JZT218:JZZ218"/>
    <mergeCell ref="KAA218:KBH218"/>
    <mergeCell ref="KBI218:KBX218"/>
    <mergeCell ref="KBY218:KCN218"/>
    <mergeCell ref="KCO218:KDD218"/>
    <mergeCell ref="KDE218:KDT218"/>
    <mergeCell ref="KDU218:KEA218"/>
    <mergeCell ref="JRY218:JTF218"/>
    <mergeCell ref="JTG218:JTV218"/>
    <mergeCell ref="JTW218:JUL218"/>
    <mergeCell ref="JUM218:JVB218"/>
    <mergeCell ref="JVC218:JVR218"/>
    <mergeCell ref="JVS218:JVY218"/>
    <mergeCell ref="JVZ218:JXG218"/>
    <mergeCell ref="JXH218:JXW218"/>
    <mergeCell ref="JXX218:JYM218"/>
    <mergeCell ref="KKQ218:KLF218"/>
    <mergeCell ref="KLG218:KLV218"/>
    <mergeCell ref="KLW218:KMC218"/>
    <mergeCell ref="KMD218:KNK218"/>
    <mergeCell ref="KNL218:KOA218"/>
    <mergeCell ref="KOB218:KOQ218"/>
    <mergeCell ref="KOR218:KPG218"/>
    <mergeCell ref="KPH218:KPW218"/>
    <mergeCell ref="KPX218:KQD218"/>
    <mergeCell ref="KEB218:KFI218"/>
    <mergeCell ref="KFJ218:KFY218"/>
    <mergeCell ref="KFZ218:KGO218"/>
    <mergeCell ref="KGP218:KHE218"/>
    <mergeCell ref="KHF218:KHU218"/>
    <mergeCell ref="KHV218:KIB218"/>
    <mergeCell ref="KIC218:KJJ218"/>
    <mergeCell ref="KJK218:KJZ218"/>
    <mergeCell ref="KKA218:KKP218"/>
    <mergeCell ref="JAH218:JAW218"/>
    <mergeCell ref="JAX218:JBM218"/>
    <mergeCell ref="JBN218:JBT218"/>
    <mergeCell ref="JBU218:JDB218"/>
    <mergeCell ref="JDC218:JDR218"/>
    <mergeCell ref="JDS218:JEH218"/>
    <mergeCell ref="JEI218:JEX218"/>
    <mergeCell ref="JEY218:JFN218"/>
    <mergeCell ref="JFO218:JFU218"/>
    <mergeCell ref="ITS218:IUZ218"/>
    <mergeCell ref="IVA218:IVP218"/>
    <mergeCell ref="IVQ218:IWF218"/>
    <mergeCell ref="IWG218:IWV218"/>
    <mergeCell ref="IWW218:IXL218"/>
    <mergeCell ref="IXM218:IXS218"/>
    <mergeCell ref="IXT218:IZA218"/>
    <mergeCell ref="IZB218:IZQ218"/>
    <mergeCell ref="IZR218:JAG218"/>
    <mergeCell ref="JMK218:JMZ218"/>
    <mergeCell ref="JNA218:JNP218"/>
    <mergeCell ref="JNQ218:JNW218"/>
    <mergeCell ref="JNX218:JPE218"/>
    <mergeCell ref="JPF218:JPU218"/>
    <mergeCell ref="JPV218:JQK218"/>
    <mergeCell ref="JQL218:JRA218"/>
    <mergeCell ref="JRB218:JRQ218"/>
    <mergeCell ref="JRR218:JRX218"/>
    <mergeCell ref="JFV218:JHC218"/>
    <mergeCell ref="JHD218:JHS218"/>
    <mergeCell ref="JHT218:JII218"/>
    <mergeCell ref="JIJ218:JIY218"/>
    <mergeCell ref="JIZ218:JJO218"/>
    <mergeCell ref="JJP218:JJV218"/>
    <mergeCell ref="JJW218:JLD218"/>
    <mergeCell ref="JLE218:JLT218"/>
    <mergeCell ref="JLU218:JMJ218"/>
    <mergeCell ref="ICB218:ICQ218"/>
    <mergeCell ref="ICR218:IDG218"/>
    <mergeCell ref="IDH218:IDN218"/>
    <mergeCell ref="IDO218:IEV218"/>
    <mergeCell ref="IEW218:IFL218"/>
    <mergeCell ref="IFM218:IGB218"/>
    <mergeCell ref="IGC218:IGR218"/>
    <mergeCell ref="IGS218:IHH218"/>
    <mergeCell ref="IHI218:IHO218"/>
    <mergeCell ref="HVM218:HWT218"/>
    <mergeCell ref="HWU218:HXJ218"/>
    <mergeCell ref="HXK218:HXZ218"/>
    <mergeCell ref="HYA218:HYP218"/>
    <mergeCell ref="HYQ218:HZF218"/>
    <mergeCell ref="HZG218:HZM218"/>
    <mergeCell ref="HZN218:IAU218"/>
    <mergeCell ref="IAV218:IBK218"/>
    <mergeCell ref="IBL218:ICA218"/>
    <mergeCell ref="IOE218:IOT218"/>
    <mergeCell ref="IOU218:IPJ218"/>
    <mergeCell ref="IPK218:IPQ218"/>
    <mergeCell ref="IPR218:IQY218"/>
    <mergeCell ref="IQZ218:IRO218"/>
    <mergeCell ref="IRP218:ISE218"/>
    <mergeCell ref="ISF218:ISU218"/>
    <mergeCell ref="ISV218:ITK218"/>
    <mergeCell ref="ITL218:ITR218"/>
    <mergeCell ref="IHP218:IIW218"/>
    <mergeCell ref="IIX218:IJM218"/>
    <mergeCell ref="IJN218:IKC218"/>
    <mergeCell ref="IKD218:IKS218"/>
    <mergeCell ref="IKT218:ILI218"/>
    <mergeCell ref="ILJ218:ILP218"/>
    <mergeCell ref="ILQ218:IMX218"/>
    <mergeCell ref="IMY218:INN218"/>
    <mergeCell ref="INO218:IOD218"/>
    <mergeCell ref="HDV218:HEK218"/>
    <mergeCell ref="HEL218:HFA218"/>
    <mergeCell ref="HFB218:HFH218"/>
    <mergeCell ref="HFI218:HGP218"/>
    <mergeCell ref="HGQ218:HHF218"/>
    <mergeCell ref="HHG218:HHV218"/>
    <mergeCell ref="HHW218:HIL218"/>
    <mergeCell ref="HIM218:HJB218"/>
    <mergeCell ref="HJC218:HJI218"/>
    <mergeCell ref="GXG218:GYN218"/>
    <mergeCell ref="GYO218:GZD218"/>
    <mergeCell ref="GZE218:GZT218"/>
    <mergeCell ref="GZU218:HAJ218"/>
    <mergeCell ref="HAK218:HAZ218"/>
    <mergeCell ref="HBA218:HBG218"/>
    <mergeCell ref="HBH218:HCO218"/>
    <mergeCell ref="HCP218:HDE218"/>
    <mergeCell ref="HDF218:HDU218"/>
    <mergeCell ref="HPY218:HQN218"/>
    <mergeCell ref="HQO218:HRD218"/>
    <mergeCell ref="HRE218:HRK218"/>
    <mergeCell ref="HRL218:HSS218"/>
    <mergeCell ref="HST218:HTI218"/>
    <mergeCell ref="HTJ218:HTY218"/>
    <mergeCell ref="HTZ218:HUO218"/>
    <mergeCell ref="HUP218:HVE218"/>
    <mergeCell ref="HVF218:HVL218"/>
    <mergeCell ref="HJJ218:HKQ218"/>
    <mergeCell ref="HKR218:HLG218"/>
    <mergeCell ref="HLH218:HLW218"/>
    <mergeCell ref="HLX218:HMM218"/>
    <mergeCell ref="HMN218:HNC218"/>
    <mergeCell ref="HND218:HNJ218"/>
    <mergeCell ref="HNK218:HOR218"/>
    <mergeCell ref="HOS218:HPH218"/>
    <mergeCell ref="HPI218:HPX218"/>
    <mergeCell ref="GFP218:GGE218"/>
    <mergeCell ref="GGF218:GGU218"/>
    <mergeCell ref="GGV218:GHB218"/>
    <mergeCell ref="GHC218:GIJ218"/>
    <mergeCell ref="GIK218:GIZ218"/>
    <mergeCell ref="GJA218:GJP218"/>
    <mergeCell ref="GJQ218:GKF218"/>
    <mergeCell ref="GKG218:GKV218"/>
    <mergeCell ref="GKW218:GLC218"/>
    <mergeCell ref="FZA218:GAH218"/>
    <mergeCell ref="GAI218:GAX218"/>
    <mergeCell ref="GAY218:GBN218"/>
    <mergeCell ref="GBO218:GCD218"/>
    <mergeCell ref="GCE218:GCT218"/>
    <mergeCell ref="GCU218:GDA218"/>
    <mergeCell ref="GDB218:GEI218"/>
    <mergeCell ref="GEJ218:GEY218"/>
    <mergeCell ref="GEZ218:GFO218"/>
    <mergeCell ref="GRS218:GSH218"/>
    <mergeCell ref="GSI218:GSX218"/>
    <mergeCell ref="GSY218:GTE218"/>
    <mergeCell ref="GTF218:GUM218"/>
    <mergeCell ref="GUN218:GVC218"/>
    <mergeCell ref="GVD218:GVS218"/>
    <mergeCell ref="GVT218:GWI218"/>
    <mergeCell ref="GWJ218:GWY218"/>
    <mergeCell ref="GWZ218:GXF218"/>
    <mergeCell ref="GLD218:GMK218"/>
    <mergeCell ref="GML218:GNA218"/>
    <mergeCell ref="GNB218:GNQ218"/>
    <mergeCell ref="GNR218:GOG218"/>
    <mergeCell ref="GOH218:GOW218"/>
    <mergeCell ref="GOX218:GPD218"/>
    <mergeCell ref="GPE218:GQL218"/>
    <mergeCell ref="GQM218:GRB218"/>
    <mergeCell ref="GRC218:GRR218"/>
    <mergeCell ref="FHJ218:FHY218"/>
    <mergeCell ref="FHZ218:FIO218"/>
    <mergeCell ref="FIP218:FIV218"/>
    <mergeCell ref="FIW218:FKD218"/>
    <mergeCell ref="FKE218:FKT218"/>
    <mergeCell ref="FKU218:FLJ218"/>
    <mergeCell ref="FLK218:FLZ218"/>
    <mergeCell ref="FMA218:FMP218"/>
    <mergeCell ref="FMQ218:FMW218"/>
    <mergeCell ref="FAU218:FCB218"/>
    <mergeCell ref="FCC218:FCR218"/>
    <mergeCell ref="FCS218:FDH218"/>
    <mergeCell ref="FDI218:FDX218"/>
    <mergeCell ref="FDY218:FEN218"/>
    <mergeCell ref="FEO218:FEU218"/>
    <mergeCell ref="FEV218:FGC218"/>
    <mergeCell ref="FGD218:FGS218"/>
    <mergeCell ref="FGT218:FHI218"/>
    <mergeCell ref="FTM218:FUB218"/>
    <mergeCell ref="FUC218:FUR218"/>
    <mergeCell ref="FUS218:FUY218"/>
    <mergeCell ref="FUZ218:FWG218"/>
    <mergeCell ref="FWH218:FWW218"/>
    <mergeCell ref="FWX218:FXM218"/>
    <mergeCell ref="FXN218:FYC218"/>
    <mergeCell ref="FYD218:FYS218"/>
    <mergeCell ref="FYT218:FYZ218"/>
    <mergeCell ref="FMX218:FOE218"/>
    <mergeCell ref="FOF218:FOU218"/>
    <mergeCell ref="FOV218:FPK218"/>
    <mergeCell ref="FPL218:FQA218"/>
    <mergeCell ref="FQB218:FQQ218"/>
    <mergeCell ref="FQR218:FQX218"/>
    <mergeCell ref="FQY218:FSF218"/>
    <mergeCell ref="FSG218:FSV218"/>
    <mergeCell ref="FSW218:FTL218"/>
    <mergeCell ref="EJD218:EJS218"/>
    <mergeCell ref="EJT218:EKI218"/>
    <mergeCell ref="EKJ218:EKP218"/>
    <mergeCell ref="EKQ218:ELX218"/>
    <mergeCell ref="ELY218:EMN218"/>
    <mergeCell ref="EMO218:END218"/>
    <mergeCell ref="ENE218:ENT218"/>
    <mergeCell ref="ENU218:EOJ218"/>
    <mergeCell ref="EOK218:EOQ218"/>
    <mergeCell ref="ECO218:EDV218"/>
    <mergeCell ref="EDW218:EEL218"/>
    <mergeCell ref="EEM218:EFB218"/>
    <mergeCell ref="EFC218:EFR218"/>
    <mergeCell ref="EFS218:EGH218"/>
    <mergeCell ref="EGI218:EGO218"/>
    <mergeCell ref="EGP218:EHW218"/>
    <mergeCell ref="EHX218:EIM218"/>
    <mergeCell ref="EIN218:EJC218"/>
    <mergeCell ref="EVG218:EVV218"/>
    <mergeCell ref="EVW218:EWL218"/>
    <mergeCell ref="EWM218:EWS218"/>
    <mergeCell ref="EWT218:EYA218"/>
    <mergeCell ref="EYB218:EYQ218"/>
    <mergeCell ref="EYR218:EZG218"/>
    <mergeCell ref="EZH218:EZW218"/>
    <mergeCell ref="EZX218:FAM218"/>
    <mergeCell ref="FAN218:FAT218"/>
    <mergeCell ref="EOR218:EPY218"/>
    <mergeCell ref="EPZ218:EQO218"/>
    <mergeCell ref="EQP218:ERE218"/>
    <mergeCell ref="ERF218:ERU218"/>
    <mergeCell ref="ERV218:ESK218"/>
    <mergeCell ref="ESL218:ESR218"/>
    <mergeCell ref="ESS218:ETZ218"/>
    <mergeCell ref="EUA218:EUP218"/>
    <mergeCell ref="EUQ218:EVF218"/>
    <mergeCell ref="DKX218:DLM218"/>
    <mergeCell ref="DLN218:DMC218"/>
    <mergeCell ref="DMD218:DMJ218"/>
    <mergeCell ref="DMK218:DNR218"/>
    <mergeCell ref="DNS218:DOH218"/>
    <mergeCell ref="DOI218:DOX218"/>
    <mergeCell ref="DOY218:DPN218"/>
    <mergeCell ref="DPO218:DQD218"/>
    <mergeCell ref="DQE218:DQK218"/>
    <mergeCell ref="DEI218:DFP218"/>
    <mergeCell ref="DFQ218:DGF218"/>
    <mergeCell ref="DGG218:DGV218"/>
    <mergeCell ref="DGW218:DHL218"/>
    <mergeCell ref="DHM218:DIB218"/>
    <mergeCell ref="DIC218:DII218"/>
    <mergeCell ref="DIJ218:DJQ218"/>
    <mergeCell ref="DJR218:DKG218"/>
    <mergeCell ref="DKH218:DKW218"/>
    <mergeCell ref="DXA218:DXP218"/>
    <mergeCell ref="DXQ218:DYF218"/>
    <mergeCell ref="DYG218:DYM218"/>
    <mergeCell ref="DYN218:DZU218"/>
    <mergeCell ref="DZV218:EAK218"/>
    <mergeCell ref="EAL218:EBA218"/>
    <mergeCell ref="EBB218:EBQ218"/>
    <mergeCell ref="EBR218:ECG218"/>
    <mergeCell ref="ECH218:ECN218"/>
    <mergeCell ref="DQL218:DRS218"/>
    <mergeCell ref="DRT218:DSI218"/>
    <mergeCell ref="DSJ218:DSY218"/>
    <mergeCell ref="DSZ218:DTO218"/>
    <mergeCell ref="DTP218:DUE218"/>
    <mergeCell ref="DUF218:DUL218"/>
    <mergeCell ref="DUM218:DVT218"/>
    <mergeCell ref="DVU218:DWJ218"/>
    <mergeCell ref="DWK218:DWZ218"/>
    <mergeCell ref="DEB218:DEH218"/>
    <mergeCell ref="CSF218:CTM218"/>
    <mergeCell ref="CTN218:CUC218"/>
    <mergeCell ref="CUD218:CUS218"/>
    <mergeCell ref="CUT218:CVI218"/>
    <mergeCell ref="CVJ218:CVY218"/>
    <mergeCell ref="CVZ218:CWF218"/>
    <mergeCell ref="CWG218:CXN218"/>
    <mergeCell ref="CXO218:CYD218"/>
    <mergeCell ref="CYE218:CYT218"/>
    <mergeCell ref="CMR218:CNG218"/>
    <mergeCell ref="CNH218:CNW218"/>
    <mergeCell ref="CNX218:COD218"/>
    <mergeCell ref="COE218:CPL218"/>
    <mergeCell ref="CPM218:CQB218"/>
    <mergeCell ref="CQC218:CQR218"/>
    <mergeCell ref="CQS218:CRH218"/>
    <mergeCell ref="CRI218:CRX218"/>
    <mergeCell ref="CRY218:CSE218"/>
    <mergeCell ref="BHW218:BJD218"/>
    <mergeCell ref="BJE218:BJT218"/>
    <mergeCell ref="BJU218:BKJ218"/>
    <mergeCell ref="BKK218:BKZ218"/>
    <mergeCell ref="BLA218:BLP218"/>
    <mergeCell ref="BLQ218:BLW218"/>
    <mergeCell ref="BLX218:BNE218"/>
    <mergeCell ref="BNF218:BNU218"/>
    <mergeCell ref="BNV218:BOK218"/>
    <mergeCell ref="CYU218:CZJ218"/>
    <mergeCell ref="CZK218:CZZ218"/>
    <mergeCell ref="DAA218:DAG218"/>
    <mergeCell ref="DAH218:DBO218"/>
    <mergeCell ref="DBP218:DCE218"/>
    <mergeCell ref="DCF218:DCU218"/>
    <mergeCell ref="DCV218:DDK218"/>
    <mergeCell ref="DDL218:DEA218"/>
    <mergeCell ref="CGC218:CHJ218"/>
    <mergeCell ref="CHK218:CHZ218"/>
    <mergeCell ref="CIA218:CIP218"/>
    <mergeCell ref="CIQ218:CJF218"/>
    <mergeCell ref="CJG218:CJV218"/>
    <mergeCell ref="CJW218:CKC218"/>
    <mergeCell ref="CKD218:CLK218"/>
    <mergeCell ref="CLL218:CMA218"/>
    <mergeCell ref="CMB218:CMQ218"/>
    <mergeCell ref="CBU218:CCA218"/>
    <mergeCell ref="CCB218:CDI218"/>
    <mergeCell ref="CDJ218:CDY218"/>
    <mergeCell ref="CDZ218:CEO218"/>
    <mergeCell ref="CEP218:CFE218"/>
    <mergeCell ref="CFF218:CFU218"/>
    <mergeCell ref="CFV218:CGB218"/>
    <mergeCell ref="BTZ218:BVG218"/>
    <mergeCell ref="BVH218:BVW218"/>
    <mergeCell ref="BVX218:BWM218"/>
    <mergeCell ref="BWN218:BXC218"/>
    <mergeCell ref="BXD218:BXS218"/>
    <mergeCell ref="BXT218:BXZ218"/>
    <mergeCell ref="BYA218:BZH218"/>
    <mergeCell ref="BZI218:BZX218"/>
    <mergeCell ref="BZY218:CAN218"/>
    <mergeCell ref="BOL218:BPA218"/>
    <mergeCell ref="BPB218:BPQ218"/>
    <mergeCell ref="BPR218:BPX218"/>
    <mergeCell ref="BPY218:BRF218"/>
    <mergeCell ref="BRG218:BRV218"/>
    <mergeCell ref="BRW218:BSL218"/>
    <mergeCell ref="BSM218:BTB218"/>
    <mergeCell ref="BTC218:BTR218"/>
    <mergeCell ref="BTS218:BTY218"/>
    <mergeCell ref="RJ218:RY218"/>
    <mergeCell ref="BCI218:BCX218"/>
    <mergeCell ref="BCY218:BDN218"/>
    <mergeCell ref="BDO218:BDU218"/>
    <mergeCell ref="BDV218:BFC218"/>
    <mergeCell ref="BFD218:BFS218"/>
    <mergeCell ref="BFT218:BGI218"/>
    <mergeCell ref="BGJ218:BGY218"/>
    <mergeCell ref="BGZ218:BHO218"/>
    <mergeCell ref="BHP218:BHV218"/>
    <mergeCell ref="AVT218:AXA218"/>
    <mergeCell ref="AXB218:AXQ218"/>
    <mergeCell ref="AXR218:AYG218"/>
    <mergeCell ref="AYH218:AYW218"/>
    <mergeCell ref="AYX218:AZM218"/>
    <mergeCell ref="AZN218:AZT218"/>
    <mergeCell ref="AZU218:BBB218"/>
    <mergeCell ref="BBC218:BBR218"/>
    <mergeCell ref="BBS218:BCH218"/>
    <mergeCell ref="AQF218:AQU218"/>
    <mergeCell ref="AQV218:ARK218"/>
    <mergeCell ref="ARL218:ARR218"/>
    <mergeCell ref="ARS218:ASZ218"/>
    <mergeCell ref="ATA218:ATP218"/>
    <mergeCell ref="ATQ218:AUF218"/>
    <mergeCell ref="AUG218:AUV218"/>
    <mergeCell ref="AUW218:AVL218"/>
    <mergeCell ref="AVM218:AVS218"/>
    <mergeCell ref="AJQ218:AKX218"/>
    <mergeCell ref="AKY218:ALN218"/>
    <mergeCell ref="ALO218:AMD218"/>
    <mergeCell ref="XN218:YU218"/>
    <mergeCell ref="FW218:GL218"/>
    <mergeCell ref="GM218:HB218"/>
    <mergeCell ref="HC218:HI218"/>
    <mergeCell ref="HJ218:IQ218"/>
    <mergeCell ref="IR218:JG218"/>
    <mergeCell ref="JH218:JW218"/>
    <mergeCell ref="JX218:KM218"/>
    <mergeCell ref="KN218:LC218"/>
    <mergeCell ref="LD218:LJ218"/>
    <mergeCell ref="LK218:MR218"/>
    <mergeCell ref="MS218:NH218"/>
    <mergeCell ref="NI218:NX218"/>
    <mergeCell ref="NY218:ON218"/>
    <mergeCell ref="OO218:PD218"/>
    <mergeCell ref="PE218:PK218"/>
    <mergeCell ref="PL218:QS218"/>
    <mergeCell ref="QT218:RI218"/>
    <mergeCell ref="YV218:ZK218"/>
    <mergeCell ref="ZL218:AAA218"/>
    <mergeCell ref="AAB218:AAQ218"/>
    <mergeCell ref="AAR218:ABG218"/>
    <mergeCell ref="ABH218:ABN218"/>
    <mergeCell ref="ABO218:ACV218"/>
    <mergeCell ref="ACW218:ADL218"/>
    <mergeCell ref="ADM218:AEB218"/>
    <mergeCell ref="RZ218:SO218"/>
    <mergeCell ref="SP218:TE218"/>
    <mergeCell ref="TF218:TL218"/>
    <mergeCell ref="TM218:UT218"/>
    <mergeCell ref="UU218:VJ218"/>
    <mergeCell ref="VK218:VZ218"/>
    <mergeCell ref="WA218:WP218"/>
    <mergeCell ref="WQ218:XF218"/>
    <mergeCell ref="XG218:XM218"/>
    <mergeCell ref="XEK217:XEZ217"/>
    <mergeCell ref="XFA217:XFD217"/>
    <mergeCell ref="WYN217:WZC217"/>
    <mergeCell ref="WZD217:WZS217"/>
    <mergeCell ref="WZT217:XAI217"/>
    <mergeCell ref="XAJ217:XAY217"/>
    <mergeCell ref="XAZ217:XBF217"/>
    <mergeCell ref="XBG217:XCN217"/>
    <mergeCell ref="XCO217:XDD217"/>
    <mergeCell ref="XDE217:XDT217"/>
    <mergeCell ref="XDU217:XEJ217"/>
    <mergeCell ref="WSH217:WSW217"/>
    <mergeCell ref="WSX217:WTD217"/>
    <mergeCell ref="WTE217:WUL217"/>
    <mergeCell ref="WUM217:WVB217"/>
    <mergeCell ref="AEC218:AER218"/>
    <mergeCell ref="AES218:AFH218"/>
    <mergeCell ref="AFI218:AFO218"/>
    <mergeCell ref="AFP218:AGW218"/>
    <mergeCell ref="AGX218:AHM218"/>
    <mergeCell ref="AHN218:AIC218"/>
    <mergeCell ref="AID218:AIS218"/>
    <mergeCell ref="AIT218:AJI218"/>
    <mergeCell ref="AJJ218:AJP218"/>
    <mergeCell ref="AME218:AMT218"/>
    <mergeCell ref="AMU218:ANJ218"/>
    <mergeCell ref="ANK218:ANQ218"/>
    <mergeCell ref="ANR218:AOY218"/>
    <mergeCell ref="AOZ218:APO218"/>
    <mergeCell ref="APP218:AQE218"/>
    <mergeCell ref="CAO218:CBD218"/>
    <mergeCell ref="CBE218:CBT218"/>
    <mergeCell ref="WAH217:WAW217"/>
    <mergeCell ref="WAX217:WBM217"/>
    <mergeCell ref="WBN217:WCC217"/>
    <mergeCell ref="WCD217:WCS217"/>
    <mergeCell ref="WCT217:WCZ217"/>
    <mergeCell ref="WDA217:WEH217"/>
    <mergeCell ref="WEI217:WEX217"/>
    <mergeCell ref="WEY217:WFN217"/>
    <mergeCell ref="WFO217:WGD217"/>
    <mergeCell ref="VUB217:VUQ217"/>
    <mergeCell ref="VUR217:VUX217"/>
    <mergeCell ref="VUY217:VWF217"/>
    <mergeCell ref="VWG217:VWV217"/>
    <mergeCell ref="VWW217:VXL217"/>
    <mergeCell ref="VXM217:VYB217"/>
    <mergeCell ref="VYC217:VYR217"/>
    <mergeCell ref="VYS217:VYY217"/>
    <mergeCell ref="VYZ217:WAG217"/>
    <mergeCell ref="WVC217:WVR217"/>
    <mergeCell ref="WVS217:WWH217"/>
    <mergeCell ref="WWI217:WWX217"/>
    <mergeCell ref="WWY217:WXE217"/>
    <mergeCell ref="WXF217:WYM217"/>
    <mergeCell ref="WMK217:WMZ217"/>
    <mergeCell ref="WNA217:WNP217"/>
    <mergeCell ref="WNQ217:WOF217"/>
    <mergeCell ref="WOG217:WOV217"/>
    <mergeCell ref="WOW217:WPC217"/>
    <mergeCell ref="WPD217:WQK217"/>
    <mergeCell ref="WQL217:WRA217"/>
    <mergeCell ref="WRB217:WRQ217"/>
    <mergeCell ref="WRR217:WSG217"/>
    <mergeCell ref="WGE217:WGT217"/>
    <mergeCell ref="WGU217:WHA217"/>
    <mergeCell ref="WHB217:WII217"/>
    <mergeCell ref="WIJ217:WIY217"/>
    <mergeCell ref="WIZ217:WJO217"/>
    <mergeCell ref="WJP217:WKE217"/>
    <mergeCell ref="WKF217:WKU217"/>
    <mergeCell ref="WKV217:WLB217"/>
    <mergeCell ref="WLC217:WMJ217"/>
    <mergeCell ref="VCB217:VCQ217"/>
    <mergeCell ref="VCR217:VDG217"/>
    <mergeCell ref="VDH217:VDW217"/>
    <mergeCell ref="VDX217:VEM217"/>
    <mergeCell ref="VEN217:VET217"/>
    <mergeCell ref="VEU217:VGB217"/>
    <mergeCell ref="VGC217:VGR217"/>
    <mergeCell ref="VGS217:VHH217"/>
    <mergeCell ref="VHI217:VHX217"/>
    <mergeCell ref="UVV217:UWK217"/>
    <mergeCell ref="UWL217:UWR217"/>
    <mergeCell ref="UWS217:UXZ217"/>
    <mergeCell ref="UYA217:UYP217"/>
    <mergeCell ref="UYQ217:UZF217"/>
    <mergeCell ref="UZG217:UZV217"/>
    <mergeCell ref="UZW217:VAL217"/>
    <mergeCell ref="VAM217:VAS217"/>
    <mergeCell ref="VAT217:VCA217"/>
    <mergeCell ref="VOE217:VOT217"/>
    <mergeCell ref="VOU217:VPJ217"/>
    <mergeCell ref="VPK217:VPZ217"/>
    <mergeCell ref="VQA217:VQP217"/>
    <mergeCell ref="VQQ217:VQW217"/>
    <mergeCell ref="VQX217:VSE217"/>
    <mergeCell ref="VSF217:VSU217"/>
    <mergeCell ref="VSV217:VTK217"/>
    <mergeCell ref="VTL217:VUA217"/>
    <mergeCell ref="VHY217:VIN217"/>
    <mergeCell ref="VIO217:VIU217"/>
    <mergeCell ref="VIV217:VKC217"/>
    <mergeCell ref="VKD217:VKS217"/>
    <mergeCell ref="VKT217:VLI217"/>
    <mergeCell ref="VLJ217:VLY217"/>
    <mergeCell ref="VLZ217:VMO217"/>
    <mergeCell ref="VMP217:VMV217"/>
    <mergeCell ref="VMW217:VOD217"/>
    <mergeCell ref="UDV217:UEK217"/>
    <mergeCell ref="UEL217:UFA217"/>
    <mergeCell ref="UFB217:UFQ217"/>
    <mergeCell ref="UFR217:UGG217"/>
    <mergeCell ref="UGH217:UGN217"/>
    <mergeCell ref="UGO217:UHV217"/>
    <mergeCell ref="UHW217:UIL217"/>
    <mergeCell ref="UIM217:UJB217"/>
    <mergeCell ref="UJC217:UJR217"/>
    <mergeCell ref="TXP217:TYE217"/>
    <mergeCell ref="TYF217:TYL217"/>
    <mergeCell ref="TYM217:TZT217"/>
    <mergeCell ref="TZU217:UAJ217"/>
    <mergeCell ref="UAK217:UAZ217"/>
    <mergeCell ref="UBA217:UBP217"/>
    <mergeCell ref="UBQ217:UCF217"/>
    <mergeCell ref="UCG217:UCM217"/>
    <mergeCell ref="UCN217:UDU217"/>
    <mergeCell ref="UPY217:UQN217"/>
    <mergeCell ref="UQO217:URD217"/>
    <mergeCell ref="URE217:URT217"/>
    <mergeCell ref="URU217:USJ217"/>
    <mergeCell ref="USK217:USQ217"/>
    <mergeCell ref="USR217:UTY217"/>
    <mergeCell ref="UTZ217:UUO217"/>
    <mergeCell ref="UUP217:UVE217"/>
    <mergeCell ref="UVF217:UVU217"/>
    <mergeCell ref="UJS217:UKH217"/>
    <mergeCell ref="UKI217:UKO217"/>
    <mergeCell ref="UKP217:ULW217"/>
    <mergeCell ref="ULX217:UMM217"/>
    <mergeCell ref="UMN217:UNC217"/>
    <mergeCell ref="UND217:UNS217"/>
    <mergeCell ref="UNT217:UOI217"/>
    <mergeCell ref="UOJ217:UOP217"/>
    <mergeCell ref="UOQ217:UPX217"/>
    <mergeCell ref="TFP217:TGE217"/>
    <mergeCell ref="TGF217:TGU217"/>
    <mergeCell ref="TGV217:THK217"/>
    <mergeCell ref="THL217:TIA217"/>
    <mergeCell ref="TIB217:TIH217"/>
    <mergeCell ref="TII217:TJP217"/>
    <mergeCell ref="TJQ217:TKF217"/>
    <mergeCell ref="TKG217:TKV217"/>
    <mergeCell ref="TKW217:TLL217"/>
    <mergeCell ref="SZJ217:SZY217"/>
    <mergeCell ref="SZZ217:TAF217"/>
    <mergeCell ref="TAG217:TBN217"/>
    <mergeCell ref="TBO217:TCD217"/>
    <mergeCell ref="TCE217:TCT217"/>
    <mergeCell ref="TCU217:TDJ217"/>
    <mergeCell ref="TDK217:TDZ217"/>
    <mergeCell ref="TEA217:TEG217"/>
    <mergeCell ref="TEH217:TFO217"/>
    <mergeCell ref="TRS217:TSH217"/>
    <mergeCell ref="TSI217:TSX217"/>
    <mergeCell ref="TSY217:TTN217"/>
    <mergeCell ref="TTO217:TUD217"/>
    <mergeCell ref="TUE217:TUK217"/>
    <mergeCell ref="TUL217:TVS217"/>
    <mergeCell ref="TVT217:TWI217"/>
    <mergeCell ref="TWJ217:TWY217"/>
    <mergeCell ref="TWZ217:TXO217"/>
    <mergeCell ref="TLM217:TMB217"/>
    <mergeCell ref="TMC217:TMI217"/>
    <mergeCell ref="TMJ217:TNQ217"/>
    <mergeCell ref="TNR217:TOG217"/>
    <mergeCell ref="TOH217:TOW217"/>
    <mergeCell ref="TOX217:TPM217"/>
    <mergeCell ref="TPN217:TQC217"/>
    <mergeCell ref="TQD217:TQJ217"/>
    <mergeCell ref="TQK217:TRR217"/>
    <mergeCell ref="SHJ217:SHY217"/>
    <mergeCell ref="SHZ217:SIO217"/>
    <mergeCell ref="SIP217:SJE217"/>
    <mergeCell ref="SJF217:SJU217"/>
    <mergeCell ref="SJV217:SKB217"/>
    <mergeCell ref="SKC217:SLJ217"/>
    <mergeCell ref="SLK217:SLZ217"/>
    <mergeCell ref="SMA217:SMP217"/>
    <mergeCell ref="SMQ217:SNF217"/>
    <mergeCell ref="SBD217:SBS217"/>
    <mergeCell ref="SBT217:SBZ217"/>
    <mergeCell ref="SCA217:SDH217"/>
    <mergeCell ref="SDI217:SDX217"/>
    <mergeCell ref="SDY217:SEN217"/>
    <mergeCell ref="SEO217:SFD217"/>
    <mergeCell ref="SFE217:SFT217"/>
    <mergeCell ref="SFU217:SGA217"/>
    <mergeCell ref="SGB217:SHI217"/>
    <mergeCell ref="STM217:SUB217"/>
    <mergeCell ref="SUC217:SUR217"/>
    <mergeCell ref="SUS217:SVH217"/>
    <mergeCell ref="SVI217:SVX217"/>
    <mergeCell ref="SVY217:SWE217"/>
    <mergeCell ref="SWF217:SXM217"/>
    <mergeCell ref="SXN217:SYC217"/>
    <mergeCell ref="SYD217:SYS217"/>
    <mergeCell ref="SYT217:SZI217"/>
    <mergeCell ref="SNG217:SNV217"/>
    <mergeCell ref="SNW217:SOC217"/>
    <mergeCell ref="SOD217:SPK217"/>
    <mergeCell ref="SPL217:SQA217"/>
    <mergeCell ref="SQB217:SQQ217"/>
    <mergeCell ref="SQR217:SRG217"/>
    <mergeCell ref="SRH217:SRW217"/>
    <mergeCell ref="SRX217:SSD217"/>
    <mergeCell ref="SSE217:STL217"/>
    <mergeCell ref="RJD217:RJS217"/>
    <mergeCell ref="RJT217:RKI217"/>
    <mergeCell ref="RKJ217:RKY217"/>
    <mergeCell ref="RKZ217:RLO217"/>
    <mergeCell ref="RLP217:RLV217"/>
    <mergeCell ref="RLW217:RND217"/>
    <mergeCell ref="RNE217:RNT217"/>
    <mergeCell ref="RNU217:ROJ217"/>
    <mergeCell ref="ROK217:ROZ217"/>
    <mergeCell ref="RCX217:RDM217"/>
    <mergeCell ref="RDN217:RDT217"/>
    <mergeCell ref="RDU217:RFB217"/>
    <mergeCell ref="RFC217:RFR217"/>
    <mergeCell ref="RFS217:RGH217"/>
    <mergeCell ref="RGI217:RGX217"/>
    <mergeCell ref="RGY217:RHN217"/>
    <mergeCell ref="RHO217:RHU217"/>
    <mergeCell ref="RHV217:RJC217"/>
    <mergeCell ref="RVG217:RVV217"/>
    <mergeCell ref="RVW217:RWL217"/>
    <mergeCell ref="RWM217:RXB217"/>
    <mergeCell ref="RXC217:RXR217"/>
    <mergeCell ref="RXS217:RXY217"/>
    <mergeCell ref="RXZ217:RZG217"/>
    <mergeCell ref="RZH217:RZW217"/>
    <mergeCell ref="RZX217:SAM217"/>
    <mergeCell ref="SAN217:SBC217"/>
    <mergeCell ref="RPA217:RPP217"/>
    <mergeCell ref="RPQ217:RPW217"/>
    <mergeCell ref="RPX217:RRE217"/>
    <mergeCell ref="RRF217:RRU217"/>
    <mergeCell ref="RRV217:RSK217"/>
    <mergeCell ref="RSL217:RTA217"/>
    <mergeCell ref="RTB217:RTQ217"/>
    <mergeCell ref="RTR217:RTX217"/>
    <mergeCell ref="RTY217:RVF217"/>
    <mergeCell ref="QKX217:QLM217"/>
    <mergeCell ref="QLN217:QMC217"/>
    <mergeCell ref="QMD217:QMS217"/>
    <mergeCell ref="QMT217:QNI217"/>
    <mergeCell ref="QNJ217:QNP217"/>
    <mergeCell ref="QNQ217:QOX217"/>
    <mergeCell ref="QOY217:QPN217"/>
    <mergeCell ref="QPO217:QQD217"/>
    <mergeCell ref="QQE217:QQT217"/>
    <mergeCell ref="QER217:QFG217"/>
    <mergeCell ref="QFH217:QFN217"/>
    <mergeCell ref="QFO217:QGV217"/>
    <mergeCell ref="QGW217:QHL217"/>
    <mergeCell ref="QHM217:QIB217"/>
    <mergeCell ref="QIC217:QIR217"/>
    <mergeCell ref="QIS217:QJH217"/>
    <mergeCell ref="QJI217:QJO217"/>
    <mergeCell ref="QJP217:QKW217"/>
    <mergeCell ref="QXA217:QXP217"/>
    <mergeCell ref="QXQ217:QYF217"/>
    <mergeCell ref="QYG217:QYV217"/>
    <mergeCell ref="QYW217:QZL217"/>
    <mergeCell ref="QZM217:QZS217"/>
    <mergeCell ref="QZT217:RBA217"/>
    <mergeCell ref="RBB217:RBQ217"/>
    <mergeCell ref="RBR217:RCG217"/>
    <mergeCell ref="RCH217:RCW217"/>
    <mergeCell ref="QQU217:QRJ217"/>
    <mergeCell ref="QRK217:QRQ217"/>
    <mergeCell ref="QRR217:QSY217"/>
    <mergeCell ref="QSZ217:QTO217"/>
    <mergeCell ref="QTP217:QUE217"/>
    <mergeCell ref="QUF217:QUU217"/>
    <mergeCell ref="QUV217:QVK217"/>
    <mergeCell ref="QVL217:QVR217"/>
    <mergeCell ref="QVS217:QWZ217"/>
    <mergeCell ref="PMR217:PNG217"/>
    <mergeCell ref="PNH217:PNW217"/>
    <mergeCell ref="PNX217:POM217"/>
    <mergeCell ref="PON217:PPC217"/>
    <mergeCell ref="PPD217:PPJ217"/>
    <mergeCell ref="PPK217:PQR217"/>
    <mergeCell ref="PQS217:PRH217"/>
    <mergeCell ref="PRI217:PRX217"/>
    <mergeCell ref="PRY217:PSN217"/>
    <mergeCell ref="PGL217:PHA217"/>
    <mergeCell ref="PHB217:PHH217"/>
    <mergeCell ref="PHI217:PIP217"/>
    <mergeCell ref="PIQ217:PJF217"/>
    <mergeCell ref="PJG217:PJV217"/>
    <mergeCell ref="PJW217:PKL217"/>
    <mergeCell ref="PKM217:PLB217"/>
    <mergeCell ref="PLC217:PLI217"/>
    <mergeCell ref="PLJ217:PMQ217"/>
    <mergeCell ref="PYU217:PZJ217"/>
    <mergeCell ref="PZK217:PZZ217"/>
    <mergeCell ref="QAA217:QAP217"/>
    <mergeCell ref="QAQ217:QBF217"/>
    <mergeCell ref="QBG217:QBM217"/>
    <mergeCell ref="QBN217:QCU217"/>
    <mergeCell ref="QCV217:QDK217"/>
    <mergeCell ref="QDL217:QEA217"/>
    <mergeCell ref="QEB217:QEQ217"/>
    <mergeCell ref="PSO217:PTD217"/>
    <mergeCell ref="PTE217:PTK217"/>
    <mergeCell ref="PTL217:PUS217"/>
    <mergeCell ref="PUT217:PVI217"/>
    <mergeCell ref="PVJ217:PVY217"/>
    <mergeCell ref="PVZ217:PWO217"/>
    <mergeCell ref="PWP217:PXE217"/>
    <mergeCell ref="PXF217:PXL217"/>
    <mergeCell ref="PXM217:PYT217"/>
    <mergeCell ref="OOL217:OPA217"/>
    <mergeCell ref="OPB217:OPQ217"/>
    <mergeCell ref="OPR217:OQG217"/>
    <mergeCell ref="OQH217:OQW217"/>
    <mergeCell ref="OQX217:ORD217"/>
    <mergeCell ref="ORE217:OSL217"/>
    <mergeCell ref="OSM217:OTB217"/>
    <mergeCell ref="OTC217:OTR217"/>
    <mergeCell ref="OTS217:OUH217"/>
    <mergeCell ref="OIF217:OIU217"/>
    <mergeCell ref="OIV217:OJB217"/>
    <mergeCell ref="OJC217:OKJ217"/>
    <mergeCell ref="OKK217:OKZ217"/>
    <mergeCell ref="OLA217:OLP217"/>
    <mergeCell ref="OLQ217:OMF217"/>
    <mergeCell ref="OMG217:OMV217"/>
    <mergeCell ref="OMW217:ONC217"/>
    <mergeCell ref="OND217:OOK217"/>
    <mergeCell ref="PAO217:PBD217"/>
    <mergeCell ref="PBE217:PBT217"/>
    <mergeCell ref="PBU217:PCJ217"/>
    <mergeCell ref="PCK217:PCZ217"/>
    <mergeCell ref="PDA217:PDG217"/>
    <mergeCell ref="PDH217:PEO217"/>
    <mergeCell ref="PEP217:PFE217"/>
    <mergeCell ref="PFF217:PFU217"/>
    <mergeCell ref="PFV217:PGK217"/>
    <mergeCell ref="OUI217:OUX217"/>
    <mergeCell ref="OUY217:OVE217"/>
    <mergeCell ref="OVF217:OWM217"/>
    <mergeCell ref="OWN217:OXC217"/>
    <mergeCell ref="OXD217:OXS217"/>
    <mergeCell ref="OXT217:OYI217"/>
    <mergeCell ref="OYJ217:OYY217"/>
    <mergeCell ref="OYZ217:OZF217"/>
    <mergeCell ref="OZG217:PAN217"/>
    <mergeCell ref="NQF217:NQU217"/>
    <mergeCell ref="NQV217:NRK217"/>
    <mergeCell ref="NRL217:NSA217"/>
    <mergeCell ref="NSB217:NSQ217"/>
    <mergeCell ref="NSR217:NSX217"/>
    <mergeCell ref="NSY217:NUF217"/>
    <mergeCell ref="NUG217:NUV217"/>
    <mergeCell ref="NUW217:NVL217"/>
    <mergeCell ref="NVM217:NWB217"/>
    <mergeCell ref="NJZ217:NKO217"/>
    <mergeCell ref="NKP217:NKV217"/>
    <mergeCell ref="NKW217:NMD217"/>
    <mergeCell ref="NME217:NMT217"/>
    <mergeCell ref="NMU217:NNJ217"/>
    <mergeCell ref="NNK217:NNZ217"/>
    <mergeCell ref="NOA217:NOP217"/>
    <mergeCell ref="NOQ217:NOW217"/>
    <mergeCell ref="NOX217:NQE217"/>
    <mergeCell ref="OCI217:OCX217"/>
    <mergeCell ref="OCY217:ODN217"/>
    <mergeCell ref="ODO217:OED217"/>
    <mergeCell ref="OEE217:OET217"/>
    <mergeCell ref="OEU217:OFA217"/>
    <mergeCell ref="OFB217:OGI217"/>
    <mergeCell ref="OGJ217:OGY217"/>
    <mergeCell ref="OGZ217:OHO217"/>
    <mergeCell ref="OHP217:OIE217"/>
    <mergeCell ref="NWC217:NWR217"/>
    <mergeCell ref="NWS217:NWY217"/>
    <mergeCell ref="NWZ217:NYG217"/>
    <mergeCell ref="NYH217:NYW217"/>
    <mergeCell ref="NYX217:NZM217"/>
    <mergeCell ref="NZN217:OAC217"/>
    <mergeCell ref="OAD217:OAS217"/>
    <mergeCell ref="OAT217:OAZ217"/>
    <mergeCell ref="OBA217:OCH217"/>
    <mergeCell ref="MRZ217:MSO217"/>
    <mergeCell ref="MSP217:MTE217"/>
    <mergeCell ref="MTF217:MTU217"/>
    <mergeCell ref="MTV217:MUK217"/>
    <mergeCell ref="MUL217:MUR217"/>
    <mergeCell ref="MUS217:MVZ217"/>
    <mergeCell ref="MWA217:MWP217"/>
    <mergeCell ref="MWQ217:MXF217"/>
    <mergeCell ref="MXG217:MXV217"/>
    <mergeCell ref="MLT217:MMI217"/>
    <mergeCell ref="MMJ217:MMP217"/>
    <mergeCell ref="MMQ217:MNX217"/>
    <mergeCell ref="MNY217:MON217"/>
    <mergeCell ref="MOO217:MPD217"/>
    <mergeCell ref="MPE217:MPT217"/>
    <mergeCell ref="MPU217:MQJ217"/>
    <mergeCell ref="MQK217:MQQ217"/>
    <mergeCell ref="MQR217:MRY217"/>
    <mergeCell ref="NEC217:NER217"/>
    <mergeCell ref="NES217:NFH217"/>
    <mergeCell ref="NFI217:NFX217"/>
    <mergeCell ref="NFY217:NGN217"/>
    <mergeCell ref="NGO217:NGU217"/>
    <mergeCell ref="NGV217:NIC217"/>
    <mergeCell ref="NID217:NIS217"/>
    <mergeCell ref="NIT217:NJI217"/>
    <mergeCell ref="NJJ217:NJY217"/>
    <mergeCell ref="MXW217:MYL217"/>
    <mergeCell ref="MYM217:MYS217"/>
    <mergeCell ref="MYT217:NAA217"/>
    <mergeCell ref="NAB217:NAQ217"/>
    <mergeCell ref="NAR217:NBG217"/>
    <mergeCell ref="NBH217:NBW217"/>
    <mergeCell ref="NBX217:NCM217"/>
    <mergeCell ref="NCN217:NCT217"/>
    <mergeCell ref="NCU217:NEB217"/>
    <mergeCell ref="LTT217:LUI217"/>
    <mergeCell ref="LUJ217:LUY217"/>
    <mergeCell ref="LUZ217:LVO217"/>
    <mergeCell ref="LVP217:LWE217"/>
    <mergeCell ref="LWF217:LWL217"/>
    <mergeCell ref="LWM217:LXT217"/>
    <mergeCell ref="LXU217:LYJ217"/>
    <mergeCell ref="LYK217:LYZ217"/>
    <mergeCell ref="LZA217:LZP217"/>
    <mergeCell ref="LNN217:LOC217"/>
    <mergeCell ref="LOD217:LOJ217"/>
    <mergeCell ref="LOK217:LPR217"/>
    <mergeCell ref="LPS217:LQH217"/>
    <mergeCell ref="LQI217:LQX217"/>
    <mergeCell ref="LQY217:LRN217"/>
    <mergeCell ref="LRO217:LSD217"/>
    <mergeCell ref="LSE217:LSK217"/>
    <mergeCell ref="LSL217:LTS217"/>
    <mergeCell ref="MFW217:MGL217"/>
    <mergeCell ref="MGM217:MHB217"/>
    <mergeCell ref="MHC217:MHR217"/>
    <mergeCell ref="MHS217:MIH217"/>
    <mergeCell ref="MII217:MIO217"/>
    <mergeCell ref="MIP217:MJW217"/>
    <mergeCell ref="MJX217:MKM217"/>
    <mergeCell ref="MKN217:MLC217"/>
    <mergeCell ref="MLD217:MLS217"/>
    <mergeCell ref="LZQ217:MAF217"/>
    <mergeCell ref="MAG217:MAM217"/>
    <mergeCell ref="MAN217:MBU217"/>
    <mergeCell ref="MBV217:MCK217"/>
    <mergeCell ref="MCL217:MDA217"/>
    <mergeCell ref="MDB217:MDQ217"/>
    <mergeCell ref="MDR217:MEG217"/>
    <mergeCell ref="MEH217:MEN217"/>
    <mergeCell ref="MEO217:MFV217"/>
    <mergeCell ref="KVN217:KWC217"/>
    <mergeCell ref="KWD217:KWS217"/>
    <mergeCell ref="KWT217:KXI217"/>
    <mergeCell ref="KXJ217:KXY217"/>
    <mergeCell ref="KXZ217:KYF217"/>
    <mergeCell ref="KYG217:KZN217"/>
    <mergeCell ref="KZO217:LAD217"/>
    <mergeCell ref="LAE217:LAT217"/>
    <mergeCell ref="LAU217:LBJ217"/>
    <mergeCell ref="KPH217:KPW217"/>
    <mergeCell ref="KPX217:KQD217"/>
    <mergeCell ref="KQE217:KRL217"/>
    <mergeCell ref="KRM217:KSB217"/>
    <mergeCell ref="KSC217:KSR217"/>
    <mergeCell ref="KSS217:KTH217"/>
    <mergeCell ref="KTI217:KTX217"/>
    <mergeCell ref="KTY217:KUE217"/>
    <mergeCell ref="KUF217:KVM217"/>
    <mergeCell ref="LHQ217:LIF217"/>
    <mergeCell ref="LIG217:LIV217"/>
    <mergeCell ref="LIW217:LJL217"/>
    <mergeCell ref="LJM217:LKB217"/>
    <mergeCell ref="LKC217:LKI217"/>
    <mergeCell ref="LKJ217:LLQ217"/>
    <mergeCell ref="LLR217:LMG217"/>
    <mergeCell ref="LMH217:LMW217"/>
    <mergeCell ref="LMX217:LNM217"/>
    <mergeCell ref="LBK217:LBZ217"/>
    <mergeCell ref="LCA217:LCG217"/>
    <mergeCell ref="LCH217:LDO217"/>
    <mergeCell ref="LDP217:LEE217"/>
    <mergeCell ref="LEF217:LEU217"/>
    <mergeCell ref="LEV217:LFK217"/>
    <mergeCell ref="LFL217:LGA217"/>
    <mergeCell ref="LGB217:LGH217"/>
    <mergeCell ref="LGI217:LHP217"/>
    <mergeCell ref="JXH217:JXW217"/>
    <mergeCell ref="JXX217:JYM217"/>
    <mergeCell ref="JYN217:JZC217"/>
    <mergeCell ref="JZD217:JZS217"/>
    <mergeCell ref="JZT217:JZZ217"/>
    <mergeCell ref="KAA217:KBH217"/>
    <mergeCell ref="KBI217:KBX217"/>
    <mergeCell ref="KBY217:KCN217"/>
    <mergeCell ref="KCO217:KDD217"/>
    <mergeCell ref="JRB217:JRQ217"/>
    <mergeCell ref="JRR217:JRX217"/>
    <mergeCell ref="JRY217:JTF217"/>
    <mergeCell ref="JTG217:JTV217"/>
    <mergeCell ref="JTW217:JUL217"/>
    <mergeCell ref="JUM217:JVB217"/>
    <mergeCell ref="JVC217:JVR217"/>
    <mergeCell ref="JVS217:JVY217"/>
    <mergeCell ref="JVZ217:JXG217"/>
    <mergeCell ref="KJK217:KJZ217"/>
    <mergeCell ref="KKA217:KKP217"/>
    <mergeCell ref="KKQ217:KLF217"/>
    <mergeCell ref="KLG217:KLV217"/>
    <mergeCell ref="KLW217:KMC217"/>
    <mergeCell ref="KMD217:KNK217"/>
    <mergeCell ref="KNL217:KOA217"/>
    <mergeCell ref="KOB217:KOQ217"/>
    <mergeCell ref="KOR217:KPG217"/>
    <mergeCell ref="KDE217:KDT217"/>
    <mergeCell ref="KDU217:KEA217"/>
    <mergeCell ref="KEB217:KFI217"/>
    <mergeCell ref="KFJ217:KFY217"/>
    <mergeCell ref="KFZ217:KGO217"/>
    <mergeCell ref="KGP217:KHE217"/>
    <mergeCell ref="KHF217:KHU217"/>
    <mergeCell ref="KHV217:KIB217"/>
    <mergeCell ref="KIC217:KJJ217"/>
    <mergeCell ref="IZB217:IZQ217"/>
    <mergeCell ref="IZR217:JAG217"/>
    <mergeCell ref="JAH217:JAW217"/>
    <mergeCell ref="JAX217:JBM217"/>
    <mergeCell ref="JBN217:JBT217"/>
    <mergeCell ref="JBU217:JDB217"/>
    <mergeCell ref="JDC217:JDR217"/>
    <mergeCell ref="JDS217:JEH217"/>
    <mergeCell ref="JEI217:JEX217"/>
    <mergeCell ref="ISV217:ITK217"/>
    <mergeCell ref="ITL217:ITR217"/>
    <mergeCell ref="ITS217:IUZ217"/>
    <mergeCell ref="IVA217:IVP217"/>
    <mergeCell ref="IVQ217:IWF217"/>
    <mergeCell ref="IWG217:IWV217"/>
    <mergeCell ref="IWW217:IXL217"/>
    <mergeCell ref="IXM217:IXS217"/>
    <mergeCell ref="IXT217:IZA217"/>
    <mergeCell ref="JLE217:JLT217"/>
    <mergeCell ref="JLU217:JMJ217"/>
    <mergeCell ref="JMK217:JMZ217"/>
    <mergeCell ref="JNA217:JNP217"/>
    <mergeCell ref="JNQ217:JNW217"/>
    <mergeCell ref="JNX217:JPE217"/>
    <mergeCell ref="JPF217:JPU217"/>
    <mergeCell ref="JPV217:JQK217"/>
    <mergeCell ref="JQL217:JRA217"/>
    <mergeCell ref="JEY217:JFN217"/>
    <mergeCell ref="JFO217:JFU217"/>
    <mergeCell ref="JFV217:JHC217"/>
    <mergeCell ref="JHD217:JHS217"/>
    <mergeCell ref="JHT217:JII217"/>
    <mergeCell ref="JIJ217:JIY217"/>
    <mergeCell ref="JIZ217:JJO217"/>
    <mergeCell ref="JJP217:JJV217"/>
    <mergeCell ref="JJW217:JLD217"/>
    <mergeCell ref="IAV217:IBK217"/>
    <mergeCell ref="IBL217:ICA217"/>
    <mergeCell ref="ICB217:ICQ217"/>
    <mergeCell ref="ICR217:IDG217"/>
    <mergeCell ref="IDH217:IDN217"/>
    <mergeCell ref="IDO217:IEV217"/>
    <mergeCell ref="IEW217:IFL217"/>
    <mergeCell ref="IFM217:IGB217"/>
    <mergeCell ref="IGC217:IGR217"/>
    <mergeCell ref="HUP217:HVE217"/>
    <mergeCell ref="HVF217:HVL217"/>
    <mergeCell ref="HVM217:HWT217"/>
    <mergeCell ref="HWU217:HXJ217"/>
    <mergeCell ref="HXK217:HXZ217"/>
    <mergeCell ref="HYA217:HYP217"/>
    <mergeCell ref="HYQ217:HZF217"/>
    <mergeCell ref="HZG217:HZM217"/>
    <mergeCell ref="HZN217:IAU217"/>
    <mergeCell ref="IMY217:INN217"/>
    <mergeCell ref="INO217:IOD217"/>
    <mergeCell ref="IOE217:IOT217"/>
    <mergeCell ref="IOU217:IPJ217"/>
    <mergeCell ref="IPK217:IPQ217"/>
    <mergeCell ref="IPR217:IQY217"/>
    <mergeCell ref="IQZ217:IRO217"/>
    <mergeCell ref="IRP217:ISE217"/>
    <mergeCell ref="ISF217:ISU217"/>
    <mergeCell ref="IGS217:IHH217"/>
    <mergeCell ref="IHI217:IHO217"/>
    <mergeCell ref="IHP217:IIW217"/>
    <mergeCell ref="IIX217:IJM217"/>
    <mergeCell ref="IJN217:IKC217"/>
    <mergeCell ref="IKD217:IKS217"/>
    <mergeCell ref="IKT217:ILI217"/>
    <mergeCell ref="ILJ217:ILP217"/>
    <mergeCell ref="ILQ217:IMX217"/>
    <mergeCell ref="HCP217:HDE217"/>
    <mergeCell ref="HDF217:HDU217"/>
    <mergeCell ref="HDV217:HEK217"/>
    <mergeCell ref="HEL217:HFA217"/>
    <mergeCell ref="HFB217:HFH217"/>
    <mergeCell ref="HFI217:HGP217"/>
    <mergeCell ref="HGQ217:HHF217"/>
    <mergeCell ref="HHG217:HHV217"/>
    <mergeCell ref="HHW217:HIL217"/>
    <mergeCell ref="GWJ217:GWY217"/>
    <mergeCell ref="GWZ217:GXF217"/>
    <mergeCell ref="GXG217:GYN217"/>
    <mergeCell ref="GYO217:GZD217"/>
    <mergeCell ref="GZE217:GZT217"/>
    <mergeCell ref="GZU217:HAJ217"/>
    <mergeCell ref="HAK217:HAZ217"/>
    <mergeCell ref="HBA217:HBG217"/>
    <mergeCell ref="HBH217:HCO217"/>
    <mergeCell ref="HOS217:HPH217"/>
    <mergeCell ref="HPI217:HPX217"/>
    <mergeCell ref="HPY217:HQN217"/>
    <mergeCell ref="HQO217:HRD217"/>
    <mergeCell ref="HRE217:HRK217"/>
    <mergeCell ref="HRL217:HSS217"/>
    <mergeCell ref="HST217:HTI217"/>
    <mergeCell ref="HTJ217:HTY217"/>
    <mergeCell ref="HTZ217:HUO217"/>
    <mergeCell ref="HIM217:HJB217"/>
    <mergeCell ref="HJC217:HJI217"/>
    <mergeCell ref="HJJ217:HKQ217"/>
    <mergeCell ref="HKR217:HLG217"/>
    <mergeCell ref="HLH217:HLW217"/>
    <mergeCell ref="HLX217:HMM217"/>
    <mergeCell ref="HMN217:HNC217"/>
    <mergeCell ref="HND217:HNJ217"/>
    <mergeCell ref="HNK217:HOR217"/>
    <mergeCell ref="GEJ217:GEY217"/>
    <mergeCell ref="GEZ217:GFO217"/>
    <mergeCell ref="GFP217:GGE217"/>
    <mergeCell ref="GGF217:GGU217"/>
    <mergeCell ref="GGV217:GHB217"/>
    <mergeCell ref="GHC217:GIJ217"/>
    <mergeCell ref="GIK217:GIZ217"/>
    <mergeCell ref="GJA217:GJP217"/>
    <mergeCell ref="GJQ217:GKF217"/>
    <mergeCell ref="FYD217:FYS217"/>
    <mergeCell ref="FYT217:FYZ217"/>
    <mergeCell ref="FZA217:GAH217"/>
    <mergeCell ref="GAI217:GAX217"/>
    <mergeCell ref="GAY217:GBN217"/>
    <mergeCell ref="GBO217:GCD217"/>
    <mergeCell ref="GCE217:GCT217"/>
    <mergeCell ref="GCU217:GDA217"/>
    <mergeCell ref="GDB217:GEI217"/>
    <mergeCell ref="GQM217:GRB217"/>
    <mergeCell ref="GRC217:GRR217"/>
    <mergeCell ref="GRS217:GSH217"/>
    <mergeCell ref="GSI217:GSX217"/>
    <mergeCell ref="GSY217:GTE217"/>
    <mergeCell ref="GTF217:GUM217"/>
    <mergeCell ref="GUN217:GVC217"/>
    <mergeCell ref="GVD217:GVS217"/>
    <mergeCell ref="GVT217:GWI217"/>
    <mergeCell ref="GKG217:GKV217"/>
    <mergeCell ref="GKW217:GLC217"/>
    <mergeCell ref="GLD217:GMK217"/>
    <mergeCell ref="GML217:GNA217"/>
    <mergeCell ref="GNB217:GNQ217"/>
    <mergeCell ref="GNR217:GOG217"/>
    <mergeCell ref="GOH217:GOW217"/>
    <mergeCell ref="GOX217:GPD217"/>
    <mergeCell ref="GPE217:GQL217"/>
    <mergeCell ref="FGD217:FGS217"/>
    <mergeCell ref="FGT217:FHI217"/>
    <mergeCell ref="FHJ217:FHY217"/>
    <mergeCell ref="FHZ217:FIO217"/>
    <mergeCell ref="FIP217:FIV217"/>
    <mergeCell ref="FIW217:FKD217"/>
    <mergeCell ref="FKE217:FKT217"/>
    <mergeCell ref="FKU217:FLJ217"/>
    <mergeCell ref="FLK217:FLZ217"/>
    <mergeCell ref="EZX217:FAM217"/>
    <mergeCell ref="FAN217:FAT217"/>
    <mergeCell ref="FAU217:FCB217"/>
    <mergeCell ref="FCC217:FCR217"/>
    <mergeCell ref="FCS217:FDH217"/>
    <mergeCell ref="FDI217:FDX217"/>
    <mergeCell ref="FDY217:FEN217"/>
    <mergeCell ref="FEO217:FEU217"/>
    <mergeCell ref="FEV217:FGC217"/>
    <mergeCell ref="FSG217:FSV217"/>
    <mergeCell ref="FSW217:FTL217"/>
    <mergeCell ref="FTM217:FUB217"/>
    <mergeCell ref="FUC217:FUR217"/>
    <mergeCell ref="FUS217:FUY217"/>
    <mergeCell ref="FUZ217:FWG217"/>
    <mergeCell ref="FWH217:FWW217"/>
    <mergeCell ref="FWX217:FXM217"/>
    <mergeCell ref="FXN217:FYC217"/>
    <mergeCell ref="FMA217:FMP217"/>
    <mergeCell ref="FMQ217:FMW217"/>
    <mergeCell ref="FMX217:FOE217"/>
    <mergeCell ref="FOF217:FOU217"/>
    <mergeCell ref="FOV217:FPK217"/>
    <mergeCell ref="FPL217:FQA217"/>
    <mergeCell ref="FQB217:FQQ217"/>
    <mergeCell ref="FQR217:FQX217"/>
    <mergeCell ref="FQY217:FSF217"/>
    <mergeCell ref="EZH217:EZW217"/>
    <mergeCell ref="ENU217:EOJ217"/>
    <mergeCell ref="EOK217:EOQ217"/>
    <mergeCell ref="EOR217:EPY217"/>
    <mergeCell ref="EPZ217:EQO217"/>
    <mergeCell ref="EQP217:ERE217"/>
    <mergeCell ref="ERF217:ERU217"/>
    <mergeCell ref="ERV217:ESK217"/>
    <mergeCell ref="ESL217:ESR217"/>
    <mergeCell ref="ESS217:ETZ217"/>
    <mergeCell ref="EHX217:EIM217"/>
    <mergeCell ref="EIN217:EJC217"/>
    <mergeCell ref="EJD217:EJS217"/>
    <mergeCell ref="EJT217:EKI217"/>
    <mergeCell ref="EKJ217:EKP217"/>
    <mergeCell ref="EKQ217:ELX217"/>
    <mergeCell ref="ELY217:EMN217"/>
    <mergeCell ref="EMO217:END217"/>
    <mergeCell ref="ENE217:ENT217"/>
    <mergeCell ref="EUA217:EUP217"/>
    <mergeCell ref="EUQ217:EVF217"/>
    <mergeCell ref="EVG217:EVV217"/>
    <mergeCell ref="EVW217:EWL217"/>
    <mergeCell ref="EWM217:EWS217"/>
    <mergeCell ref="EWT217:EYA217"/>
    <mergeCell ref="EBR217:ECG217"/>
    <mergeCell ref="ECH217:ECN217"/>
    <mergeCell ref="ECO217:EDV217"/>
    <mergeCell ref="EDW217:EEL217"/>
    <mergeCell ref="EEM217:EFB217"/>
    <mergeCell ref="EFC217:EFR217"/>
    <mergeCell ref="EFS217:EGH217"/>
    <mergeCell ref="EGI217:EGO217"/>
    <mergeCell ref="EGP217:EHW217"/>
    <mergeCell ref="EYB217:EYQ217"/>
    <mergeCell ref="EYR217:EZG217"/>
    <mergeCell ref="DJR217:DKG217"/>
    <mergeCell ref="DKH217:DKW217"/>
    <mergeCell ref="DKX217:DLM217"/>
    <mergeCell ref="DLN217:DMC217"/>
    <mergeCell ref="DMD217:DMJ217"/>
    <mergeCell ref="DMK217:DNR217"/>
    <mergeCell ref="DNS217:DOH217"/>
    <mergeCell ref="DOI217:DOX217"/>
    <mergeCell ref="DOY217:DPN217"/>
    <mergeCell ref="EBB217:EBQ217"/>
    <mergeCell ref="DDL217:DEA217"/>
    <mergeCell ref="DEB217:DEH217"/>
    <mergeCell ref="DEI217:DFP217"/>
    <mergeCell ref="DFQ217:DGF217"/>
    <mergeCell ref="DGG217:DGV217"/>
    <mergeCell ref="DGW217:DHL217"/>
    <mergeCell ref="DHM217:DIB217"/>
    <mergeCell ref="DIC217:DII217"/>
    <mergeCell ref="DIJ217:DJQ217"/>
    <mergeCell ref="DVU217:DWJ217"/>
    <mergeCell ref="DWK217:DWZ217"/>
    <mergeCell ref="DXA217:DXP217"/>
    <mergeCell ref="DXQ217:DYF217"/>
    <mergeCell ref="DYG217:DYM217"/>
    <mergeCell ref="DYN217:DZU217"/>
    <mergeCell ref="DZV217:EAK217"/>
    <mergeCell ref="EAL217:EBA217"/>
    <mergeCell ref="DPO217:DQD217"/>
    <mergeCell ref="DQE217:DQK217"/>
    <mergeCell ref="DQL217:DRS217"/>
    <mergeCell ref="DRT217:DSI217"/>
    <mergeCell ref="DSJ217:DSY217"/>
    <mergeCell ref="DSZ217:DTO217"/>
    <mergeCell ref="DTP217:DUE217"/>
    <mergeCell ref="DUF217:DUL217"/>
    <mergeCell ref="DUM217:DVT217"/>
    <mergeCell ref="CLL217:CMA217"/>
    <mergeCell ref="CMB217:CMQ217"/>
    <mergeCell ref="CMR217:CNG217"/>
    <mergeCell ref="CNH217:CNW217"/>
    <mergeCell ref="CNX217:COD217"/>
    <mergeCell ref="COE217:CPL217"/>
    <mergeCell ref="CPM217:CQB217"/>
    <mergeCell ref="CQC217:CQR217"/>
    <mergeCell ref="CQS217:CRH217"/>
    <mergeCell ref="CFF217:CFU217"/>
    <mergeCell ref="CFV217:CGB217"/>
    <mergeCell ref="CGC217:CHJ217"/>
    <mergeCell ref="CHK217:CHZ217"/>
    <mergeCell ref="CIA217:CIP217"/>
    <mergeCell ref="CIQ217:CJF217"/>
    <mergeCell ref="CJG217:CJV217"/>
    <mergeCell ref="CJW217:CKC217"/>
    <mergeCell ref="CKD217:CLK217"/>
    <mergeCell ref="CXO217:CYD217"/>
    <mergeCell ref="CYE217:CYT217"/>
    <mergeCell ref="CYU217:CZJ217"/>
    <mergeCell ref="CZK217:CZZ217"/>
    <mergeCell ref="DAA217:DAG217"/>
    <mergeCell ref="DAH217:DBO217"/>
    <mergeCell ref="DBP217:DCE217"/>
    <mergeCell ref="DCF217:DCU217"/>
    <mergeCell ref="DCV217:DDK217"/>
    <mergeCell ref="CRI217:CRX217"/>
    <mergeCell ref="CRY217:CSE217"/>
    <mergeCell ref="CSF217:CTM217"/>
    <mergeCell ref="CTN217:CUC217"/>
    <mergeCell ref="CUD217:CUS217"/>
    <mergeCell ref="CUT217:CVI217"/>
    <mergeCell ref="CVJ217:CVY217"/>
    <mergeCell ref="CVZ217:CWF217"/>
    <mergeCell ref="CWG217:CXN217"/>
    <mergeCell ref="AIT217:AJI217"/>
    <mergeCell ref="AJJ217:AJP217"/>
    <mergeCell ref="AJQ217:AKX217"/>
    <mergeCell ref="AKY217:ALN217"/>
    <mergeCell ref="ALO217:AMD217"/>
    <mergeCell ref="AME217:AMT217"/>
    <mergeCell ref="AMU217:ANJ217"/>
    <mergeCell ref="ANK217:ANQ217"/>
    <mergeCell ref="ANR217:AOY217"/>
    <mergeCell ref="BZI217:BZX217"/>
    <mergeCell ref="BZY217:CAN217"/>
    <mergeCell ref="CAO217:CBD217"/>
    <mergeCell ref="CBE217:CBT217"/>
    <mergeCell ref="CBU217:CCA217"/>
    <mergeCell ref="CCB217:CDI217"/>
    <mergeCell ref="CDJ217:CDY217"/>
    <mergeCell ref="CDZ217:CEO217"/>
    <mergeCell ref="BTC217:BTR217"/>
    <mergeCell ref="BTS217:BTY217"/>
    <mergeCell ref="BTZ217:BVG217"/>
    <mergeCell ref="BVH217:BVW217"/>
    <mergeCell ref="BVX217:BWM217"/>
    <mergeCell ref="BWN217:BXC217"/>
    <mergeCell ref="BXD217:BXS217"/>
    <mergeCell ref="BXT217:BXZ217"/>
    <mergeCell ref="BYA217:BZH217"/>
    <mergeCell ref="BNF217:BNU217"/>
    <mergeCell ref="BNV217:BOK217"/>
    <mergeCell ref="BOL217:BPA217"/>
    <mergeCell ref="BPB217:BPQ217"/>
    <mergeCell ref="BPR217:BPX217"/>
    <mergeCell ref="BPY217:BRF217"/>
    <mergeCell ref="AUW217:AVL217"/>
    <mergeCell ref="AVM217:AVS217"/>
    <mergeCell ref="AVT217:AXA217"/>
    <mergeCell ref="AXB217:AXQ217"/>
    <mergeCell ref="AXR217:AYG217"/>
    <mergeCell ref="AYH217:AYW217"/>
    <mergeCell ref="AYX217:AZM217"/>
    <mergeCell ref="AZN217:AZT217"/>
    <mergeCell ref="AZU217:BBB217"/>
    <mergeCell ref="AOZ217:APO217"/>
    <mergeCell ref="APP217:AQE217"/>
    <mergeCell ref="AQF217:AQU217"/>
    <mergeCell ref="AQV217:ARK217"/>
    <mergeCell ref="ARL217:ARR217"/>
    <mergeCell ref="ARS217:ASZ217"/>
    <mergeCell ref="ATA217:ATP217"/>
    <mergeCell ref="ATQ217:AUF217"/>
    <mergeCell ref="AUG217:AUV217"/>
    <mergeCell ref="BBC217:BBR217"/>
    <mergeCell ref="BBS217:BCH217"/>
    <mergeCell ref="BCI217:BCX217"/>
    <mergeCell ref="BCY217:BDN217"/>
    <mergeCell ref="BDO217:BDU217"/>
    <mergeCell ref="BDV217:BFC217"/>
    <mergeCell ref="BFD217:BFS217"/>
    <mergeCell ref="BFT217:BGI217"/>
    <mergeCell ref="BGJ217:BGY217"/>
    <mergeCell ref="CEP217:CFE217"/>
    <mergeCell ref="BRG217:BRV217"/>
    <mergeCell ref="BRW217:BSL217"/>
    <mergeCell ref="BSM217:BTB217"/>
    <mergeCell ref="BGZ217:BHO217"/>
    <mergeCell ref="BHP217:BHV217"/>
    <mergeCell ref="BHW217:BJD217"/>
    <mergeCell ref="BJE217:BJT217"/>
    <mergeCell ref="BJU217:BKJ217"/>
    <mergeCell ref="BKK217:BKZ217"/>
    <mergeCell ref="BLA217:BLP217"/>
    <mergeCell ref="BLQ217:BLW217"/>
    <mergeCell ref="BLX217:BNE217"/>
    <mergeCell ref="QT217:RI217"/>
    <mergeCell ref="RJ217:RY217"/>
    <mergeCell ref="RZ217:SO217"/>
    <mergeCell ref="SP217:TE217"/>
    <mergeCell ref="TF217:TL217"/>
    <mergeCell ref="TM217:UT217"/>
    <mergeCell ref="UU217:VJ217"/>
    <mergeCell ref="VK217:VZ217"/>
    <mergeCell ref="WA217:WP217"/>
    <mergeCell ref="CL217:DA217"/>
    <mergeCell ref="DI217:EP217"/>
    <mergeCell ref="EQ217:FF217"/>
    <mergeCell ref="FG217:FV217"/>
    <mergeCell ref="FW217:GL217"/>
    <mergeCell ref="GM217:HB217"/>
    <mergeCell ref="HC217:HI217"/>
    <mergeCell ref="HJ217:IQ217"/>
    <mergeCell ref="IR217:JG217"/>
    <mergeCell ref="JH217:JW217"/>
    <mergeCell ref="JX217:KM217"/>
    <mergeCell ref="KN217:LC217"/>
    <mergeCell ref="LD217:LJ217"/>
    <mergeCell ref="LK217:MR217"/>
    <mergeCell ref="MS217:NH217"/>
    <mergeCell ref="NI217:NX217"/>
    <mergeCell ref="NY217:ON217"/>
    <mergeCell ref="OO217:PD217"/>
    <mergeCell ref="PE217:PK217"/>
    <mergeCell ref="PL217:QS217"/>
    <mergeCell ref="ACW217:ADL217"/>
    <mergeCell ref="ADM217:AEB217"/>
    <mergeCell ref="AEC217:AER217"/>
    <mergeCell ref="AES217:AFH217"/>
    <mergeCell ref="AFI217:AFO217"/>
    <mergeCell ref="AFP217:AGW217"/>
    <mergeCell ref="AGX217:AHM217"/>
    <mergeCell ref="AHN217:AIC217"/>
    <mergeCell ref="AID217:AIS217"/>
    <mergeCell ref="WQ217:XF217"/>
    <mergeCell ref="XG217:XM217"/>
    <mergeCell ref="XN217:YU217"/>
    <mergeCell ref="YV217:ZK217"/>
    <mergeCell ref="ZL217:AAA217"/>
    <mergeCell ref="AAB217:AAQ217"/>
    <mergeCell ref="AAR217:ABG217"/>
    <mergeCell ref="ABH217:ABN217"/>
    <mergeCell ref="ABO217:ACV217"/>
    <mergeCell ref="XDE216:XDT216"/>
    <mergeCell ref="XDU216:XEJ216"/>
    <mergeCell ref="XEK216:XEZ216"/>
    <mergeCell ref="XFA216:XFD216"/>
    <mergeCell ref="WWY216:WXE216"/>
    <mergeCell ref="WXF216:WYM216"/>
    <mergeCell ref="WYN216:WZC216"/>
    <mergeCell ref="WZD216:WZS216"/>
    <mergeCell ref="WZT216:XAI216"/>
    <mergeCell ref="XAJ216:XAY216"/>
    <mergeCell ref="XAZ216:XBF216"/>
    <mergeCell ref="XBG216:XCN216"/>
    <mergeCell ref="XCO216:XDD216"/>
    <mergeCell ref="WRB216:WRQ216"/>
    <mergeCell ref="WRR216:WSG216"/>
    <mergeCell ref="WSH216:WSW216"/>
    <mergeCell ref="WSX216:WTD216"/>
    <mergeCell ref="WTE216:WUL216"/>
    <mergeCell ref="WUM216:WVB216"/>
    <mergeCell ref="WVC216:WVR216"/>
    <mergeCell ref="WVS216:WWH216"/>
    <mergeCell ref="WWI216:WWX216"/>
    <mergeCell ref="VYS216:VYY216"/>
    <mergeCell ref="VYZ216:WAG216"/>
    <mergeCell ref="WAH216:WAW216"/>
    <mergeCell ref="WAX216:WBM216"/>
    <mergeCell ref="WBN216:WCC216"/>
    <mergeCell ref="WCD216:WCS216"/>
    <mergeCell ref="WCT216:WCZ216"/>
    <mergeCell ref="WDA216:WEH216"/>
    <mergeCell ref="WEI216:WEX216"/>
    <mergeCell ref="VSV216:VTK216"/>
    <mergeCell ref="VTL216:VUA216"/>
    <mergeCell ref="VUB216:VUQ216"/>
    <mergeCell ref="VUR216:VUX216"/>
    <mergeCell ref="VUY216:VWF216"/>
    <mergeCell ref="VWG216:VWV216"/>
    <mergeCell ref="VWW216:VXL216"/>
    <mergeCell ref="VXM216:VYB216"/>
    <mergeCell ref="VYC216:VYR216"/>
    <mergeCell ref="WKV216:WLB216"/>
    <mergeCell ref="WLC216:WMJ216"/>
    <mergeCell ref="WMK216:WMZ216"/>
    <mergeCell ref="WNA216:WNP216"/>
    <mergeCell ref="WNQ216:WOF216"/>
    <mergeCell ref="WOG216:WOV216"/>
    <mergeCell ref="WOW216:WPC216"/>
    <mergeCell ref="WPD216:WQK216"/>
    <mergeCell ref="WQL216:WRA216"/>
    <mergeCell ref="WEY216:WFN216"/>
    <mergeCell ref="WFO216:WGD216"/>
    <mergeCell ref="WGE216:WGT216"/>
    <mergeCell ref="WGU216:WHA216"/>
    <mergeCell ref="WHB216:WII216"/>
    <mergeCell ref="WIJ216:WIY216"/>
    <mergeCell ref="WIZ216:WJO216"/>
    <mergeCell ref="WJP216:WKE216"/>
    <mergeCell ref="WKF216:WKU216"/>
    <mergeCell ref="VAM216:VAS216"/>
    <mergeCell ref="VAT216:VCA216"/>
    <mergeCell ref="VCB216:VCQ216"/>
    <mergeCell ref="VCR216:VDG216"/>
    <mergeCell ref="VDH216:VDW216"/>
    <mergeCell ref="VDX216:VEM216"/>
    <mergeCell ref="VEN216:VET216"/>
    <mergeCell ref="VEU216:VGB216"/>
    <mergeCell ref="VGC216:VGR216"/>
    <mergeCell ref="UUP216:UVE216"/>
    <mergeCell ref="UVF216:UVU216"/>
    <mergeCell ref="UVV216:UWK216"/>
    <mergeCell ref="UWL216:UWR216"/>
    <mergeCell ref="UWS216:UXZ216"/>
    <mergeCell ref="UYA216:UYP216"/>
    <mergeCell ref="UYQ216:UZF216"/>
    <mergeCell ref="UZG216:UZV216"/>
    <mergeCell ref="UZW216:VAL216"/>
    <mergeCell ref="VMP216:VMV216"/>
    <mergeCell ref="VMW216:VOD216"/>
    <mergeCell ref="VOE216:VOT216"/>
    <mergeCell ref="VOU216:VPJ216"/>
    <mergeCell ref="VPK216:VPZ216"/>
    <mergeCell ref="VQA216:VQP216"/>
    <mergeCell ref="VQQ216:VQW216"/>
    <mergeCell ref="VQX216:VSE216"/>
    <mergeCell ref="VSF216:VSU216"/>
    <mergeCell ref="VGS216:VHH216"/>
    <mergeCell ref="VHI216:VHX216"/>
    <mergeCell ref="VHY216:VIN216"/>
    <mergeCell ref="VIO216:VIU216"/>
    <mergeCell ref="VIV216:VKC216"/>
    <mergeCell ref="VKD216:VKS216"/>
    <mergeCell ref="VKT216:VLI216"/>
    <mergeCell ref="VLJ216:VLY216"/>
    <mergeCell ref="VLZ216:VMO216"/>
    <mergeCell ref="UCG216:UCM216"/>
    <mergeCell ref="UCN216:UDU216"/>
    <mergeCell ref="UDV216:UEK216"/>
    <mergeCell ref="UEL216:UFA216"/>
    <mergeCell ref="UFB216:UFQ216"/>
    <mergeCell ref="UFR216:UGG216"/>
    <mergeCell ref="UGH216:UGN216"/>
    <mergeCell ref="UGO216:UHV216"/>
    <mergeCell ref="UHW216:UIL216"/>
    <mergeCell ref="TWJ216:TWY216"/>
    <mergeCell ref="TWZ216:TXO216"/>
    <mergeCell ref="TXP216:TYE216"/>
    <mergeCell ref="TYF216:TYL216"/>
    <mergeCell ref="TYM216:TZT216"/>
    <mergeCell ref="TZU216:UAJ216"/>
    <mergeCell ref="UAK216:UAZ216"/>
    <mergeCell ref="UBA216:UBP216"/>
    <mergeCell ref="UBQ216:UCF216"/>
    <mergeCell ref="UOJ216:UOP216"/>
    <mergeCell ref="UOQ216:UPX216"/>
    <mergeCell ref="UPY216:UQN216"/>
    <mergeCell ref="UQO216:URD216"/>
    <mergeCell ref="URE216:URT216"/>
    <mergeCell ref="URU216:USJ216"/>
    <mergeCell ref="USK216:USQ216"/>
    <mergeCell ref="USR216:UTY216"/>
    <mergeCell ref="UTZ216:UUO216"/>
    <mergeCell ref="UIM216:UJB216"/>
    <mergeCell ref="UJC216:UJR216"/>
    <mergeCell ref="UJS216:UKH216"/>
    <mergeCell ref="UKI216:UKO216"/>
    <mergeCell ref="UKP216:ULW216"/>
    <mergeCell ref="ULX216:UMM216"/>
    <mergeCell ref="UMN216:UNC216"/>
    <mergeCell ref="UND216:UNS216"/>
    <mergeCell ref="UNT216:UOI216"/>
    <mergeCell ref="TEA216:TEG216"/>
    <mergeCell ref="TEH216:TFO216"/>
    <mergeCell ref="TFP216:TGE216"/>
    <mergeCell ref="TGF216:TGU216"/>
    <mergeCell ref="TGV216:THK216"/>
    <mergeCell ref="THL216:TIA216"/>
    <mergeCell ref="TIB216:TIH216"/>
    <mergeCell ref="TII216:TJP216"/>
    <mergeCell ref="TJQ216:TKF216"/>
    <mergeCell ref="SYD216:SYS216"/>
    <mergeCell ref="SYT216:SZI216"/>
    <mergeCell ref="SZJ216:SZY216"/>
    <mergeCell ref="SZZ216:TAF216"/>
    <mergeCell ref="TAG216:TBN216"/>
    <mergeCell ref="TBO216:TCD216"/>
    <mergeCell ref="TCE216:TCT216"/>
    <mergeCell ref="TCU216:TDJ216"/>
    <mergeCell ref="TDK216:TDZ216"/>
    <mergeCell ref="TQD216:TQJ216"/>
    <mergeCell ref="TQK216:TRR216"/>
    <mergeCell ref="TRS216:TSH216"/>
    <mergeCell ref="TSI216:TSX216"/>
    <mergeCell ref="TSY216:TTN216"/>
    <mergeCell ref="TTO216:TUD216"/>
    <mergeCell ref="TUE216:TUK216"/>
    <mergeCell ref="TUL216:TVS216"/>
    <mergeCell ref="TVT216:TWI216"/>
    <mergeCell ref="TKG216:TKV216"/>
    <mergeCell ref="TKW216:TLL216"/>
    <mergeCell ref="TLM216:TMB216"/>
    <mergeCell ref="TMC216:TMI216"/>
    <mergeCell ref="TMJ216:TNQ216"/>
    <mergeCell ref="TNR216:TOG216"/>
    <mergeCell ref="TOH216:TOW216"/>
    <mergeCell ref="TOX216:TPM216"/>
    <mergeCell ref="TPN216:TQC216"/>
    <mergeCell ref="SFU216:SGA216"/>
    <mergeCell ref="SGB216:SHI216"/>
    <mergeCell ref="SHJ216:SHY216"/>
    <mergeCell ref="SHZ216:SIO216"/>
    <mergeCell ref="SIP216:SJE216"/>
    <mergeCell ref="SJF216:SJU216"/>
    <mergeCell ref="SJV216:SKB216"/>
    <mergeCell ref="SKC216:SLJ216"/>
    <mergeCell ref="SLK216:SLZ216"/>
    <mergeCell ref="RZX216:SAM216"/>
    <mergeCell ref="SAN216:SBC216"/>
    <mergeCell ref="SBD216:SBS216"/>
    <mergeCell ref="SBT216:SBZ216"/>
    <mergeCell ref="SCA216:SDH216"/>
    <mergeCell ref="SDI216:SDX216"/>
    <mergeCell ref="SDY216:SEN216"/>
    <mergeCell ref="SEO216:SFD216"/>
    <mergeCell ref="SFE216:SFT216"/>
    <mergeCell ref="SRX216:SSD216"/>
    <mergeCell ref="SSE216:STL216"/>
    <mergeCell ref="STM216:SUB216"/>
    <mergeCell ref="SUC216:SUR216"/>
    <mergeCell ref="SUS216:SVH216"/>
    <mergeCell ref="SVI216:SVX216"/>
    <mergeCell ref="SVY216:SWE216"/>
    <mergeCell ref="SWF216:SXM216"/>
    <mergeCell ref="SXN216:SYC216"/>
    <mergeCell ref="SMA216:SMP216"/>
    <mergeCell ref="SMQ216:SNF216"/>
    <mergeCell ref="SNG216:SNV216"/>
    <mergeCell ref="SNW216:SOC216"/>
    <mergeCell ref="SOD216:SPK216"/>
    <mergeCell ref="SPL216:SQA216"/>
    <mergeCell ref="SQB216:SQQ216"/>
    <mergeCell ref="SQR216:SRG216"/>
    <mergeCell ref="SRH216:SRW216"/>
    <mergeCell ref="RHO216:RHU216"/>
    <mergeCell ref="RHV216:RJC216"/>
    <mergeCell ref="RJD216:RJS216"/>
    <mergeCell ref="RJT216:RKI216"/>
    <mergeCell ref="RKJ216:RKY216"/>
    <mergeCell ref="RKZ216:RLO216"/>
    <mergeCell ref="RLP216:RLV216"/>
    <mergeCell ref="RLW216:RND216"/>
    <mergeCell ref="RNE216:RNT216"/>
    <mergeCell ref="RBR216:RCG216"/>
    <mergeCell ref="RCH216:RCW216"/>
    <mergeCell ref="RCX216:RDM216"/>
    <mergeCell ref="RDN216:RDT216"/>
    <mergeCell ref="RDU216:RFB216"/>
    <mergeCell ref="RFC216:RFR216"/>
    <mergeCell ref="RFS216:RGH216"/>
    <mergeCell ref="RGI216:RGX216"/>
    <mergeCell ref="RGY216:RHN216"/>
    <mergeCell ref="RTR216:RTX216"/>
    <mergeCell ref="RTY216:RVF216"/>
    <mergeCell ref="RVG216:RVV216"/>
    <mergeCell ref="RVW216:RWL216"/>
    <mergeCell ref="RWM216:RXB216"/>
    <mergeCell ref="RXC216:RXR216"/>
    <mergeCell ref="RXS216:RXY216"/>
    <mergeCell ref="RXZ216:RZG216"/>
    <mergeCell ref="RZH216:RZW216"/>
    <mergeCell ref="RNU216:ROJ216"/>
    <mergeCell ref="ROK216:ROZ216"/>
    <mergeCell ref="RPA216:RPP216"/>
    <mergeCell ref="RPQ216:RPW216"/>
    <mergeCell ref="RPX216:RRE216"/>
    <mergeCell ref="RRF216:RRU216"/>
    <mergeCell ref="RRV216:RSK216"/>
    <mergeCell ref="RSL216:RTA216"/>
    <mergeCell ref="RTB216:RTQ216"/>
    <mergeCell ref="QJI216:QJO216"/>
    <mergeCell ref="QJP216:QKW216"/>
    <mergeCell ref="QKX216:QLM216"/>
    <mergeCell ref="QLN216:QMC216"/>
    <mergeCell ref="QMD216:QMS216"/>
    <mergeCell ref="QMT216:QNI216"/>
    <mergeCell ref="QNJ216:QNP216"/>
    <mergeCell ref="QNQ216:QOX216"/>
    <mergeCell ref="QOY216:QPN216"/>
    <mergeCell ref="QDL216:QEA216"/>
    <mergeCell ref="QEB216:QEQ216"/>
    <mergeCell ref="QER216:QFG216"/>
    <mergeCell ref="QFH216:QFN216"/>
    <mergeCell ref="QFO216:QGV216"/>
    <mergeCell ref="QGW216:QHL216"/>
    <mergeCell ref="QHM216:QIB216"/>
    <mergeCell ref="QIC216:QIR216"/>
    <mergeCell ref="QIS216:QJH216"/>
    <mergeCell ref="QVL216:QVR216"/>
    <mergeCell ref="QVS216:QWZ216"/>
    <mergeCell ref="QXA216:QXP216"/>
    <mergeCell ref="QXQ216:QYF216"/>
    <mergeCell ref="QYG216:QYV216"/>
    <mergeCell ref="QYW216:QZL216"/>
    <mergeCell ref="QZM216:QZS216"/>
    <mergeCell ref="QZT216:RBA216"/>
    <mergeCell ref="RBB216:RBQ216"/>
    <mergeCell ref="QPO216:QQD216"/>
    <mergeCell ref="QQE216:QQT216"/>
    <mergeCell ref="QQU216:QRJ216"/>
    <mergeCell ref="QRK216:QRQ216"/>
    <mergeCell ref="QRR216:QSY216"/>
    <mergeCell ref="QSZ216:QTO216"/>
    <mergeCell ref="QTP216:QUE216"/>
    <mergeCell ref="QUF216:QUU216"/>
    <mergeCell ref="QUV216:QVK216"/>
    <mergeCell ref="PLC216:PLI216"/>
    <mergeCell ref="PLJ216:PMQ216"/>
    <mergeCell ref="PMR216:PNG216"/>
    <mergeCell ref="PNH216:PNW216"/>
    <mergeCell ref="PNX216:POM216"/>
    <mergeCell ref="PON216:PPC216"/>
    <mergeCell ref="PPD216:PPJ216"/>
    <mergeCell ref="PPK216:PQR216"/>
    <mergeCell ref="PQS216:PRH216"/>
    <mergeCell ref="PFF216:PFU216"/>
    <mergeCell ref="PFV216:PGK216"/>
    <mergeCell ref="PGL216:PHA216"/>
    <mergeCell ref="PHB216:PHH216"/>
    <mergeCell ref="PHI216:PIP216"/>
    <mergeCell ref="PIQ216:PJF216"/>
    <mergeCell ref="PJG216:PJV216"/>
    <mergeCell ref="PJW216:PKL216"/>
    <mergeCell ref="PKM216:PLB216"/>
    <mergeCell ref="PXF216:PXL216"/>
    <mergeCell ref="PXM216:PYT216"/>
    <mergeCell ref="PYU216:PZJ216"/>
    <mergeCell ref="PZK216:PZZ216"/>
    <mergeCell ref="QAA216:QAP216"/>
    <mergeCell ref="QAQ216:QBF216"/>
    <mergeCell ref="QBG216:QBM216"/>
    <mergeCell ref="QBN216:QCU216"/>
    <mergeCell ref="QCV216:QDK216"/>
    <mergeCell ref="PRI216:PRX216"/>
    <mergeCell ref="PRY216:PSN216"/>
    <mergeCell ref="PSO216:PTD216"/>
    <mergeCell ref="PTE216:PTK216"/>
    <mergeCell ref="PTL216:PUS216"/>
    <mergeCell ref="PUT216:PVI216"/>
    <mergeCell ref="PVJ216:PVY216"/>
    <mergeCell ref="PVZ216:PWO216"/>
    <mergeCell ref="PWP216:PXE216"/>
    <mergeCell ref="OMW216:ONC216"/>
    <mergeCell ref="OND216:OOK216"/>
    <mergeCell ref="OOL216:OPA216"/>
    <mergeCell ref="OPB216:OPQ216"/>
    <mergeCell ref="OPR216:OQG216"/>
    <mergeCell ref="OQH216:OQW216"/>
    <mergeCell ref="OQX216:ORD216"/>
    <mergeCell ref="ORE216:OSL216"/>
    <mergeCell ref="OSM216:OTB216"/>
    <mergeCell ref="OGZ216:OHO216"/>
    <mergeCell ref="OHP216:OIE216"/>
    <mergeCell ref="OIF216:OIU216"/>
    <mergeCell ref="OIV216:OJB216"/>
    <mergeCell ref="OJC216:OKJ216"/>
    <mergeCell ref="OKK216:OKZ216"/>
    <mergeCell ref="OLA216:OLP216"/>
    <mergeCell ref="OLQ216:OMF216"/>
    <mergeCell ref="OMG216:OMV216"/>
    <mergeCell ref="OYZ216:OZF216"/>
    <mergeCell ref="OZG216:PAN216"/>
    <mergeCell ref="PAO216:PBD216"/>
    <mergeCell ref="PBE216:PBT216"/>
    <mergeCell ref="PBU216:PCJ216"/>
    <mergeCell ref="PCK216:PCZ216"/>
    <mergeCell ref="PDA216:PDG216"/>
    <mergeCell ref="PDH216:PEO216"/>
    <mergeCell ref="PEP216:PFE216"/>
    <mergeCell ref="OTC216:OTR216"/>
    <mergeCell ref="OTS216:OUH216"/>
    <mergeCell ref="OUI216:OUX216"/>
    <mergeCell ref="OUY216:OVE216"/>
    <mergeCell ref="OVF216:OWM216"/>
    <mergeCell ref="OWN216:OXC216"/>
    <mergeCell ref="OXD216:OXS216"/>
    <mergeCell ref="OXT216:OYI216"/>
    <mergeCell ref="OYJ216:OYY216"/>
    <mergeCell ref="NOQ216:NOW216"/>
    <mergeCell ref="NOX216:NQE216"/>
    <mergeCell ref="NQF216:NQU216"/>
    <mergeCell ref="NQV216:NRK216"/>
    <mergeCell ref="NRL216:NSA216"/>
    <mergeCell ref="NSB216:NSQ216"/>
    <mergeCell ref="NSR216:NSX216"/>
    <mergeCell ref="NSY216:NUF216"/>
    <mergeCell ref="NUG216:NUV216"/>
    <mergeCell ref="NIT216:NJI216"/>
    <mergeCell ref="NJJ216:NJY216"/>
    <mergeCell ref="NJZ216:NKO216"/>
    <mergeCell ref="NKP216:NKV216"/>
    <mergeCell ref="NKW216:NMD216"/>
    <mergeCell ref="NME216:NMT216"/>
    <mergeCell ref="NMU216:NNJ216"/>
    <mergeCell ref="NNK216:NNZ216"/>
    <mergeCell ref="NOA216:NOP216"/>
    <mergeCell ref="OAT216:OAZ216"/>
    <mergeCell ref="OBA216:OCH216"/>
    <mergeCell ref="OCI216:OCX216"/>
    <mergeCell ref="OCY216:ODN216"/>
    <mergeCell ref="ODO216:OED216"/>
    <mergeCell ref="OEE216:OET216"/>
    <mergeCell ref="OEU216:OFA216"/>
    <mergeCell ref="OFB216:OGI216"/>
    <mergeCell ref="OGJ216:OGY216"/>
    <mergeCell ref="NUW216:NVL216"/>
    <mergeCell ref="NVM216:NWB216"/>
    <mergeCell ref="NWC216:NWR216"/>
    <mergeCell ref="NWS216:NWY216"/>
    <mergeCell ref="NWZ216:NYG216"/>
    <mergeCell ref="NYH216:NYW216"/>
    <mergeCell ref="NYX216:NZM216"/>
    <mergeCell ref="NZN216:OAC216"/>
    <mergeCell ref="OAD216:OAS216"/>
    <mergeCell ref="MQK216:MQQ216"/>
    <mergeCell ref="MQR216:MRY216"/>
    <mergeCell ref="MRZ216:MSO216"/>
    <mergeCell ref="MSP216:MTE216"/>
    <mergeCell ref="MTF216:MTU216"/>
    <mergeCell ref="MTV216:MUK216"/>
    <mergeCell ref="MUL216:MUR216"/>
    <mergeCell ref="MUS216:MVZ216"/>
    <mergeCell ref="MWA216:MWP216"/>
    <mergeCell ref="MKN216:MLC216"/>
    <mergeCell ref="MLD216:MLS216"/>
    <mergeCell ref="MLT216:MMI216"/>
    <mergeCell ref="MMJ216:MMP216"/>
    <mergeCell ref="MMQ216:MNX216"/>
    <mergeCell ref="MNY216:MON216"/>
    <mergeCell ref="MOO216:MPD216"/>
    <mergeCell ref="MPE216:MPT216"/>
    <mergeCell ref="MPU216:MQJ216"/>
    <mergeCell ref="NCN216:NCT216"/>
    <mergeCell ref="NCU216:NEB216"/>
    <mergeCell ref="NEC216:NER216"/>
    <mergeCell ref="NES216:NFH216"/>
    <mergeCell ref="NFI216:NFX216"/>
    <mergeCell ref="NFY216:NGN216"/>
    <mergeCell ref="NGO216:NGU216"/>
    <mergeCell ref="NGV216:NIC216"/>
    <mergeCell ref="NID216:NIS216"/>
    <mergeCell ref="MWQ216:MXF216"/>
    <mergeCell ref="MXG216:MXV216"/>
    <mergeCell ref="MXW216:MYL216"/>
    <mergeCell ref="MYM216:MYS216"/>
    <mergeCell ref="MYT216:NAA216"/>
    <mergeCell ref="NAB216:NAQ216"/>
    <mergeCell ref="NAR216:NBG216"/>
    <mergeCell ref="NBH216:NBW216"/>
    <mergeCell ref="NBX216:NCM216"/>
    <mergeCell ref="LSE216:LSK216"/>
    <mergeCell ref="LSL216:LTS216"/>
    <mergeCell ref="LTT216:LUI216"/>
    <mergeCell ref="LUJ216:LUY216"/>
    <mergeCell ref="LUZ216:LVO216"/>
    <mergeCell ref="LVP216:LWE216"/>
    <mergeCell ref="LWF216:LWL216"/>
    <mergeCell ref="LWM216:LXT216"/>
    <mergeCell ref="LXU216:LYJ216"/>
    <mergeCell ref="LMH216:LMW216"/>
    <mergeCell ref="LMX216:LNM216"/>
    <mergeCell ref="LNN216:LOC216"/>
    <mergeCell ref="LOD216:LOJ216"/>
    <mergeCell ref="LOK216:LPR216"/>
    <mergeCell ref="LPS216:LQH216"/>
    <mergeCell ref="LQI216:LQX216"/>
    <mergeCell ref="LQY216:LRN216"/>
    <mergeCell ref="LRO216:LSD216"/>
    <mergeCell ref="MEH216:MEN216"/>
    <mergeCell ref="MEO216:MFV216"/>
    <mergeCell ref="MFW216:MGL216"/>
    <mergeCell ref="MGM216:MHB216"/>
    <mergeCell ref="MHC216:MHR216"/>
    <mergeCell ref="MHS216:MIH216"/>
    <mergeCell ref="MII216:MIO216"/>
    <mergeCell ref="MIP216:MJW216"/>
    <mergeCell ref="MJX216:MKM216"/>
    <mergeCell ref="LYK216:LYZ216"/>
    <mergeCell ref="LZA216:LZP216"/>
    <mergeCell ref="LZQ216:MAF216"/>
    <mergeCell ref="MAG216:MAM216"/>
    <mergeCell ref="MAN216:MBU216"/>
    <mergeCell ref="MBV216:MCK216"/>
    <mergeCell ref="MCL216:MDA216"/>
    <mergeCell ref="MDB216:MDQ216"/>
    <mergeCell ref="MDR216:MEG216"/>
    <mergeCell ref="KTY216:KUE216"/>
    <mergeCell ref="KUF216:KVM216"/>
    <mergeCell ref="KVN216:KWC216"/>
    <mergeCell ref="KWD216:KWS216"/>
    <mergeCell ref="KWT216:KXI216"/>
    <mergeCell ref="KXJ216:KXY216"/>
    <mergeCell ref="KXZ216:KYF216"/>
    <mergeCell ref="KYG216:KZN216"/>
    <mergeCell ref="KZO216:LAD216"/>
    <mergeCell ref="KOB216:KOQ216"/>
    <mergeCell ref="KOR216:KPG216"/>
    <mergeCell ref="KPH216:KPW216"/>
    <mergeCell ref="KPX216:KQD216"/>
    <mergeCell ref="KQE216:KRL216"/>
    <mergeCell ref="KRM216:KSB216"/>
    <mergeCell ref="KSC216:KSR216"/>
    <mergeCell ref="KSS216:KTH216"/>
    <mergeCell ref="KTI216:KTX216"/>
    <mergeCell ref="LGB216:LGH216"/>
    <mergeCell ref="LGI216:LHP216"/>
    <mergeCell ref="LHQ216:LIF216"/>
    <mergeCell ref="LIG216:LIV216"/>
    <mergeCell ref="LIW216:LJL216"/>
    <mergeCell ref="LJM216:LKB216"/>
    <mergeCell ref="LKC216:LKI216"/>
    <mergeCell ref="LKJ216:LLQ216"/>
    <mergeCell ref="LLR216:LMG216"/>
    <mergeCell ref="LAE216:LAT216"/>
    <mergeCell ref="LAU216:LBJ216"/>
    <mergeCell ref="LBK216:LBZ216"/>
    <mergeCell ref="LCA216:LCG216"/>
    <mergeCell ref="LCH216:LDO216"/>
    <mergeCell ref="LDP216:LEE216"/>
    <mergeCell ref="LEF216:LEU216"/>
    <mergeCell ref="LEV216:LFK216"/>
    <mergeCell ref="LFL216:LGA216"/>
    <mergeCell ref="JVS216:JVY216"/>
    <mergeCell ref="JVZ216:JXG216"/>
    <mergeCell ref="JXH216:JXW216"/>
    <mergeCell ref="JXX216:JYM216"/>
    <mergeCell ref="JYN216:JZC216"/>
    <mergeCell ref="JZD216:JZS216"/>
    <mergeCell ref="JZT216:JZZ216"/>
    <mergeCell ref="KAA216:KBH216"/>
    <mergeCell ref="KBI216:KBX216"/>
    <mergeCell ref="JPV216:JQK216"/>
    <mergeCell ref="JQL216:JRA216"/>
    <mergeCell ref="JRB216:JRQ216"/>
    <mergeCell ref="JRR216:JRX216"/>
    <mergeCell ref="JRY216:JTF216"/>
    <mergeCell ref="JTG216:JTV216"/>
    <mergeCell ref="JTW216:JUL216"/>
    <mergeCell ref="JUM216:JVB216"/>
    <mergeCell ref="JVC216:JVR216"/>
    <mergeCell ref="KHV216:KIB216"/>
    <mergeCell ref="KIC216:KJJ216"/>
    <mergeCell ref="KJK216:KJZ216"/>
    <mergeCell ref="KKA216:KKP216"/>
    <mergeCell ref="KKQ216:KLF216"/>
    <mergeCell ref="KLG216:KLV216"/>
    <mergeCell ref="KLW216:KMC216"/>
    <mergeCell ref="KMD216:KNK216"/>
    <mergeCell ref="KNL216:KOA216"/>
    <mergeCell ref="KBY216:KCN216"/>
    <mergeCell ref="KCO216:KDD216"/>
    <mergeCell ref="KDE216:KDT216"/>
    <mergeCell ref="KDU216:KEA216"/>
    <mergeCell ref="KEB216:KFI216"/>
    <mergeCell ref="KFJ216:KFY216"/>
    <mergeCell ref="KFZ216:KGO216"/>
    <mergeCell ref="KGP216:KHE216"/>
    <mergeCell ref="KHF216:KHU216"/>
    <mergeCell ref="IXM216:IXS216"/>
    <mergeCell ref="IXT216:IZA216"/>
    <mergeCell ref="IZB216:IZQ216"/>
    <mergeCell ref="IZR216:JAG216"/>
    <mergeCell ref="JAH216:JAW216"/>
    <mergeCell ref="JAX216:JBM216"/>
    <mergeCell ref="JBN216:JBT216"/>
    <mergeCell ref="JBU216:JDB216"/>
    <mergeCell ref="JDC216:JDR216"/>
    <mergeCell ref="IRP216:ISE216"/>
    <mergeCell ref="ISF216:ISU216"/>
    <mergeCell ref="ISV216:ITK216"/>
    <mergeCell ref="ITL216:ITR216"/>
    <mergeCell ref="ITS216:IUZ216"/>
    <mergeCell ref="IVA216:IVP216"/>
    <mergeCell ref="IVQ216:IWF216"/>
    <mergeCell ref="IWG216:IWV216"/>
    <mergeCell ref="IWW216:IXL216"/>
    <mergeCell ref="JJP216:JJV216"/>
    <mergeCell ref="JJW216:JLD216"/>
    <mergeCell ref="JLE216:JLT216"/>
    <mergeCell ref="JLU216:JMJ216"/>
    <mergeCell ref="JMK216:JMZ216"/>
    <mergeCell ref="JNA216:JNP216"/>
    <mergeCell ref="JNQ216:JNW216"/>
    <mergeCell ref="JNX216:JPE216"/>
    <mergeCell ref="JPF216:JPU216"/>
    <mergeCell ref="JDS216:JEH216"/>
    <mergeCell ref="JEI216:JEX216"/>
    <mergeCell ref="JEY216:JFN216"/>
    <mergeCell ref="JFO216:JFU216"/>
    <mergeCell ref="JFV216:JHC216"/>
    <mergeCell ref="JHD216:JHS216"/>
    <mergeCell ref="JHT216:JII216"/>
    <mergeCell ref="JIJ216:JIY216"/>
    <mergeCell ref="JIZ216:JJO216"/>
    <mergeCell ref="HZG216:HZM216"/>
    <mergeCell ref="HZN216:IAU216"/>
    <mergeCell ref="IAV216:IBK216"/>
    <mergeCell ref="IBL216:ICA216"/>
    <mergeCell ref="ICB216:ICQ216"/>
    <mergeCell ref="ICR216:IDG216"/>
    <mergeCell ref="IDH216:IDN216"/>
    <mergeCell ref="IDO216:IEV216"/>
    <mergeCell ref="IEW216:IFL216"/>
    <mergeCell ref="HTJ216:HTY216"/>
    <mergeCell ref="HTZ216:HUO216"/>
    <mergeCell ref="HUP216:HVE216"/>
    <mergeCell ref="HVF216:HVL216"/>
    <mergeCell ref="HVM216:HWT216"/>
    <mergeCell ref="HWU216:HXJ216"/>
    <mergeCell ref="HXK216:HXZ216"/>
    <mergeCell ref="HYA216:HYP216"/>
    <mergeCell ref="HYQ216:HZF216"/>
    <mergeCell ref="ILJ216:ILP216"/>
    <mergeCell ref="ILQ216:IMX216"/>
    <mergeCell ref="IMY216:INN216"/>
    <mergeCell ref="INO216:IOD216"/>
    <mergeCell ref="IOE216:IOT216"/>
    <mergeCell ref="IOU216:IPJ216"/>
    <mergeCell ref="IPK216:IPQ216"/>
    <mergeCell ref="IPR216:IQY216"/>
    <mergeCell ref="IQZ216:IRO216"/>
    <mergeCell ref="IFM216:IGB216"/>
    <mergeCell ref="IGC216:IGR216"/>
    <mergeCell ref="IGS216:IHH216"/>
    <mergeCell ref="IHI216:IHO216"/>
    <mergeCell ref="IHP216:IIW216"/>
    <mergeCell ref="IIX216:IJM216"/>
    <mergeCell ref="IJN216:IKC216"/>
    <mergeCell ref="IKD216:IKS216"/>
    <mergeCell ref="IKT216:ILI216"/>
    <mergeCell ref="HBA216:HBG216"/>
    <mergeCell ref="HBH216:HCO216"/>
    <mergeCell ref="HCP216:HDE216"/>
    <mergeCell ref="HDF216:HDU216"/>
    <mergeCell ref="HDV216:HEK216"/>
    <mergeCell ref="HEL216:HFA216"/>
    <mergeCell ref="HFB216:HFH216"/>
    <mergeCell ref="HFI216:HGP216"/>
    <mergeCell ref="HGQ216:HHF216"/>
    <mergeCell ref="GVD216:GVS216"/>
    <mergeCell ref="GVT216:GWI216"/>
    <mergeCell ref="GWJ216:GWY216"/>
    <mergeCell ref="GWZ216:GXF216"/>
    <mergeCell ref="GXG216:GYN216"/>
    <mergeCell ref="GYO216:GZD216"/>
    <mergeCell ref="GZE216:GZT216"/>
    <mergeCell ref="GZU216:HAJ216"/>
    <mergeCell ref="HAK216:HAZ216"/>
    <mergeCell ref="HND216:HNJ216"/>
    <mergeCell ref="HNK216:HOR216"/>
    <mergeCell ref="HOS216:HPH216"/>
    <mergeCell ref="HPI216:HPX216"/>
    <mergeCell ref="HPY216:HQN216"/>
    <mergeCell ref="HQO216:HRD216"/>
    <mergeCell ref="HRE216:HRK216"/>
    <mergeCell ref="HRL216:HSS216"/>
    <mergeCell ref="HST216:HTI216"/>
    <mergeCell ref="HHG216:HHV216"/>
    <mergeCell ref="HHW216:HIL216"/>
    <mergeCell ref="HIM216:HJB216"/>
    <mergeCell ref="HJC216:HJI216"/>
    <mergeCell ref="HJJ216:HKQ216"/>
    <mergeCell ref="HKR216:HLG216"/>
    <mergeCell ref="HLH216:HLW216"/>
    <mergeCell ref="HLX216:HMM216"/>
    <mergeCell ref="HMN216:HNC216"/>
    <mergeCell ref="GCU216:GDA216"/>
    <mergeCell ref="GDB216:GEI216"/>
    <mergeCell ref="GEJ216:GEY216"/>
    <mergeCell ref="GEZ216:GFO216"/>
    <mergeCell ref="GFP216:GGE216"/>
    <mergeCell ref="GGF216:GGU216"/>
    <mergeCell ref="GGV216:GHB216"/>
    <mergeCell ref="GHC216:GIJ216"/>
    <mergeCell ref="GIK216:GIZ216"/>
    <mergeCell ref="FWX216:FXM216"/>
    <mergeCell ref="FXN216:FYC216"/>
    <mergeCell ref="FYD216:FYS216"/>
    <mergeCell ref="FYT216:FYZ216"/>
    <mergeCell ref="FZA216:GAH216"/>
    <mergeCell ref="GAI216:GAX216"/>
    <mergeCell ref="GAY216:GBN216"/>
    <mergeCell ref="GBO216:GCD216"/>
    <mergeCell ref="GCE216:GCT216"/>
    <mergeCell ref="GOX216:GPD216"/>
    <mergeCell ref="GPE216:GQL216"/>
    <mergeCell ref="GQM216:GRB216"/>
    <mergeCell ref="GRC216:GRR216"/>
    <mergeCell ref="GRS216:GSH216"/>
    <mergeCell ref="GSI216:GSX216"/>
    <mergeCell ref="GSY216:GTE216"/>
    <mergeCell ref="GTF216:GUM216"/>
    <mergeCell ref="GUN216:GVC216"/>
    <mergeCell ref="GJA216:GJP216"/>
    <mergeCell ref="GJQ216:GKF216"/>
    <mergeCell ref="GKG216:GKV216"/>
    <mergeCell ref="GKW216:GLC216"/>
    <mergeCell ref="GLD216:GMK216"/>
    <mergeCell ref="GML216:GNA216"/>
    <mergeCell ref="GNB216:GNQ216"/>
    <mergeCell ref="GNR216:GOG216"/>
    <mergeCell ref="GOH216:GOW216"/>
    <mergeCell ref="FEO216:FEU216"/>
    <mergeCell ref="FEV216:FGC216"/>
    <mergeCell ref="FGD216:FGS216"/>
    <mergeCell ref="FGT216:FHI216"/>
    <mergeCell ref="FHJ216:FHY216"/>
    <mergeCell ref="FHZ216:FIO216"/>
    <mergeCell ref="FIP216:FIV216"/>
    <mergeCell ref="FIW216:FKD216"/>
    <mergeCell ref="FKE216:FKT216"/>
    <mergeCell ref="EYR216:EZG216"/>
    <mergeCell ref="EZH216:EZW216"/>
    <mergeCell ref="EZX216:FAM216"/>
    <mergeCell ref="FAN216:FAT216"/>
    <mergeCell ref="FAU216:FCB216"/>
    <mergeCell ref="FCC216:FCR216"/>
    <mergeCell ref="FCS216:FDH216"/>
    <mergeCell ref="FDI216:FDX216"/>
    <mergeCell ref="FDY216:FEN216"/>
    <mergeCell ref="FQR216:FQX216"/>
    <mergeCell ref="FQY216:FSF216"/>
    <mergeCell ref="FSG216:FSV216"/>
    <mergeCell ref="FSW216:FTL216"/>
    <mergeCell ref="FTM216:FUB216"/>
    <mergeCell ref="FUC216:FUR216"/>
    <mergeCell ref="FUS216:FUY216"/>
    <mergeCell ref="FUZ216:FWG216"/>
    <mergeCell ref="FWH216:FWW216"/>
    <mergeCell ref="FKU216:FLJ216"/>
    <mergeCell ref="FLK216:FLZ216"/>
    <mergeCell ref="FMA216:FMP216"/>
    <mergeCell ref="FMQ216:FMW216"/>
    <mergeCell ref="FMX216:FOE216"/>
    <mergeCell ref="FOF216:FOU216"/>
    <mergeCell ref="FOV216:FPK216"/>
    <mergeCell ref="FPL216:FQA216"/>
    <mergeCell ref="FQB216:FQQ216"/>
    <mergeCell ref="EGI216:EGO216"/>
    <mergeCell ref="EGP216:EHW216"/>
    <mergeCell ref="EHX216:EIM216"/>
    <mergeCell ref="EIN216:EJC216"/>
    <mergeCell ref="EJD216:EJS216"/>
    <mergeCell ref="EJT216:EKI216"/>
    <mergeCell ref="EKJ216:EKP216"/>
    <mergeCell ref="EKQ216:ELX216"/>
    <mergeCell ref="ELY216:EMN216"/>
    <mergeCell ref="EAL216:EBA216"/>
    <mergeCell ref="EBB216:EBQ216"/>
    <mergeCell ref="EBR216:ECG216"/>
    <mergeCell ref="ECH216:ECN216"/>
    <mergeCell ref="ECO216:EDV216"/>
    <mergeCell ref="EDW216:EEL216"/>
    <mergeCell ref="EEM216:EFB216"/>
    <mergeCell ref="EFC216:EFR216"/>
    <mergeCell ref="EFS216:EGH216"/>
    <mergeCell ref="ESL216:ESR216"/>
    <mergeCell ref="ESS216:ETZ216"/>
    <mergeCell ref="EUA216:EUP216"/>
    <mergeCell ref="EUQ216:EVF216"/>
    <mergeCell ref="EVG216:EVV216"/>
    <mergeCell ref="EVW216:EWL216"/>
    <mergeCell ref="EWM216:EWS216"/>
    <mergeCell ref="EWT216:EYA216"/>
    <mergeCell ref="EYB216:EYQ216"/>
    <mergeCell ref="EMO216:END216"/>
    <mergeCell ref="ENE216:ENT216"/>
    <mergeCell ref="ENU216:EOJ216"/>
    <mergeCell ref="EOK216:EOQ216"/>
    <mergeCell ref="EOR216:EPY216"/>
    <mergeCell ref="EPZ216:EQO216"/>
    <mergeCell ref="EQP216:ERE216"/>
    <mergeCell ref="ERF216:ERU216"/>
    <mergeCell ref="ERV216:ESK216"/>
    <mergeCell ref="DIC216:DII216"/>
    <mergeCell ref="DIJ216:DJQ216"/>
    <mergeCell ref="DJR216:DKG216"/>
    <mergeCell ref="DKH216:DKW216"/>
    <mergeCell ref="DKX216:DLM216"/>
    <mergeCell ref="DLN216:DMC216"/>
    <mergeCell ref="DMD216:DMJ216"/>
    <mergeCell ref="DMK216:DNR216"/>
    <mergeCell ref="DNS216:DOH216"/>
    <mergeCell ref="DCF216:DCU216"/>
    <mergeCell ref="DCV216:DDK216"/>
    <mergeCell ref="DDL216:DEA216"/>
    <mergeCell ref="DEB216:DEH216"/>
    <mergeCell ref="DEI216:DFP216"/>
    <mergeCell ref="DFQ216:DGF216"/>
    <mergeCell ref="DGG216:DGV216"/>
    <mergeCell ref="DGW216:DHL216"/>
    <mergeCell ref="DHM216:DIB216"/>
    <mergeCell ref="DUF216:DUL216"/>
    <mergeCell ref="DUM216:DVT216"/>
    <mergeCell ref="DVU216:DWJ216"/>
    <mergeCell ref="DWK216:DWZ216"/>
    <mergeCell ref="DXA216:DXP216"/>
    <mergeCell ref="DXQ216:DYF216"/>
    <mergeCell ref="DYG216:DYM216"/>
    <mergeCell ref="DYN216:DZU216"/>
    <mergeCell ref="DZV216:EAK216"/>
    <mergeCell ref="DOI216:DOX216"/>
    <mergeCell ref="DOY216:DPN216"/>
    <mergeCell ref="DPO216:DQD216"/>
    <mergeCell ref="DQE216:DQK216"/>
    <mergeCell ref="DQL216:DRS216"/>
    <mergeCell ref="DRT216:DSI216"/>
    <mergeCell ref="DSJ216:DSY216"/>
    <mergeCell ref="DSZ216:DTO216"/>
    <mergeCell ref="DTP216:DUE216"/>
    <mergeCell ref="CJW216:CKC216"/>
    <mergeCell ref="CKD216:CLK216"/>
    <mergeCell ref="CLL216:CMA216"/>
    <mergeCell ref="CMB216:CMQ216"/>
    <mergeCell ref="CMR216:CNG216"/>
    <mergeCell ref="CNH216:CNW216"/>
    <mergeCell ref="CNX216:COD216"/>
    <mergeCell ref="COE216:CPL216"/>
    <mergeCell ref="CPM216:CQB216"/>
    <mergeCell ref="CDZ216:CEO216"/>
    <mergeCell ref="CEP216:CFE216"/>
    <mergeCell ref="CFF216:CFU216"/>
    <mergeCell ref="CFV216:CGB216"/>
    <mergeCell ref="CGC216:CHJ216"/>
    <mergeCell ref="CHK216:CHZ216"/>
    <mergeCell ref="CIA216:CIP216"/>
    <mergeCell ref="CIQ216:CJF216"/>
    <mergeCell ref="CJG216:CJV216"/>
    <mergeCell ref="CWG216:CXN216"/>
    <mergeCell ref="CXO216:CYD216"/>
    <mergeCell ref="CYE216:CYT216"/>
    <mergeCell ref="CYU216:CZJ216"/>
    <mergeCell ref="CZK216:CZZ216"/>
    <mergeCell ref="DAA216:DAG216"/>
    <mergeCell ref="DAH216:DBO216"/>
    <mergeCell ref="DBP216:DCE216"/>
    <mergeCell ref="CQC216:CQR216"/>
    <mergeCell ref="CQS216:CRH216"/>
    <mergeCell ref="CRI216:CRX216"/>
    <mergeCell ref="CRY216:CSE216"/>
    <mergeCell ref="CSF216:CTM216"/>
    <mergeCell ref="CTN216:CUC216"/>
    <mergeCell ref="CUD216:CUS216"/>
    <mergeCell ref="CUT216:CVI216"/>
    <mergeCell ref="CVJ216:CVY216"/>
    <mergeCell ref="AHN216:AIC216"/>
    <mergeCell ref="AID216:AIS216"/>
    <mergeCell ref="AIT216:AJI216"/>
    <mergeCell ref="AJJ216:AJP216"/>
    <mergeCell ref="AJQ216:AKX216"/>
    <mergeCell ref="AKY216:ALN216"/>
    <mergeCell ref="ALO216:AMD216"/>
    <mergeCell ref="AME216:AMT216"/>
    <mergeCell ref="AMU216:ANJ216"/>
    <mergeCell ref="BXT216:BXZ216"/>
    <mergeCell ref="BYA216:BZH216"/>
    <mergeCell ref="BZI216:BZX216"/>
    <mergeCell ref="BZY216:CAN216"/>
    <mergeCell ref="CAO216:CBD216"/>
    <mergeCell ref="CBE216:CBT216"/>
    <mergeCell ref="CBU216:CCA216"/>
    <mergeCell ref="CCB216:CDI216"/>
    <mergeCell ref="BRW216:BSL216"/>
    <mergeCell ref="BSM216:BTB216"/>
    <mergeCell ref="BTC216:BTR216"/>
    <mergeCell ref="BTS216:BTY216"/>
    <mergeCell ref="BTZ216:BVG216"/>
    <mergeCell ref="BVH216:BVW216"/>
    <mergeCell ref="BVX216:BWM216"/>
    <mergeCell ref="BWN216:BXC216"/>
    <mergeCell ref="BXD216:BXS216"/>
    <mergeCell ref="BLQ216:BLW216"/>
    <mergeCell ref="BLX216:BNE216"/>
    <mergeCell ref="BNF216:BNU216"/>
    <mergeCell ref="BNV216:BOK216"/>
    <mergeCell ref="BOL216:BPA216"/>
    <mergeCell ref="BPB216:BPQ216"/>
    <mergeCell ref="ATQ216:AUF216"/>
    <mergeCell ref="AUG216:AUV216"/>
    <mergeCell ref="AUW216:AVL216"/>
    <mergeCell ref="AVM216:AVS216"/>
    <mergeCell ref="AVT216:AXA216"/>
    <mergeCell ref="AXB216:AXQ216"/>
    <mergeCell ref="AXR216:AYG216"/>
    <mergeCell ref="AYH216:AYW216"/>
    <mergeCell ref="AYX216:AZM216"/>
    <mergeCell ref="ANK216:ANQ216"/>
    <mergeCell ref="ANR216:AOY216"/>
    <mergeCell ref="AOZ216:APO216"/>
    <mergeCell ref="APP216:AQE216"/>
    <mergeCell ref="AQF216:AQU216"/>
    <mergeCell ref="AQV216:ARK216"/>
    <mergeCell ref="ARL216:ARR216"/>
    <mergeCell ref="ARS216:ASZ216"/>
    <mergeCell ref="ATA216:ATP216"/>
    <mergeCell ref="WZD215:WZS215"/>
    <mergeCell ref="WZT215:XAI215"/>
    <mergeCell ref="XAJ215:XAY215"/>
    <mergeCell ref="XAZ215:XBF215"/>
    <mergeCell ref="XBG215:XCN215"/>
    <mergeCell ref="WQL215:WRA215"/>
    <mergeCell ref="WRB215:WRQ215"/>
    <mergeCell ref="WRR215:WSG215"/>
    <mergeCell ref="WSH215:WSW215"/>
    <mergeCell ref="AZN216:AZT216"/>
    <mergeCell ref="AZU216:BBB216"/>
    <mergeCell ref="BBC216:BBR216"/>
    <mergeCell ref="BBS216:BCH216"/>
    <mergeCell ref="BCI216:BCX216"/>
    <mergeCell ref="BCY216:BDN216"/>
    <mergeCell ref="BDO216:BDU216"/>
    <mergeCell ref="BDV216:BFC216"/>
    <mergeCell ref="BFD216:BFS216"/>
    <mergeCell ref="CDJ216:CDY216"/>
    <mergeCell ref="BPR216:BPX216"/>
    <mergeCell ref="BPY216:BRF216"/>
    <mergeCell ref="BRG216:BRV216"/>
    <mergeCell ref="BFT216:BGI216"/>
    <mergeCell ref="BGJ216:BGY216"/>
    <mergeCell ref="BGZ216:BHO216"/>
    <mergeCell ref="BHP216:BHV216"/>
    <mergeCell ref="BHW216:BJD216"/>
    <mergeCell ref="BJE216:BJT216"/>
    <mergeCell ref="BJU216:BKJ216"/>
    <mergeCell ref="BKK216:BKZ216"/>
    <mergeCell ref="BLA216:BLP216"/>
    <mergeCell ref="CVZ216:CWF216"/>
    <mergeCell ref="SP216:TE216"/>
    <mergeCell ref="TF216:TL216"/>
    <mergeCell ref="TM216:UT216"/>
    <mergeCell ref="UU216:VJ216"/>
    <mergeCell ref="XCO215:XDD215"/>
    <mergeCell ref="XDE215:XDT215"/>
    <mergeCell ref="XDU215:XEJ215"/>
    <mergeCell ref="XEK215:XEZ215"/>
    <mergeCell ref="XFA215:XFD215"/>
    <mergeCell ref="CL216:DA216"/>
    <mergeCell ref="DB216:DH216"/>
    <mergeCell ref="DI216:EP216"/>
    <mergeCell ref="EQ216:FF216"/>
    <mergeCell ref="FG216:FV216"/>
    <mergeCell ref="FW216:GL216"/>
    <mergeCell ref="GM216:HB216"/>
    <mergeCell ref="HC216:HI216"/>
    <mergeCell ref="HJ216:IQ216"/>
    <mergeCell ref="IR216:JG216"/>
    <mergeCell ref="JH216:JW216"/>
    <mergeCell ref="JX216:KM216"/>
    <mergeCell ref="KN216:LC216"/>
    <mergeCell ref="LD216:LJ216"/>
    <mergeCell ref="LK216:MR216"/>
    <mergeCell ref="MS216:NH216"/>
    <mergeCell ref="NI216:NX216"/>
    <mergeCell ref="NY216:ON216"/>
    <mergeCell ref="OO216:PD216"/>
    <mergeCell ref="WWI215:WWX215"/>
    <mergeCell ref="WWY215:WXE215"/>
    <mergeCell ref="WXF215:WYM215"/>
    <mergeCell ref="WYN215:WZC215"/>
    <mergeCell ref="ABO216:ACV216"/>
    <mergeCell ref="ACW216:ADL216"/>
    <mergeCell ref="ADM216:AEB216"/>
    <mergeCell ref="AEC216:AER216"/>
    <mergeCell ref="AES216:AFH216"/>
    <mergeCell ref="AFI216:AFO216"/>
    <mergeCell ref="AFP216:AGW216"/>
    <mergeCell ref="AGX216:AHM216"/>
    <mergeCell ref="VK216:VZ216"/>
    <mergeCell ref="WA216:WP216"/>
    <mergeCell ref="WQ216:XF216"/>
    <mergeCell ref="XG216:XM216"/>
    <mergeCell ref="XN216:YU216"/>
    <mergeCell ref="YV216:ZK216"/>
    <mergeCell ref="ZL216:AAA216"/>
    <mergeCell ref="AAB216:AAQ216"/>
    <mergeCell ref="AAR216:ABG216"/>
    <mergeCell ref="VYC215:VYR215"/>
    <mergeCell ref="VYS215:VYY215"/>
    <mergeCell ref="VYZ215:WAG215"/>
    <mergeCell ref="WAH215:WAW215"/>
    <mergeCell ref="WAX215:WBM215"/>
    <mergeCell ref="WBN215:WCC215"/>
    <mergeCell ref="WCD215:WCS215"/>
    <mergeCell ref="WCT215:WCZ215"/>
    <mergeCell ref="WDA215:WEH215"/>
    <mergeCell ref="VSF215:VSU215"/>
    <mergeCell ref="VSV215:VTK215"/>
    <mergeCell ref="VTL215:VUA215"/>
    <mergeCell ref="VUB215:VUQ215"/>
    <mergeCell ref="VUR215:VUX215"/>
    <mergeCell ref="VUY215:VWF215"/>
    <mergeCell ref="VWG215:VWV215"/>
    <mergeCell ref="VWW215:VXL215"/>
    <mergeCell ref="VXM215:VYB215"/>
    <mergeCell ref="WSX215:WTD215"/>
    <mergeCell ref="WTE215:WUL215"/>
    <mergeCell ref="WUM215:WVB215"/>
    <mergeCell ref="WVC215:WVR215"/>
    <mergeCell ref="WVS215:WWH215"/>
    <mergeCell ref="WKF215:WKU215"/>
    <mergeCell ref="WKV215:WLB215"/>
    <mergeCell ref="WLC215:WMJ215"/>
    <mergeCell ref="WMK215:WMZ215"/>
    <mergeCell ref="WNA215:WNP215"/>
    <mergeCell ref="WNQ215:WOF215"/>
    <mergeCell ref="WOG215:WOV215"/>
    <mergeCell ref="WOW215:WPC215"/>
    <mergeCell ref="WPD215:WQK215"/>
    <mergeCell ref="WEI215:WEX215"/>
    <mergeCell ref="WEY215:WFN215"/>
    <mergeCell ref="WFO215:WGD215"/>
    <mergeCell ref="WGE215:WGT215"/>
    <mergeCell ref="WGU215:WHA215"/>
    <mergeCell ref="WHB215:WII215"/>
    <mergeCell ref="WIJ215:WIY215"/>
    <mergeCell ref="WIZ215:WJO215"/>
    <mergeCell ref="WJP215:WKE215"/>
    <mergeCell ref="UZW215:VAL215"/>
    <mergeCell ref="VAM215:VAS215"/>
    <mergeCell ref="VAT215:VCA215"/>
    <mergeCell ref="VCB215:VCQ215"/>
    <mergeCell ref="VCR215:VDG215"/>
    <mergeCell ref="VDH215:VDW215"/>
    <mergeCell ref="VDX215:VEM215"/>
    <mergeCell ref="VEN215:VET215"/>
    <mergeCell ref="VEU215:VGB215"/>
    <mergeCell ref="UTZ215:UUO215"/>
    <mergeCell ref="UUP215:UVE215"/>
    <mergeCell ref="UVF215:UVU215"/>
    <mergeCell ref="UVV215:UWK215"/>
    <mergeCell ref="UWL215:UWR215"/>
    <mergeCell ref="UWS215:UXZ215"/>
    <mergeCell ref="UYA215:UYP215"/>
    <mergeCell ref="UYQ215:UZF215"/>
    <mergeCell ref="UZG215:UZV215"/>
    <mergeCell ref="VLZ215:VMO215"/>
    <mergeCell ref="VMP215:VMV215"/>
    <mergeCell ref="VMW215:VOD215"/>
    <mergeCell ref="VOE215:VOT215"/>
    <mergeCell ref="VOU215:VPJ215"/>
    <mergeCell ref="VPK215:VPZ215"/>
    <mergeCell ref="VQA215:VQP215"/>
    <mergeCell ref="VQQ215:VQW215"/>
    <mergeCell ref="VQX215:VSE215"/>
    <mergeCell ref="VGC215:VGR215"/>
    <mergeCell ref="VGS215:VHH215"/>
    <mergeCell ref="VHI215:VHX215"/>
    <mergeCell ref="VHY215:VIN215"/>
    <mergeCell ref="VIO215:VIU215"/>
    <mergeCell ref="VIV215:VKC215"/>
    <mergeCell ref="VKD215:VKS215"/>
    <mergeCell ref="VKT215:VLI215"/>
    <mergeCell ref="VLJ215:VLY215"/>
    <mergeCell ref="UBQ215:UCF215"/>
    <mergeCell ref="UCG215:UCM215"/>
    <mergeCell ref="UCN215:UDU215"/>
    <mergeCell ref="UDV215:UEK215"/>
    <mergeCell ref="UEL215:UFA215"/>
    <mergeCell ref="UFB215:UFQ215"/>
    <mergeCell ref="UFR215:UGG215"/>
    <mergeCell ref="UGH215:UGN215"/>
    <mergeCell ref="UGO215:UHV215"/>
    <mergeCell ref="TVT215:TWI215"/>
    <mergeCell ref="TWJ215:TWY215"/>
    <mergeCell ref="TWZ215:TXO215"/>
    <mergeCell ref="TXP215:TYE215"/>
    <mergeCell ref="TYF215:TYL215"/>
    <mergeCell ref="TYM215:TZT215"/>
    <mergeCell ref="TZU215:UAJ215"/>
    <mergeCell ref="UAK215:UAZ215"/>
    <mergeCell ref="UBA215:UBP215"/>
    <mergeCell ref="UNT215:UOI215"/>
    <mergeCell ref="UOJ215:UOP215"/>
    <mergeCell ref="UOQ215:UPX215"/>
    <mergeCell ref="UPY215:UQN215"/>
    <mergeCell ref="UQO215:URD215"/>
    <mergeCell ref="URE215:URT215"/>
    <mergeCell ref="URU215:USJ215"/>
    <mergeCell ref="USK215:USQ215"/>
    <mergeCell ref="USR215:UTY215"/>
    <mergeCell ref="UHW215:UIL215"/>
    <mergeCell ref="UIM215:UJB215"/>
    <mergeCell ref="UJC215:UJR215"/>
    <mergeCell ref="UJS215:UKH215"/>
    <mergeCell ref="UKI215:UKO215"/>
    <mergeCell ref="UKP215:ULW215"/>
    <mergeCell ref="ULX215:UMM215"/>
    <mergeCell ref="UMN215:UNC215"/>
    <mergeCell ref="UND215:UNS215"/>
    <mergeCell ref="TDK215:TDZ215"/>
    <mergeCell ref="TEA215:TEG215"/>
    <mergeCell ref="TEH215:TFO215"/>
    <mergeCell ref="TFP215:TGE215"/>
    <mergeCell ref="TGF215:TGU215"/>
    <mergeCell ref="TGV215:THK215"/>
    <mergeCell ref="THL215:TIA215"/>
    <mergeCell ref="TIB215:TIH215"/>
    <mergeCell ref="TII215:TJP215"/>
    <mergeCell ref="SXN215:SYC215"/>
    <mergeCell ref="SYD215:SYS215"/>
    <mergeCell ref="SYT215:SZI215"/>
    <mergeCell ref="SZJ215:SZY215"/>
    <mergeCell ref="SZZ215:TAF215"/>
    <mergeCell ref="TAG215:TBN215"/>
    <mergeCell ref="TBO215:TCD215"/>
    <mergeCell ref="TCE215:TCT215"/>
    <mergeCell ref="TCU215:TDJ215"/>
    <mergeCell ref="TPN215:TQC215"/>
    <mergeCell ref="TQD215:TQJ215"/>
    <mergeCell ref="TQK215:TRR215"/>
    <mergeCell ref="TRS215:TSH215"/>
    <mergeCell ref="TSI215:TSX215"/>
    <mergeCell ref="TSY215:TTN215"/>
    <mergeCell ref="TTO215:TUD215"/>
    <mergeCell ref="TUE215:TUK215"/>
    <mergeCell ref="TUL215:TVS215"/>
    <mergeCell ref="TJQ215:TKF215"/>
    <mergeCell ref="TKG215:TKV215"/>
    <mergeCell ref="TKW215:TLL215"/>
    <mergeCell ref="TLM215:TMB215"/>
    <mergeCell ref="TMC215:TMI215"/>
    <mergeCell ref="TMJ215:TNQ215"/>
    <mergeCell ref="TNR215:TOG215"/>
    <mergeCell ref="TOH215:TOW215"/>
    <mergeCell ref="TOX215:TPM215"/>
    <mergeCell ref="SFE215:SFT215"/>
    <mergeCell ref="SFU215:SGA215"/>
    <mergeCell ref="SGB215:SHI215"/>
    <mergeCell ref="SHJ215:SHY215"/>
    <mergeCell ref="SHZ215:SIO215"/>
    <mergeCell ref="SIP215:SJE215"/>
    <mergeCell ref="SJF215:SJU215"/>
    <mergeCell ref="SJV215:SKB215"/>
    <mergeCell ref="SKC215:SLJ215"/>
    <mergeCell ref="RZH215:RZW215"/>
    <mergeCell ref="RZX215:SAM215"/>
    <mergeCell ref="SAN215:SBC215"/>
    <mergeCell ref="SBD215:SBS215"/>
    <mergeCell ref="SBT215:SBZ215"/>
    <mergeCell ref="SCA215:SDH215"/>
    <mergeCell ref="SDI215:SDX215"/>
    <mergeCell ref="SDY215:SEN215"/>
    <mergeCell ref="SEO215:SFD215"/>
    <mergeCell ref="SRH215:SRW215"/>
    <mergeCell ref="SRX215:SSD215"/>
    <mergeCell ref="SSE215:STL215"/>
    <mergeCell ref="STM215:SUB215"/>
    <mergeCell ref="SUC215:SUR215"/>
    <mergeCell ref="SUS215:SVH215"/>
    <mergeCell ref="SVI215:SVX215"/>
    <mergeCell ref="SVY215:SWE215"/>
    <mergeCell ref="SWF215:SXM215"/>
    <mergeCell ref="SLK215:SLZ215"/>
    <mergeCell ref="SMA215:SMP215"/>
    <mergeCell ref="SMQ215:SNF215"/>
    <mergeCell ref="SNG215:SNV215"/>
    <mergeCell ref="SNW215:SOC215"/>
    <mergeCell ref="SOD215:SPK215"/>
    <mergeCell ref="SPL215:SQA215"/>
    <mergeCell ref="SQB215:SQQ215"/>
    <mergeCell ref="SQR215:SRG215"/>
    <mergeCell ref="RGY215:RHN215"/>
    <mergeCell ref="RHO215:RHU215"/>
    <mergeCell ref="RHV215:RJC215"/>
    <mergeCell ref="RJD215:RJS215"/>
    <mergeCell ref="RJT215:RKI215"/>
    <mergeCell ref="RKJ215:RKY215"/>
    <mergeCell ref="RKZ215:RLO215"/>
    <mergeCell ref="RLP215:RLV215"/>
    <mergeCell ref="RLW215:RND215"/>
    <mergeCell ref="RBB215:RBQ215"/>
    <mergeCell ref="RBR215:RCG215"/>
    <mergeCell ref="RCH215:RCW215"/>
    <mergeCell ref="RCX215:RDM215"/>
    <mergeCell ref="RDN215:RDT215"/>
    <mergeCell ref="RDU215:RFB215"/>
    <mergeCell ref="RFC215:RFR215"/>
    <mergeCell ref="RFS215:RGH215"/>
    <mergeCell ref="RGI215:RGX215"/>
    <mergeCell ref="RTB215:RTQ215"/>
    <mergeCell ref="RTR215:RTX215"/>
    <mergeCell ref="RTY215:RVF215"/>
    <mergeCell ref="RVG215:RVV215"/>
    <mergeCell ref="RVW215:RWL215"/>
    <mergeCell ref="RWM215:RXB215"/>
    <mergeCell ref="RXC215:RXR215"/>
    <mergeCell ref="RXS215:RXY215"/>
    <mergeCell ref="RXZ215:RZG215"/>
    <mergeCell ref="RNE215:RNT215"/>
    <mergeCell ref="RNU215:ROJ215"/>
    <mergeCell ref="ROK215:ROZ215"/>
    <mergeCell ref="RPA215:RPP215"/>
    <mergeCell ref="RPQ215:RPW215"/>
    <mergeCell ref="RPX215:RRE215"/>
    <mergeCell ref="RRF215:RRU215"/>
    <mergeCell ref="RRV215:RSK215"/>
    <mergeCell ref="RSL215:RTA215"/>
    <mergeCell ref="QIS215:QJH215"/>
    <mergeCell ref="QJI215:QJO215"/>
    <mergeCell ref="QJP215:QKW215"/>
    <mergeCell ref="QKX215:QLM215"/>
    <mergeCell ref="QLN215:QMC215"/>
    <mergeCell ref="QMD215:QMS215"/>
    <mergeCell ref="QMT215:QNI215"/>
    <mergeCell ref="QNJ215:QNP215"/>
    <mergeCell ref="QNQ215:QOX215"/>
    <mergeCell ref="QCV215:QDK215"/>
    <mergeCell ref="QDL215:QEA215"/>
    <mergeCell ref="QEB215:QEQ215"/>
    <mergeCell ref="QER215:QFG215"/>
    <mergeCell ref="QFH215:QFN215"/>
    <mergeCell ref="QFO215:QGV215"/>
    <mergeCell ref="QGW215:QHL215"/>
    <mergeCell ref="QHM215:QIB215"/>
    <mergeCell ref="QIC215:QIR215"/>
    <mergeCell ref="QUV215:QVK215"/>
    <mergeCell ref="QVL215:QVR215"/>
    <mergeCell ref="QVS215:QWZ215"/>
    <mergeCell ref="QXA215:QXP215"/>
    <mergeCell ref="QXQ215:QYF215"/>
    <mergeCell ref="QYG215:QYV215"/>
    <mergeCell ref="QYW215:QZL215"/>
    <mergeCell ref="QZM215:QZS215"/>
    <mergeCell ref="QZT215:RBA215"/>
    <mergeCell ref="QOY215:QPN215"/>
    <mergeCell ref="QPO215:QQD215"/>
    <mergeCell ref="QQE215:QQT215"/>
    <mergeCell ref="QQU215:QRJ215"/>
    <mergeCell ref="QRK215:QRQ215"/>
    <mergeCell ref="QRR215:QSY215"/>
    <mergeCell ref="QSZ215:QTO215"/>
    <mergeCell ref="QTP215:QUE215"/>
    <mergeCell ref="QUF215:QUU215"/>
    <mergeCell ref="PKM215:PLB215"/>
    <mergeCell ref="PLC215:PLI215"/>
    <mergeCell ref="PLJ215:PMQ215"/>
    <mergeCell ref="PMR215:PNG215"/>
    <mergeCell ref="PNH215:PNW215"/>
    <mergeCell ref="PNX215:POM215"/>
    <mergeCell ref="PON215:PPC215"/>
    <mergeCell ref="PPD215:PPJ215"/>
    <mergeCell ref="PPK215:PQR215"/>
    <mergeCell ref="PEP215:PFE215"/>
    <mergeCell ref="PFF215:PFU215"/>
    <mergeCell ref="PFV215:PGK215"/>
    <mergeCell ref="PGL215:PHA215"/>
    <mergeCell ref="PHB215:PHH215"/>
    <mergeCell ref="PHI215:PIP215"/>
    <mergeCell ref="PIQ215:PJF215"/>
    <mergeCell ref="PJG215:PJV215"/>
    <mergeCell ref="PJW215:PKL215"/>
    <mergeCell ref="PWP215:PXE215"/>
    <mergeCell ref="PXF215:PXL215"/>
    <mergeCell ref="PXM215:PYT215"/>
    <mergeCell ref="PYU215:PZJ215"/>
    <mergeCell ref="PZK215:PZZ215"/>
    <mergeCell ref="QAA215:QAP215"/>
    <mergeCell ref="QAQ215:QBF215"/>
    <mergeCell ref="QBG215:QBM215"/>
    <mergeCell ref="QBN215:QCU215"/>
    <mergeCell ref="PQS215:PRH215"/>
    <mergeCell ref="PRI215:PRX215"/>
    <mergeCell ref="PRY215:PSN215"/>
    <mergeCell ref="PSO215:PTD215"/>
    <mergeCell ref="PTE215:PTK215"/>
    <mergeCell ref="PTL215:PUS215"/>
    <mergeCell ref="PUT215:PVI215"/>
    <mergeCell ref="PVJ215:PVY215"/>
    <mergeCell ref="PVZ215:PWO215"/>
    <mergeCell ref="OMG215:OMV215"/>
    <mergeCell ref="OMW215:ONC215"/>
    <mergeCell ref="OND215:OOK215"/>
    <mergeCell ref="OOL215:OPA215"/>
    <mergeCell ref="OPB215:OPQ215"/>
    <mergeCell ref="OPR215:OQG215"/>
    <mergeCell ref="OQH215:OQW215"/>
    <mergeCell ref="OQX215:ORD215"/>
    <mergeCell ref="ORE215:OSL215"/>
    <mergeCell ref="OGJ215:OGY215"/>
    <mergeCell ref="OGZ215:OHO215"/>
    <mergeCell ref="OHP215:OIE215"/>
    <mergeCell ref="OIF215:OIU215"/>
    <mergeCell ref="OIV215:OJB215"/>
    <mergeCell ref="OJC215:OKJ215"/>
    <mergeCell ref="OKK215:OKZ215"/>
    <mergeCell ref="OLA215:OLP215"/>
    <mergeCell ref="OLQ215:OMF215"/>
    <mergeCell ref="OYJ215:OYY215"/>
    <mergeCell ref="OYZ215:OZF215"/>
    <mergeCell ref="OZG215:PAN215"/>
    <mergeCell ref="PAO215:PBD215"/>
    <mergeCell ref="PBE215:PBT215"/>
    <mergeCell ref="PBU215:PCJ215"/>
    <mergeCell ref="PCK215:PCZ215"/>
    <mergeCell ref="PDA215:PDG215"/>
    <mergeCell ref="PDH215:PEO215"/>
    <mergeCell ref="OSM215:OTB215"/>
    <mergeCell ref="OTC215:OTR215"/>
    <mergeCell ref="OTS215:OUH215"/>
    <mergeCell ref="OUI215:OUX215"/>
    <mergeCell ref="OUY215:OVE215"/>
    <mergeCell ref="OVF215:OWM215"/>
    <mergeCell ref="OWN215:OXC215"/>
    <mergeCell ref="OXD215:OXS215"/>
    <mergeCell ref="OXT215:OYI215"/>
    <mergeCell ref="NOA215:NOP215"/>
    <mergeCell ref="NOQ215:NOW215"/>
    <mergeCell ref="NOX215:NQE215"/>
    <mergeCell ref="NQF215:NQU215"/>
    <mergeCell ref="NQV215:NRK215"/>
    <mergeCell ref="NRL215:NSA215"/>
    <mergeCell ref="NSB215:NSQ215"/>
    <mergeCell ref="NSR215:NSX215"/>
    <mergeCell ref="NSY215:NUF215"/>
    <mergeCell ref="NID215:NIS215"/>
    <mergeCell ref="NIT215:NJI215"/>
    <mergeCell ref="NJJ215:NJY215"/>
    <mergeCell ref="NJZ215:NKO215"/>
    <mergeCell ref="NKP215:NKV215"/>
    <mergeCell ref="NKW215:NMD215"/>
    <mergeCell ref="NME215:NMT215"/>
    <mergeCell ref="NMU215:NNJ215"/>
    <mergeCell ref="NNK215:NNZ215"/>
    <mergeCell ref="OAD215:OAS215"/>
    <mergeCell ref="OAT215:OAZ215"/>
    <mergeCell ref="OBA215:OCH215"/>
    <mergeCell ref="OCI215:OCX215"/>
    <mergeCell ref="OCY215:ODN215"/>
    <mergeCell ref="ODO215:OED215"/>
    <mergeCell ref="OEE215:OET215"/>
    <mergeCell ref="OEU215:OFA215"/>
    <mergeCell ref="OFB215:OGI215"/>
    <mergeCell ref="NUG215:NUV215"/>
    <mergeCell ref="NUW215:NVL215"/>
    <mergeCell ref="NVM215:NWB215"/>
    <mergeCell ref="NWC215:NWR215"/>
    <mergeCell ref="NWS215:NWY215"/>
    <mergeCell ref="NWZ215:NYG215"/>
    <mergeCell ref="NYH215:NYW215"/>
    <mergeCell ref="NYX215:NZM215"/>
    <mergeCell ref="NZN215:OAC215"/>
    <mergeCell ref="MPU215:MQJ215"/>
    <mergeCell ref="MQK215:MQQ215"/>
    <mergeCell ref="MQR215:MRY215"/>
    <mergeCell ref="MRZ215:MSO215"/>
    <mergeCell ref="MSP215:MTE215"/>
    <mergeCell ref="MTF215:MTU215"/>
    <mergeCell ref="MTV215:MUK215"/>
    <mergeCell ref="MUL215:MUR215"/>
    <mergeCell ref="MUS215:MVZ215"/>
    <mergeCell ref="MJX215:MKM215"/>
    <mergeCell ref="MKN215:MLC215"/>
    <mergeCell ref="MLD215:MLS215"/>
    <mergeCell ref="MLT215:MMI215"/>
    <mergeCell ref="MMJ215:MMP215"/>
    <mergeCell ref="MMQ215:MNX215"/>
    <mergeCell ref="MNY215:MON215"/>
    <mergeCell ref="MOO215:MPD215"/>
    <mergeCell ref="MPE215:MPT215"/>
    <mergeCell ref="NBX215:NCM215"/>
    <mergeCell ref="NCN215:NCT215"/>
    <mergeCell ref="NCU215:NEB215"/>
    <mergeCell ref="NEC215:NER215"/>
    <mergeCell ref="NES215:NFH215"/>
    <mergeCell ref="NFI215:NFX215"/>
    <mergeCell ref="NFY215:NGN215"/>
    <mergeCell ref="NGO215:NGU215"/>
    <mergeCell ref="NGV215:NIC215"/>
    <mergeCell ref="MWA215:MWP215"/>
    <mergeCell ref="MWQ215:MXF215"/>
    <mergeCell ref="MXG215:MXV215"/>
    <mergeCell ref="MXW215:MYL215"/>
    <mergeCell ref="MYM215:MYS215"/>
    <mergeCell ref="MYT215:NAA215"/>
    <mergeCell ref="NAB215:NAQ215"/>
    <mergeCell ref="NAR215:NBG215"/>
    <mergeCell ref="NBH215:NBW215"/>
    <mergeCell ref="LRO215:LSD215"/>
    <mergeCell ref="LSE215:LSK215"/>
    <mergeCell ref="LSL215:LTS215"/>
    <mergeCell ref="LTT215:LUI215"/>
    <mergeCell ref="LUJ215:LUY215"/>
    <mergeCell ref="LUZ215:LVO215"/>
    <mergeCell ref="LVP215:LWE215"/>
    <mergeCell ref="LWF215:LWL215"/>
    <mergeCell ref="LWM215:LXT215"/>
    <mergeCell ref="LLR215:LMG215"/>
    <mergeCell ref="LMH215:LMW215"/>
    <mergeCell ref="LMX215:LNM215"/>
    <mergeCell ref="LNN215:LOC215"/>
    <mergeCell ref="LOD215:LOJ215"/>
    <mergeCell ref="LOK215:LPR215"/>
    <mergeCell ref="LPS215:LQH215"/>
    <mergeCell ref="LQI215:LQX215"/>
    <mergeCell ref="LQY215:LRN215"/>
    <mergeCell ref="MDR215:MEG215"/>
    <mergeCell ref="MEH215:MEN215"/>
    <mergeCell ref="MEO215:MFV215"/>
    <mergeCell ref="MFW215:MGL215"/>
    <mergeCell ref="MGM215:MHB215"/>
    <mergeCell ref="MHC215:MHR215"/>
    <mergeCell ref="MHS215:MIH215"/>
    <mergeCell ref="MII215:MIO215"/>
    <mergeCell ref="MIP215:MJW215"/>
    <mergeCell ref="LXU215:LYJ215"/>
    <mergeCell ref="LYK215:LYZ215"/>
    <mergeCell ref="LZA215:LZP215"/>
    <mergeCell ref="LZQ215:MAF215"/>
    <mergeCell ref="MAG215:MAM215"/>
    <mergeCell ref="MAN215:MBU215"/>
    <mergeCell ref="MBV215:MCK215"/>
    <mergeCell ref="MCL215:MDA215"/>
    <mergeCell ref="MDB215:MDQ215"/>
    <mergeCell ref="KTI215:KTX215"/>
    <mergeCell ref="KTY215:KUE215"/>
    <mergeCell ref="KUF215:KVM215"/>
    <mergeCell ref="KVN215:KWC215"/>
    <mergeCell ref="KWD215:KWS215"/>
    <mergeCell ref="KWT215:KXI215"/>
    <mergeCell ref="KXJ215:KXY215"/>
    <mergeCell ref="KXZ215:KYF215"/>
    <mergeCell ref="KYG215:KZN215"/>
    <mergeCell ref="KNL215:KOA215"/>
    <mergeCell ref="KOB215:KOQ215"/>
    <mergeCell ref="KOR215:KPG215"/>
    <mergeCell ref="KPH215:KPW215"/>
    <mergeCell ref="KPX215:KQD215"/>
    <mergeCell ref="KQE215:KRL215"/>
    <mergeCell ref="KRM215:KSB215"/>
    <mergeCell ref="KSC215:KSR215"/>
    <mergeCell ref="KSS215:KTH215"/>
    <mergeCell ref="LFL215:LGA215"/>
    <mergeCell ref="LGB215:LGH215"/>
    <mergeCell ref="LGI215:LHP215"/>
    <mergeCell ref="LHQ215:LIF215"/>
    <mergeCell ref="LIG215:LIV215"/>
    <mergeCell ref="LIW215:LJL215"/>
    <mergeCell ref="LJM215:LKB215"/>
    <mergeCell ref="LKC215:LKI215"/>
    <mergeCell ref="LKJ215:LLQ215"/>
    <mergeCell ref="KZO215:LAD215"/>
    <mergeCell ref="LAE215:LAT215"/>
    <mergeCell ref="LAU215:LBJ215"/>
    <mergeCell ref="LBK215:LBZ215"/>
    <mergeCell ref="LCA215:LCG215"/>
    <mergeCell ref="LCH215:LDO215"/>
    <mergeCell ref="LDP215:LEE215"/>
    <mergeCell ref="LEF215:LEU215"/>
    <mergeCell ref="LEV215:LFK215"/>
    <mergeCell ref="JVC215:JVR215"/>
    <mergeCell ref="JVS215:JVY215"/>
    <mergeCell ref="JVZ215:JXG215"/>
    <mergeCell ref="JXH215:JXW215"/>
    <mergeCell ref="JXX215:JYM215"/>
    <mergeCell ref="JYN215:JZC215"/>
    <mergeCell ref="JZD215:JZS215"/>
    <mergeCell ref="JZT215:JZZ215"/>
    <mergeCell ref="KAA215:KBH215"/>
    <mergeCell ref="JPF215:JPU215"/>
    <mergeCell ref="JPV215:JQK215"/>
    <mergeCell ref="JQL215:JRA215"/>
    <mergeCell ref="JRB215:JRQ215"/>
    <mergeCell ref="JRR215:JRX215"/>
    <mergeCell ref="JRY215:JTF215"/>
    <mergeCell ref="JTG215:JTV215"/>
    <mergeCell ref="JTW215:JUL215"/>
    <mergeCell ref="JUM215:JVB215"/>
    <mergeCell ref="KHF215:KHU215"/>
    <mergeCell ref="KHV215:KIB215"/>
    <mergeCell ref="KIC215:KJJ215"/>
    <mergeCell ref="KJK215:KJZ215"/>
    <mergeCell ref="KKA215:KKP215"/>
    <mergeCell ref="KKQ215:KLF215"/>
    <mergeCell ref="KLG215:KLV215"/>
    <mergeCell ref="KLW215:KMC215"/>
    <mergeCell ref="KMD215:KNK215"/>
    <mergeCell ref="KBI215:KBX215"/>
    <mergeCell ref="KBY215:KCN215"/>
    <mergeCell ref="KCO215:KDD215"/>
    <mergeCell ref="KDE215:KDT215"/>
    <mergeCell ref="KDU215:KEA215"/>
    <mergeCell ref="KEB215:KFI215"/>
    <mergeCell ref="KFJ215:KFY215"/>
    <mergeCell ref="KFZ215:KGO215"/>
    <mergeCell ref="KGP215:KHE215"/>
    <mergeCell ref="IWW215:IXL215"/>
    <mergeCell ref="IXM215:IXS215"/>
    <mergeCell ref="IXT215:IZA215"/>
    <mergeCell ref="IZB215:IZQ215"/>
    <mergeCell ref="IZR215:JAG215"/>
    <mergeCell ref="JAH215:JAW215"/>
    <mergeCell ref="JAX215:JBM215"/>
    <mergeCell ref="JBN215:JBT215"/>
    <mergeCell ref="JBU215:JDB215"/>
    <mergeCell ref="IQZ215:IRO215"/>
    <mergeCell ref="IRP215:ISE215"/>
    <mergeCell ref="ISF215:ISU215"/>
    <mergeCell ref="ISV215:ITK215"/>
    <mergeCell ref="ITL215:ITR215"/>
    <mergeCell ref="ITS215:IUZ215"/>
    <mergeCell ref="IVA215:IVP215"/>
    <mergeCell ref="IVQ215:IWF215"/>
    <mergeCell ref="IWG215:IWV215"/>
    <mergeCell ref="JIZ215:JJO215"/>
    <mergeCell ref="JJP215:JJV215"/>
    <mergeCell ref="JJW215:JLD215"/>
    <mergeCell ref="JLE215:JLT215"/>
    <mergeCell ref="JLU215:JMJ215"/>
    <mergeCell ref="JMK215:JMZ215"/>
    <mergeCell ref="JNA215:JNP215"/>
    <mergeCell ref="JNQ215:JNW215"/>
    <mergeCell ref="JNX215:JPE215"/>
    <mergeCell ref="JDC215:JDR215"/>
    <mergeCell ref="JDS215:JEH215"/>
    <mergeCell ref="JEI215:JEX215"/>
    <mergeCell ref="JEY215:JFN215"/>
    <mergeCell ref="JFO215:JFU215"/>
    <mergeCell ref="JFV215:JHC215"/>
    <mergeCell ref="JHD215:JHS215"/>
    <mergeCell ref="JHT215:JII215"/>
    <mergeCell ref="JIJ215:JIY215"/>
    <mergeCell ref="HYQ215:HZF215"/>
    <mergeCell ref="HZG215:HZM215"/>
    <mergeCell ref="HZN215:IAU215"/>
    <mergeCell ref="IAV215:IBK215"/>
    <mergeCell ref="IBL215:ICA215"/>
    <mergeCell ref="ICB215:ICQ215"/>
    <mergeCell ref="ICR215:IDG215"/>
    <mergeCell ref="IDH215:IDN215"/>
    <mergeCell ref="IDO215:IEV215"/>
    <mergeCell ref="HST215:HTI215"/>
    <mergeCell ref="HTJ215:HTY215"/>
    <mergeCell ref="HTZ215:HUO215"/>
    <mergeCell ref="HUP215:HVE215"/>
    <mergeCell ref="HVF215:HVL215"/>
    <mergeCell ref="HVM215:HWT215"/>
    <mergeCell ref="HWU215:HXJ215"/>
    <mergeCell ref="HXK215:HXZ215"/>
    <mergeCell ref="HYA215:HYP215"/>
    <mergeCell ref="IKT215:ILI215"/>
    <mergeCell ref="ILJ215:ILP215"/>
    <mergeCell ref="ILQ215:IMX215"/>
    <mergeCell ref="IMY215:INN215"/>
    <mergeCell ref="INO215:IOD215"/>
    <mergeCell ref="IOE215:IOT215"/>
    <mergeCell ref="IOU215:IPJ215"/>
    <mergeCell ref="IPK215:IPQ215"/>
    <mergeCell ref="IPR215:IQY215"/>
    <mergeCell ref="IEW215:IFL215"/>
    <mergeCell ref="IFM215:IGB215"/>
    <mergeCell ref="IGC215:IGR215"/>
    <mergeCell ref="IGS215:IHH215"/>
    <mergeCell ref="IHI215:IHO215"/>
    <mergeCell ref="IHP215:IIW215"/>
    <mergeCell ref="IIX215:IJM215"/>
    <mergeCell ref="IJN215:IKC215"/>
    <mergeCell ref="IKD215:IKS215"/>
    <mergeCell ref="HAK215:HAZ215"/>
    <mergeCell ref="HBA215:HBG215"/>
    <mergeCell ref="HBH215:HCO215"/>
    <mergeCell ref="HCP215:HDE215"/>
    <mergeCell ref="HDF215:HDU215"/>
    <mergeCell ref="HDV215:HEK215"/>
    <mergeCell ref="HEL215:HFA215"/>
    <mergeCell ref="HFB215:HFH215"/>
    <mergeCell ref="HFI215:HGP215"/>
    <mergeCell ref="GUN215:GVC215"/>
    <mergeCell ref="GVD215:GVS215"/>
    <mergeCell ref="GVT215:GWI215"/>
    <mergeCell ref="GWJ215:GWY215"/>
    <mergeCell ref="GWZ215:GXF215"/>
    <mergeCell ref="GXG215:GYN215"/>
    <mergeCell ref="GYO215:GZD215"/>
    <mergeCell ref="GZE215:GZT215"/>
    <mergeCell ref="GZU215:HAJ215"/>
    <mergeCell ref="HMN215:HNC215"/>
    <mergeCell ref="HND215:HNJ215"/>
    <mergeCell ref="HNK215:HOR215"/>
    <mergeCell ref="HOS215:HPH215"/>
    <mergeCell ref="HPI215:HPX215"/>
    <mergeCell ref="HPY215:HQN215"/>
    <mergeCell ref="HQO215:HRD215"/>
    <mergeCell ref="HRE215:HRK215"/>
    <mergeCell ref="HRL215:HSS215"/>
    <mergeCell ref="HGQ215:HHF215"/>
    <mergeCell ref="HHG215:HHV215"/>
    <mergeCell ref="HHW215:HIL215"/>
    <mergeCell ref="HIM215:HJB215"/>
    <mergeCell ref="HJC215:HJI215"/>
    <mergeCell ref="HJJ215:HKQ215"/>
    <mergeCell ref="HKR215:HLG215"/>
    <mergeCell ref="HLH215:HLW215"/>
    <mergeCell ref="HLX215:HMM215"/>
    <mergeCell ref="GCE215:GCT215"/>
    <mergeCell ref="GCU215:GDA215"/>
    <mergeCell ref="GDB215:GEI215"/>
    <mergeCell ref="GEJ215:GEY215"/>
    <mergeCell ref="GEZ215:GFO215"/>
    <mergeCell ref="GFP215:GGE215"/>
    <mergeCell ref="GGF215:GGU215"/>
    <mergeCell ref="GGV215:GHB215"/>
    <mergeCell ref="GHC215:GIJ215"/>
    <mergeCell ref="FWH215:FWW215"/>
    <mergeCell ref="FWX215:FXM215"/>
    <mergeCell ref="FXN215:FYC215"/>
    <mergeCell ref="FYD215:FYS215"/>
    <mergeCell ref="FYT215:FYZ215"/>
    <mergeCell ref="FZA215:GAH215"/>
    <mergeCell ref="GAI215:GAX215"/>
    <mergeCell ref="GAY215:GBN215"/>
    <mergeCell ref="GBO215:GCD215"/>
    <mergeCell ref="GOH215:GOW215"/>
    <mergeCell ref="GOX215:GPD215"/>
    <mergeCell ref="GPE215:GQL215"/>
    <mergeCell ref="GQM215:GRB215"/>
    <mergeCell ref="GRC215:GRR215"/>
    <mergeCell ref="GRS215:GSH215"/>
    <mergeCell ref="GSI215:GSX215"/>
    <mergeCell ref="GSY215:GTE215"/>
    <mergeCell ref="GTF215:GUM215"/>
    <mergeCell ref="GIK215:GIZ215"/>
    <mergeCell ref="GJA215:GJP215"/>
    <mergeCell ref="GJQ215:GKF215"/>
    <mergeCell ref="GKG215:GKV215"/>
    <mergeCell ref="GKW215:GLC215"/>
    <mergeCell ref="GLD215:GMK215"/>
    <mergeCell ref="GML215:GNA215"/>
    <mergeCell ref="GNB215:GNQ215"/>
    <mergeCell ref="GNR215:GOG215"/>
    <mergeCell ref="FDY215:FEN215"/>
    <mergeCell ref="FEO215:FEU215"/>
    <mergeCell ref="FEV215:FGC215"/>
    <mergeCell ref="FGD215:FGS215"/>
    <mergeCell ref="FGT215:FHI215"/>
    <mergeCell ref="FHJ215:FHY215"/>
    <mergeCell ref="FHZ215:FIO215"/>
    <mergeCell ref="FIP215:FIV215"/>
    <mergeCell ref="FIW215:FKD215"/>
    <mergeCell ref="EYB215:EYQ215"/>
    <mergeCell ref="EYR215:EZG215"/>
    <mergeCell ref="EZH215:EZW215"/>
    <mergeCell ref="EZX215:FAM215"/>
    <mergeCell ref="FAN215:FAT215"/>
    <mergeCell ref="FAU215:FCB215"/>
    <mergeCell ref="FCC215:FCR215"/>
    <mergeCell ref="FCS215:FDH215"/>
    <mergeCell ref="FDI215:FDX215"/>
    <mergeCell ref="FQB215:FQQ215"/>
    <mergeCell ref="FQR215:FQX215"/>
    <mergeCell ref="FQY215:FSF215"/>
    <mergeCell ref="FSG215:FSV215"/>
    <mergeCell ref="FSW215:FTL215"/>
    <mergeCell ref="FTM215:FUB215"/>
    <mergeCell ref="FUC215:FUR215"/>
    <mergeCell ref="FUS215:FUY215"/>
    <mergeCell ref="FUZ215:FWG215"/>
    <mergeCell ref="FKE215:FKT215"/>
    <mergeCell ref="FKU215:FLJ215"/>
    <mergeCell ref="FLK215:FLZ215"/>
    <mergeCell ref="FMA215:FMP215"/>
    <mergeCell ref="FMQ215:FMW215"/>
    <mergeCell ref="FMX215:FOE215"/>
    <mergeCell ref="FOF215:FOU215"/>
    <mergeCell ref="FOV215:FPK215"/>
    <mergeCell ref="FPL215:FQA215"/>
    <mergeCell ref="EFS215:EGH215"/>
    <mergeCell ref="EGI215:EGO215"/>
    <mergeCell ref="EGP215:EHW215"/>
    <mergeCell ref="EHX215:EIM215"/>
    <mergeCell ref="EIN215:EJC215"/>
    <mergeCell ref="EJD215:EJS215"/>
    <mergeCell ref="EJT215:EKI215"/>
    <mergeCell ref="EKJ215:EKP215"/>
    <mergeCell ref="EKQ215:ELX215"/>
    <mergeCell ref="DZV215:EAK215"/>
    <mergeCell ref="EAL215:EBA215"/>
    <mergeCell ref="EBB215:EBQ215"/>
    <mergeCell ref="EBR215:ECG215"/>
    <mergeCell ref="ECH215:ECN215"/>
    <mergeCell ref="ECO215:EDV215"/>
    <mergeCell ref="EDW215:EEL215"/>
    <mergeCell ref="EEM215:EFB215"/>
    <mergeCell ref="EFC215:EFR215"/>
    <mergeCell ref="ERV215:ESK215"/>
    <mergeCell ref="ESL215:ESR215"/>
    <mergeCell ref="ESS215:ETZ215"/>
    <mergeCell ref="EUA215:EUP215"/>
    <mergeCell ref="EUQ215:EVF215"/>
    <mergeCell ref="EVG215:EVV215"/>
    <mergeCell ref="EVW215:EWL215"/>
    <mergeCell ref="EWM215:EWS215"/>
    <mergeCell ref="EWT215:EYA215"/>
    <mergeCell ref="ELY215:EMN215"/>
    <mergeCell ref="EMO215:END215"/>
    <mergeCell ref="ENE215:ENT215"/>
    <mergeCell ref="ENU215:EOJ215"/>
    <mergeCell ref="EOK215:EOQ215"/>
    <mergeCell ref="EOR215:EPY215"/>
    <mergeCell ref="EPZ215:EQO215"/>
    <mergeCell ref="EQP215:ERE215"/>
    <mergeCell ref="ERF215:ERU215"/>
    <mergeCell ref="DHM215:DIB215"/>
    <mergeCell ref="DIC215:DII215"/>
    <mergeCell ref="DIJ215:DJQ215"/>
    <mergeCell ref="DJR215:DKG215"/>
    <mergeCell ref="DKH215:DKW215"/>
    <mergeCell ref="DKX215:DLM215"/>
    <mergeCell ref="DLN215:DMC215"/>
    <mergeCell ref="DMD215:DMJ215"/>
    <mergeCell ref="DMK215:DNR215"/>
    <mergeCell ref="DBP215:DCE215"/>
    <mergeCell ref="DCF215:DCU215"/>
    <mergeCell ref="DCV215:DDK215"/>
    <mergeCell ref="DDL215:DEA215"/>
    <mergeCell ref="DEB215:DEH215"/>
    <mergeCell ref="DEI215:DFP215"/>
    <mergeCell ref="DFQ215:DGF215"/>
    <mergeCell ref="DGG215:DGV215"/>
    <mergeCell ref="DGW215:DHL215"/>
    <mergeCell ref="DTP215:DUE215"/>
    <mergeCell ref="DUF215:DUL215"/>
    <mergeCell ref="DUM215:DVT215"/>
    <mergeCell ref="DVU215:DWJ215"/>
    <mergeCell ref="DWK215:DWZ215"/>
    <mergeCell ref="DXA215:DXP215"/>
    <mergeCell ref="DXQ215:DYF215"/>
    <mergeCell ref="DYG215:DYM215"/>
    <mergeCell ref="DYN215:DZU215"/>
    <mergeCell ref="DNS215:DOH215"/>
    <mergeCell ref="DOI215:DOX215"/>
    <mergeCell ref="DOY215:DPN215"/>
    <mergeCell ref="DPO215:DQD215"/>
    <mergeCell ref="DQE215:DQK215"/>
    <mergeCell ref="DQL215:DRS215"/>
    <mergeCell ref="DRT215:DSI215"/>
    <mergeCell ref="DSJ215:DSY215"/>
    <mergeCell ref="DSZ215:DTO215"/>
    <mergeCell ref="CJG215:CJV215"/>
    <mergeCell ref="CJW215:CKC215"/>
    <mergeCell ref="CKD215:CLK215"/>
    <mergeCell ref="CLL215:CMA215"/>
    <mergeCell ref="CMB215:CMQ215"/>
    <mergeCell ref="CMR215:CNG215"/>
    <mergeCell ref="CNH215:CNW215"/>
    <mergeCell ref="CNX215:COD215"/>
    <mergeCell ref="COE215:CPL215"/>
    <mergeCell ref="CDJ215:CDY215"/>
    <mergeCell ref="CDZ215:CEO215"/>
    <mergeCell ref="CEP215:CFE215"/>
    <mergeCell ref="CFF215:CFU215"/>
    <mergeCell ref="CFV215:CGB215"/>
    <mergeCell ref="CGC215:CHJ215"/>
    <mergeCell ref="CHK215:CHZ215"/>
    <mergeCell ref="CIA215:CIP215"/>
    <mergeCell ref="CIQ215:CJF215"/>
    <mergeCell ref="CVJ215:CVY215"/>
    <mergeCell ref="CVZ215:CWF215"/>
    <mergeCell ref="CWG215:CXN215"/>
    <mergeCell ref="CXO215:CYD215"/>
    <mergeCell ref="CYE215:CYT215"/>
    <mergeCell ref="CYU215:CZJ215"/>
    <mergeCell ref="CZK215:CZZ215"/>
    <mergeCell ref="DAA215:DAG215"/>
    <mergeCell ref="DAH215:DBO215"/>
    <mergeCell ref="CPM215:CQB215"/>
    <mergeCell ref="CQC215:CQR215"/>
    <mergeCell ref="CQS215:CRH215"/>
    <mergeCell ref="CRI215:CRX215"/>
    <mergeCell ref="CRY215:CSE215"/>
    <mergeCell ref="CSF215:CTM215"/>
    <mergeCell ref="CTN215:CUC215"/>
    <mergeCell ref="CUD215:CUS215"/>
    <mergeCell ref="CUT215:CVI215"/>
    <mergeCell ref="CCB215:CDI215"/>
    <mergeCell ref="BRG215:BRV215"/>
    <mergeCell ref="BRW215:BSL215"/>
    <mergeCell ref="BSM215:BTB215"/>
    <mergeCell ref="BTC215:BTR215"/>
    <mergeCell ref="BTS215:BTY215"/>
    <mergeCell ref="BTZ215:BVG215"/>
    <mergeCell ref="BVH215:BVW215"/>
    <mergeCell ref="BVX215:BWM215"/>
    <mergeCell ref="BWN215:BXC215"/>
    <mergeCell ref="BLA215:BLP215"/>
    <mergeCell ref="BLQ215:BLW215"/>
    <mergeCell ref="BLX215:BNE215"/>
    <mergeCell ref="BNF215:BNU215"/>
    <mergeCell ref="BNV215:BOK215"/>
    <mergeCell ref="BOL215:BPA215"/>
    <mergeCell ref="BPB215:BPQ215"/>
    <mergeCell ref="BPR215:BPX215"/>
    <mergeCell ref="BPY215:BRF215"/>
    <mergeCell ref="BXD215:BXS215"/>
    <mergeCell ref="BXT215:BXZ215"/>
    <mergeCell ref="BYA215:BZH215"/>
    <mergeCell ref="BZI215:BZX215"/>
    <mergeCell ref="BZY215:CAN215"/>
    <mergeCell ref="CAO215:CBD215"/>
    <mergeCell ref="BFD215:BFS215"/>
    <mergeCell ref="BFT215:BGI215"/>
    <mergeCell ref="BGJ215:BGY215"/>
    <mergeCell ref="BGZ215:BHO215"/>
    <mergeCell ref="BHP215:BHV215"/>
    <mergeCell ref="BHW215:BJD215"/>
    <mergeCell ref="BJE215:BJT215"/>
    <mergeCell ref="BJU215:BKJ215"/>
    <mergeCell ref="BKK215:BKZ215"/>
    <mergeCell ref="CBE215:CBT215"/>
    <mergeCell ref="CBU215:CCA215"/>
    <mergeCell ref="AMU215:ANJ215"/>
    <mergeCell ref="ANK215:ANQ215"/>
    <mergeCell ref="ANR215:AOY215"/>
    <mergeCell ref="AOZ215:APO215"/>
    <mergeCell ref="APP215:AQE215"/>
    <mergeCell ref="AQF215:AQU215"/>
    <mergeCell ref="AQV215:ARK215"/>
    <mergeCell ref="ARL215:ARR215"/>
    <mergeCell ref="ARS215:ASZ215"/>
    <mergeCell ref="BDV215:BFC215"/>
    <mergeCell ref="AGX215:AHM215"/>
    <mergeCell ref="AHN215:AIC215"/>
    <mergeCell ref="AID215:AIS215"/>
    <mergeCell ref="AIT215:AJI215"/>
    <mergeCell ref="AJJ215:AJP215"/>
    <mergeCell ref="AJQ215:AKX215"/>
    <mergeCell ref="AKY215:ALN215"/>
    <mergeCell ref="ALO215:AMD215"/>
    <mergeCell ref="AME215:AMT215"/>
    <mergeCell ref="AYX215:AZM215"/>
    <mergeCell ref="AZN215:AZT215"/>
    <mergeCell ref="AZU215:BBB215"/>
    <mergeCell ref="BBC215:BBR215"/>
    <mergeCell ref="BBS215:BCH215"/>
    <mergeCell ref="BCI215:BCX215"/>
    <mergeCell ref="BCY215:BDN215"/>
    <mergeCell ref="BDO215:BDU215"/>
    <mergeCell ref="ATA215:ATP215"/>
    <mergeCell ref="ATQ215:AUF215"/>
    <mergeCell ref="AUG215:AUV215"/>
    <mergeCell ref="AUW215:AVL215"/>
    <mergeCell ref="AVM215:AVS215"/>
    <mergeCell ref="AVT215:AXA215"/>
    <mergeCell ref="AXB215:AXQ215"/>
    <mergeCell ref="AXR215:AYG215"/>
    <mergeCell ref="AYH215:AYW215"/>
    <mergeCell ref="ABO215:ACV215"/>
    <mergeCell ref="ACW215:ADL215"/>
    <mergeCell ref="ADM215:AEB215"/>
    <mergeCell ref="AEC215:AER215"/>
    <mergeCell ref="AES215:AFH215"/>
    <mergeCell ref="AFI215:AFO215"/>
    <mergeCell ref="AFP215:AGW215"/>
    <mergeCell ref="UU215:VJ215"/>
    <mergeCell ref="VK215:VZ215"/>
    <mergeCell ref="WA215:WP215"/>
    <mergeCell ref="WQ215:XF215"/>
    <mergeCell ref="XG215:XM215"/>
    <mergeCell ref="XN215:YU215"/>
    <mergeCell ref="YV215:ZK215"/>
    <mergeCell ref="ZL215:AAA215"/>
    <mergeCell ref="AAB215:AAQ215"/>
    <mergeCell ref="OO215:PD215"/>
    <mergeCell ref="PE215:PK215"/>
    <mergeCell ref="PL215:QS215"/>
    <mergeCell ref="QT215:RI215"/>
    <mergeCell ref="RJ215:RY215"/>
    <mergeCell ref="RZ215:SO215"/>
    <mergeCell ref="SP215:TE215"/>
    <mergeCell ref="TF215:TL215"/>
    <mergeCell ref="TM215:UT215"/>
    <mergeCell ref="FG215:FV215"/>
    <mergeCell ref="H216:AO216"/>
    <mergeCell ref="AP216:BE216"/>
    <mergeCell ref="BF216:BU216"/>
    <mergeCell ref="BV216:CK216"/>
    <mergeCell ref="CL218:DA218"/>
    <mergeCell ref="DI218:EP218"/>
    <mergeCell ref="EQ218:FF218"/>
    <mergeCell ref="FG218:FV218"/>
    <mergeCell ref="H217:AO217"/>
    <mergeCell ref="AP217:BE217"/>
    <mergeCell ref="BF217:BU217"/>
    <mergeCell ref="BV217:CK217"/>
    <mergeCell ref="H218:AO218"/>
    <mergeCell ref="AP218:BE218"/>
    <mergeCell ref="AAR215:ABG215"/>
    <mergeCell ref="ABH215:ABN215"/>
    <mergeCell ref="IR215:JG215"/>
    <mergeCell ref="JH215:JW215"/>
    <mergeCell ref="JX215:KM215"/>
    <mergeCell ref="KN215:LC215"/>
    <mergeCell ref="LD215:LJ215"/>
    <mergeCell ref="LK215:MR215"/>
    <mergeCell ref="MS215:NH215"/>
    <mergeCell ref="NI215:NX215"/>
    <mergeCell ref="NY215:ON215"/>
    <mergeCell ref="ABH216:ABN216"/>
    <mergeCell ref="PE216:PK216"/>
    <mergeCell ref="PL216:QS216"/>
    <mergeCell ref="QT216:RI216"/>
    <mergeCell ref="RJ216:RY216"/>
    <mergeCell ref="RZ216:SO216"/>
    <mergeCell ref="CL62:DA62"/>
    <mergeCell ref="G70:BU70"/>
    <mergeCell ref="BV70:CK70"/>
    <mergeCell ref="CL67:DA67"/>
    <mergeCell ref="CL68:DA68"/>
    <mergeCell ref="CL69:DA69"/>
    <mergeCell ref="CL70:DA70"/>
    <mergeCell ref="H68:BU68"/>
    <mergeCell ref="BV68:CK68"/>
    <mergeCell ref="H69:BU69"/>
    <mergeCell ref="BV69:CK69"/>
    <mergeCell ref="CL75:DA75"/>
    <mergeCell ref="CL194:DA194"/>
    <mergeCell ref="BD110:BS110"/>
    <mergeCell ref="BT110:CI110"/>
    <mergeCell ref="CJ110:DA110"/>
    <mergeCell ref="A112:G112"/>
    <mergeCell ref="H112:BC112"/>
    <mergeCell ref="BD112:BS112"/>
    <mergeCell ref="BT112:CI112"/>
    <mergeCell ref="CJ112:DA112"/>
    <mergeCell ref="A113:G113"/>
    <mergeCell ref="H113:BC113"/>
    <mergeCell ref="G75:BU75"/>
    <mergeCell ref="BV75:CK75"/>
    <mergeCell ref="A185:G185"/>
    <mergeCell ref="H185:BC185"/>
    <mergeCell ref="A77:F78"/>
    <mergeCell ref="H77:BU77"/>
    <mergeCell ref="BV77:CK78"/>
    <mergeCell ref="CL77:DA78"/>
    <mergeCell ref="H78:BU78"/>
    <mergeCell ref="CJ275:DA275"/>
    <mergeCell ref="A200:G200"/>
    <mergeCell ref="H200:AO200"/>
    <mergeCell ref="AP200:BE200"/>
    <mergeCell ref="CL215:DA215"/>
    <mergeCell ref="A215:G215"/>
    <mergeCell ref="H215:AO215"/>
    <mergeCell ref="AP215:BE215"/>
    <mergeCell ref="A303:G303"/>
    <mergeCell ref="A310:G310"/>
    <mergeCell ref="H320:BC320"/>
    <mergeCell ref="BT272:CI272"/>
    <mergeCell ref="CJ272:DA272"/>
    <mergeCell ref="A300:G300"/>
    <mergeCell ref="A298:AO298"/>
    <mergeCell ref="H273:BC273"/>
    <mergeCell ref="BD273:BS273"/>
    <mergeCell ref="BT273:CI273"/>
    <mergeCell ref="CJ259:DA259"/>
    <mergeCell ref="BF215:BU215"/>
    <mergeCell ref="BV215:CK215"/>
    <mergeCell ref="A216:G216"/>
    <mergeCell ref="H318:BC318"/>
    <mergeCell ref="BD318:BS318"/>
    <mergeCell ref="BT318:CI318"/>
    <mergeCell ref="BD320:BS320"/>
    <mergeCell ref="A313:DA313"/>
    <mergeCell ref="A315:AO315"/>
    <mergeCell ref="H259:BC259"/>
    <mergeCell ref="BD259:BS259"/>
    <mergeCell ref="AP315:DA315"/>
    <mergeCell ref="A311:G311"/>
    <mergeCell ref="H341:BC341"/>
    <mergeCell ref="BD341:BS341"/>
    <mergeCell ref="BT341:CI341"/>
    <mergeCell ref="CJ341:DA341"/>
    <mergeCell ref="A348:G348"/>
    <mergeCell ref="H348:BC348"/>
    <mergeCell ref="BD322:BS322"/>
    <mergeCell ref="BT320:CI320"/>
    <mergeCell ref="CJ312:DA312"/>
    <mergeCell ref="A319:G319"/>
    <mergeCell ref="H319:BC319"/>
    <mergeCell ref="BD319:BS319"/>
    <mergeCell ref="BT319:CI319"/>
    <mergeCell ref="CJ319:DA319"/>
    <mergeCell ref="A329:G329"/>
    <mergeCell ref="H329:BC329"/>
    <mergeCell ref="BT323:CI323"/>
    <mergeCell ref="CJ323:DA323"/>
    <mergeCell ref="A324:G324"/>
    <mergeCell ref="H324:BC324"/>
    <mergeCell ref="BD317:BS317"/>
    <mergeCell ref="BT317:CI317"/>
    <mergeCell ref="CJ317:DA317"/>
    <mergeCell ref="A318:G318"/>
    <mergeCell ref="A344:DA344"/>
    <mergeCell ref="A346:AO346"/>
    <mergeCell ref="BD348:BS348"/>
    <mergeCell ref="BT348:CI348"/>
    <mergeCell ref="CJ348:DA348"/>
    <mergeCell ref="BD329:BS329"/>
    <mergeCell ref="BT329:CI329"/>
    <mergeCell ref="CJ329:DA329"/>
    <mergeCell ref="BT275:CI275"/>
    <mergeCell ref="CL224:DA224"/>
    <mergeCell ref="A225:G225"/>
    <mergeCell ref="H225:AO225"/>
    <mergeCell ref="AP225:BE225"/>
    <mergeCell ref="BF225:BU225"/>
    <mergeCell ref="BV225:CK225"/>
    <mergeCell ref="H272:BC272"/>
    <mergeCell ref="BD272:BS272"/>
    <mergeCell ref="A269:AO269"/>
    <mergeCell ref="AP269:DA269"/>
    <mergeCell ref="A257:G257"/>
    <mergeCell ref="A255:G255"/>
    <mergeCell ref="H255:BC255"/>
    <mergeCell ref="BD255:BS255"/>
    <mergeCell ref="BT255:CI255"/>
    <mergeCell ref="H286:BS286"/>
    <mergeCell ref="BT286:CI286"/>
    <mergeCell ref="CJ286:DA286"/>
    <mergeCell ref="A262:G262"/>
    <mergeCell ref="H262:BC262"/>
    <mergeCell ref="BD262:BS262"/>
    <mergeCell ref="H264:BC264"/>
    <mergeCell ref="A271:G271"/>
    <mergeCell ref="H271:BC271"/>
    <mergeCell ref="BD271:BS271"/>
    <mergeCell ref="BT271:CI271"/>
    <mergeCell ref="BD267:BS267"/>
    <mergeCell ref="BT267:CI267"/>
    <mergeCell ref="CJ267:DA267"/>
    <mergeCell ref="A272:G272"/>
    <mergeCell ref="A283:G283"/>
    <mergeCell ref="A287:G287"/>
    <mergeCell ref="H287:BS287"/>
    <mergeCell ref="A282:G282"/>
    <mergeCell ref="H282:BS282"/>
    <mergeCell ref="A285:G285"/>
    <mergeCell ref="H285:BS285"/>
    <mergeCell ref="BT285:CI285"/>
    <mergeCell ref="H322:BC322"/>
    <mergeCell ref="A322:G322"/>
    <mergeCell ref="BT322:CI322"/>
    <mergeCell ref="CJ322:DA322"/>
    <mergeCell ref="A323:G323"/>
    <mergeCell ref="H323:BC323"/>
    <mergeCell ref="BD323:BS323"/>
    <mergeCell ref="CJ300:DA300"/>
    <mergeCell ref="A301:G301"/>
    <mergeCell ref="H301:BS301"/>
    <mergeCell ref="A320:G320"/>
    <mergeCell ref="A290:G290"/>
    <mergeCell ref="H290:BS290"/>
    <mergeCell ref="BT290:CI290"/>
    <mergeCell ref="CJ290:DA290"/>
    <mergeCell ref="A288:G288"/>
    <mergeCell ref="H288:BS288"/>
    <mergeCell ref="BT288:CI288"/>
    <mergeCell ref="CJ288:DA288"/>
    <mergeCell ref="A286:G286"/>
    <mergeCell ref="CJ285:DA285"/>
    <mergeCell ref="A284:G284"/>
    <mergeCell ref="CJ284:DA284"/>
    <mergeCell ref="BT287:CI287"/>
    <mergeCell ref="CJ287:DA287"/>
    <mergeCell ref="A210:DA210"/>
    <mergeCell ref="BF222:BU222"/>
    <mergeCell ref="BV222:CK222"/>
    <mergeCell ref="BF223:BU223"/>
    <mergeCell ref="BV223:CK223"/>
    <mergeCell ref="CL223:DA223"/>
    <mergeCell ref="H309:BC309"/>
    <mergeCell ref="BD309:BS309"/>
    <mergeCell ref="BT283:CI283"/>
    <mergeCell ref="CJ283:DA283"/>
    <mergeCell ref="A292:G292"/>
    <mergeCell ref="A289:G289"/>
    <mergeCell ref="H289:BS289"/>
    <mergeCell ref="BT289:CI289"/>
    <mergeCell ref="CJ289:DA289"/>
    <mergeCell ref="H284:BS284"/>
    <mergeCell ref="BT284:CI284"/>
    <mergeCell ref="A296:DA296"/>
    <mergeCell ref="A293:G293"/>
    <mergeCell ref="H293:BS293"/>
    <mergeCell ref="BT293:CI293"/>
    <mergeCell ref="CJ293:DA293"/>
    <mergeCell ref="A294:G294"/>
    <mergeCell ref="H294:BS294"/>
    <mergeCell ref="BT294:CI294"/>
    <mergeCell ref="CJ294:DA294"/>
    <mergeCell ref="BT300:CI300"/>
    <mergeCell ref="A281:G281"/>
    <mergeCell ref="H281:BS281"/>
    <mergeCell ref="BT281:CI281"/>
    <mergeCell ref="CJ281:DA281"/>
    <mergeCell ref="CJ271:DA271"/>
    <mergeCell ref="H283:BS283"/>
    <mergeCell ref="CJ257:DA257"/>
    <mergeCell ref="BT253:CI253"/>
    <mergeCell ref="CJ253:DA253"/>
    <mergeCell ref="A277:DA277"/>
    <mergeCell ref="A261:G261"/>
    <mergeCell ref="H261:BC261"/>
    <mergeCell ref="BD261:BS261"/>
    <mergeCell ref="BT261:CI261"/>
    <mergeCell ref="CJ261:DA261"/>
    <mergeCell ref="BD265:BS265"/>
    <mergeCell ref="BT265:CI265"/>
    <mergeCell ref="CJ265:DA265"/>
    <mergeCell ref="BT262:CI262"/>
    <mergeCell ref="CJ262:DA262"/>
    <mergeCell ref="A263:G263"/>
    <mergeCell ref="H263:BC263"/>
    <mergeCell ref="BD263:BS263"/>
    <mergeCell ref="BT263:CI263"/>
    <mergeCell ref="CJ263:DA263"/>
    <mergeCell ref="A264:G264"/>
    <mergeCell ref="BD264:BS264"/>
    <mergeCell ref="BT264:CI264"/>
    <mergeCell ref="A267:G267"/>
    <mergeCell ref="H267:BC267"/>
    <mergeCell ref="A266:G266"/>
    <mergeCell ref="BT266:CI266"/>
    <mergeCell ref="CJ266:DA266"/>
    <mergeCell ref="BT258:CI258"/>
    <mergeCell ref="CJ258:DA258"/>
    <mergeCell ref="CJ264:DA264"/>
    <mergeCell ref="CJ260:DA260"/>
    <mergeCell ref="H247:BC247"/>
    <mergeCell ref="BD247:BS247"/>
    <mergeCell ref="BT247:CI247"/>
    <mergeCell ref="CJ247:DA247"/>
    <mergeCell ref="A252:G252"/>
    <mergeCell ref="H252:BC252"/>
    <mergeCell ref="BD252:BS252"/>
    <mergeCell ref="BT252:CI252"/>
    <mergeCell ref="CJ252:DA252"/>
    <mergeCell ref="A248:G248"/>
    <mergeCell ref="H248:BC248"/>
    <mergeCell ref="BD248:BS248"/>
    <mergeCell ref="CJ249:DA249"/>
    <mergeCell ref="A250:G250"/>
    <mergeCell ref="H250:BC250"/>
    <mergeCell ref="BD250:BS250"/>
    <mergeCell ref="BT250:CI250"/>
    <mergeCell ref="CJ250:DA250"/>
    <mergeCell ref="A247:G247"/>
    <mergeCell ref="H251:BC251"/>
    <mergeCell ref="BD251:BS251"/>
    <mergeCell ref="BT251:CI251"/>
    <mergeCell ref="CJ251:DA251"/>
    <mergeCell ref="CJ238:DA238"/>
    <mergeCell ref="A223:G223"/>
    <mergeCell ref="H223:AO223"/>
    <mergeCell ref="AP223:BE223"/>
    <mergeCell ref="A217:G217"/>
    <mergeCell ref="CL225:DA225"/>
    <mergeCell ref="A236:G236"/>
    <mergeCell ref="AP212:DA212"/>
    <mergeCell ref="H246:BC246"/>
    <mergeCell ref="BD246:BS246"/>
    <mergeCell ref="BT246:CI246"/>
    <mergeCell ref="CJ246:DA246"/>
    <mergeCell ref="A245:G245"/>
    <mergeCell ref="H245:BC245"/>
    <mergeCell ref="BD245:BS245"/>
    <mergeCell ref="BT245:CI245"/>
    <mergeCell ref="CJ245:DA245"/>
    <mergeCell ref="X213:DA213"/>
    <mergeCell ref="A240:DA240"/>
    <mergeCell ref="BV224:CK224"/>
    <mergeCell ref="CJ237:DA237"/>
    <mergeCell ref="A233:DA233"/>
    <mergeCell ref="A235:G235"/>
    <mergeCell ref="BD235:BS235"/>
    <mergeCell ref="BT235:CI235"/>
    <mergeCell ref="CJ235:DA235"/>
    <mergeCell ref="A246:G246"/>
    <mergeCell ref="A193:G193"/>
    <mergeCell ref="H193:AO193"/>
    <mergeCell ref="AP193:BE193"/>
    <mergeCell ref="BF193:BU193"/>
    <mergeCell ref="BV193:CK193"/>
    <mergeCell ref="BV196:CK196"/>
    <mergeCell ref="A194:G194"/>
    <mergeCell ref="H194:AO194"/>
    <mergeCell ref="AP194:BE194"/>
    <mergeCell ref="BF194:BU194"/>
    <mergeCell ref="BV194:CK194"/>
    <mergeCell ref="CJ205:DA205"/>
    <mergeCell ref="A208:G208"/>
    <mergeCell ref="A195:G195"/>
    <mergeCell ref="H195:AO195"/>
    <mergeCell ref="AP195:BE195"/>
    <mergeCell ref="BF195:BU195"/>
    <mergeCell ref="BV195:CK195"/>
    <mergeCell ref="CL195:DA195"/>
    <mergeCell ref="A198:G198"/>
    <mergeCell ref="H198:AO198"/>
    <mergeCell ref="AP198:BE198"/>
    <mergeCell ref="BF198:BU198"/>
    <mergeCell ref="BV198:CK198"/>
    <mergeCell ref="CL198:DA198"/>
    <mergeCell ref="CL193:DA193"/>
    <mergeCell ref="BF200:BU200"/>
    <mergeCell ref="BV200:CK200"/>
    <mergeCell ref="CL200:DA200"/>
    <mergeCell ref="CL196:DA196"/>
    <mergeCell ref="A203:DA203"/>
    <mergeCell ref="A205:G205"/>
    <mergeCell ref="CL192:DA192"/>
    <mergeCell ref="A161:G161"/>
    <mergeCell ref="H161:BC161"/>
    <mergeCell ref="BD161:BS161"/>
    <mergeCell ref="BT161:CI161"/>
    <mergeCell ref="BT170:CI170"/>
    <mergeCell ref="CJ170:DA170"/>
    <mergeCell ref="A171:G171"/>
    <mergeCell ref="H171:BC171"/>
    <mergeCell ref="BD171:BS171"/>
    <mergeCell ref="BT171:CI171"/>
    <mergeCell ref="CJ171:DA171"/>
    <mergeCell ref="X165:DA165"/>
    <mergeCell ref="A167:AO167"/>
    <mergeCell ref="AP167:DA167"/>
    <mergeCell ref="A169:G169"/>
    <mergeCell ref="H169:BC169"/>
    <mergeCell ref="BT169:CI169"/>
    <mergeCell ref="CJ169:DA169"/>
    <mergeCell ref="X177:DA177"/>
    <mergeCell ref="A175:DA175"/>
    <mergeCell ref="A179:AO179"/>
    <mergeCell ref="BD185:BS185"/>
    <mergeCell ref="BT185:CI185"/>
    <mergeCell ref="X188:DA188"/>
    <mergeCell ref="A187:DA187"/>
    <mergeCell ref="A192:G192"/>
    <mergeCell ref="CJ24:DA24"/>
    <mergeCell ref="A40:AO40"/>
    <mergeCell ref="AP40:DA40"/>
    <mergeCell ref="W30:CZ30"/>
    <mergeCell ref="H64:BU64"/>
    <mergeCell ref="BV64:CK64"/>
    <mergeCell ref="CL63:DA63"/>
    <mergeCell ref="CL64:DA64"/>
    <mergeCell ref="BD101:BS101"/>
    <mergeCell ref="BT101:CI101"/>
    <mergeCell ref="CJ101:DA101"/>
    <mergeCell ref="CE126:DA126"/>
    <mergeCell ref="CJ161:DA161"/>
    <mergeCell ref="A163:DA163"/>
    <mergeCell ref="A197:G197"/>
    <mergeCell ref="H197:AO197"/>
    <mergeCell ref="AP197:BE197"/>
    <mergeCell ref="BF197:BU197"/>
    <mergeCell ref="BV197:CK197"/>
    <mergeCell ref="CL197:DA197"/>
    <mergeCell ref="A196:G196"/>
    <mergeCell ref="H65:BU65"/>
    <mergeCell ref="BV65:CK66"/>
    <mergeCell ref="A172:G172"/>
    <mergeCell ref="H172:BC172"/>
    <mergeCell ref="BD172:BS172"/>
    <mergeCell ref="BT172:CI172"/>
    <mergeCell ref="CJ172:DA172"/>
    <mergeCell ref="A173:DA173"/>
    <mergeCell ref="A170:G170"/>
    <mergeCell ref="H170:BC170"/>
    <mergeCell ref="BD170:BS170"/>
    <mergeCell ref="G11:AD11"/>
    <mergeCell ref="AE11:BC11"/>
    <mergeCell ref="BD11:BS11"/>
    <mergeCell ref="BT11:CI11"/>
    <mergeCell ref="CJ11:DA11"/>
    <mergeCell ref="A33:F33"/>
    <mergeCell ref="G33:AX33"/>
    <mergeCell ref="AY33:BP33"/>
    <mergeCell ref="BQ33:CH33"/>
    <mergeCell ref="CI33:CZ33"/>
    <mergeCell ref="CI34:CZ34"/>
    <mergeCell ref="G34:AX34"/>
    <mergeCell ref="BD169:BS169"/>
    <mergeCell ref="A159:G159"/>
    <mergeCell ref="H159:BC159"/>
    <mergeCell ref="BD159:BS159"/>
    <mergeCell ref="BT159:CI159"/>
    <mergeCell ref="CJ159:DA159"/>
    <mergeCell ref="A160:G160"/>
    <mergeCell ref="H160:BC160"/>
    <mergeCell ref="BD160:BS160"/>
    <mergeCell ref="A36:F36"/>
    <mergeCell ref="G36:AX36"/>
    <mergeCell ref="AY36:BP36"/>
    <mergeCell ref="BQ36:CH36"/>
    <mergeCell ref="CI36:CZ36"/>
    <mergeCell ref="A20:DA20"/>
    <mergeCell ref="A24:F24"/>
    <mergeCell ref="G24:AD24"/>
    <mergeCell ref="AE24:AY24"/>
    <mergeCell ref="AZ24:BQ24"/>
    <mergeCell ref="BR24:CI24"/>
    <mergeCell ref="A5:F5"/>
    <mergeCell ref="G5:AD5"/>
    <mergeCell ref="AE5:BC5"/>
    <mergeCell ref="BD5:BS5"/>
    <mergeCell ref="BT5:CI5"/>
    <mergeCell ref="CJ5:DA5"/>
    <mergeCell ref="A6:AN6"/>
    <mergeCell ref="AO6:CZ6"/>
    <mergeCell ref="A1:DA1"/>
    <mergeCell ref="A4:F4"/>
    <mergeCell ref="G4:AD4"/>
    <mergeCell ref="AE4:BC4"/>
    <mergeCell ref="BD4:BS4"/>
    <mergeCell ref="BT4:CI4"/>
    <mergeCell ref="CJ4:DA4"/>
    <mergeCell ref="W2:CZ2"/>
    <mergeCell ref="AY37:BP37"/>
    <mergeCell ref="BQ37:CH37"/>
    <mergeCell ref="CI37:CZ37"/>
    <mergeCell ref="A34:F34"/>
    <mergeCell ref="AY34:BP34"/>
    <mergeCell ref="BQ34:CH34"/>
    <mergeCell ref="A37:AX37"/>
    <mergeCell ref="A31:AN31"/>
    <mergeCell ref="AO31:CZ31"/>
    <mergeCell ref="A22:AN22"/>
    <mergeCell ref="AO22:CZ22"/>
    <mergeCell ref="A26:F26"/>
    <mergeCell ref="G26:AD26"/>
    <mergeCell ref="AE26:AY26"/>
    <mergeCell ref="AZ26:BQ26"/>
    <mergeCell ref="BR26:CI26"/>
    <mergeCell ref="AE9:BC9"/>
    <mergeCell ref="BD9:BS9"/>
    <mergeCell ref="BT9:CI9"/>
    <mergeCell ref="CJ9:DA9"/>
    <mergeCell ref="A9:F9"/>
    <mergeCell ref="G9:AD9"/>
    <mergeCell ref="BD17:BS17"/>
    <mergeCell ref="BT17:CI17"/>
    <mergeCell ref="CJ17:DA17"/>
    <mergeCell ref="A18:G18"/>
    <mergeCell ref="H18:BC18"/>
    <mergeCell ref="BD18:BS18"/>
    <mergeCell ref="BT18:CI18"/>
    <mergeCell ref="CJ18:DA18"/>
    <mergeCell ref="W21:CZ21"/>
    <mergeCell ref="A15:G15"/>
    <mergeCell ref="A8:F8"/>
    <mergeCell ref="G8:AD8"/>
    <mergeCell ref="AE8:BC8"/>
    <mergeCell ref="BD8:BS8"/>
    <mergeCell ref="BT8:CI8"/>
    <mergeCell ref="CJ8:DA8"/>
    <mergeCell ref="H15:BC15"/>
    <mergeCell ref="BD15:BS15"/>
    <mergeCell ref="BT15:CI15"/>
    <mergeCell ref="CJ15:DA15"/>
    <mergeCell ref="A16:G16"/>
    <mergeCell ref="H16:BC16"/>
    <mergeCell ref="BD16:BS16"/>
    <mergeCell ref="BT16:CI16"/>
    <mergeCell ref="CJ16:DA16"/>
    <mergeCell ref="A13:G13"/>
    <mergeCell ref="A10:F10"/>
    <mergeCell ref="G10:AD10"/>
    <mergeCell ref="AE10:BC10"/>
    <mergeCell ref="BD10:BS10"/>
    <mergeCell ref="BT10:CI10"/>
    <mergeCell ref="CJ10:DA10"/>
    <mergeCell ref="CJ25:DA25"/>
    <mergeCell ref="A27:F27"/>
    <mergeCell ref="G27:AD27"/>
    <mergeCell ref="AE27:AY27"/>
    <mergeCell ref="AZ27:BQ27"/>
    <mergeCell ref="BR27:CI27"/>
    <mergeCell ref="CJ27:DA27"/>
    <mergeCell ref="A28:CZ28"/>
    <mergeCell ref="A17:G17"/>
    <mergeCell ref="H17:BC17"/>
    <mergeCell ref="CJ26:DA26"/>
    <mergeCell ref="A25:F25"/>
    <mergeCell ref="G25:AD25"/>
    <mergeCell ref="AE25:AY25"/>
    <mergeCell ref="AZ25:BQ25"/>
    <mergeCell ref="BR25:CI25"/>
    <mergeCell ref="H13:BC13"/>
    <mergeCell ref="BD13:BS13"/>
    <mergeCell ref="BT13:CI13"/>
    <mergeCell ref="CJ13:DA13"/>
    <mergeCell ref="A14:G14"/>
    <mergeCell ref="H14:BC14"/>
    <mergeCell ref="BD14:BS14"/>
    <mergeCell ref="BT14:CI14"/>
    <mergeCell ref="CJ14:DA14"/>
    <mergeCell ref="A11:F11"/>
    <mergeCell ref="BD208:BS208"/>
    <mergeCell ref="BT208:CI208"/>
    <mergeCell ref="CJ208:DA208"/>
    <mergeCell ref="A57:CZ57"/>
    <mergeCell ref="A70:F70"/>
    <mergeCell ref="A69:F69"/>
    <mergeCell ref="A67:F67"/>
    <mergeCell ref="A68:F68"/>
    <mergeCell ref="A95:CZ95"/>
    <mergeCell ref="A102:G102"/>
    <mergeCell ref="H102:BC102"/>
    <mergeCell ref="BD102:BS102"/>
    <mergeCell ref="BT102:CI102"/>
    <mergeCell ref="CJ102:DA102"/>
    <mergeCell ref="H66:BU66"/>
    <mergeCell ref="CL65:DA66"/>
    <mergeCell ref="W58:CZ58"/>
    <mergeCell ref="A60:AN60"/>
    <mergeCell ref="AO60:CZ60"/>
    <mergeCell ref="A62:F62"/>
    <mergeCell ref="G62:BU62"/>
    <mergeCell ref="BV62:CK62"/>
    <mergeCell ref="A74:F74"/>
    <mergeCell ref="G74:BU74"/>
    <mergeCell ref="BV74:CK74"/>
    <mergeCell ref="CL74:DA74"/>
    <mergeCell ref="A75:F75"/>
    <mergeCell ref="CL83:DA83"/>
    <mergeCell ref="H192:AO192"/>
    <mergeCell ref="AP192:BE192"/>
    <mergeCell ref="BF192:BU192"/>
    <mergeCell ref="BV192:CK192"/>
    <mergeCell ref="AP156:DA156"/>
    <mergeCell ref="A84:F84"/>
    <mergeCell ref="G84:BU84"/>
    <mergeCell ref="BV84:CK84"/>
    <mergeCell ref="CL84:DA84"/>
    <mergeCell ref="A85:F85"/>
    <mergeCell ref="H85:BU85"/>
    <mergeCell ref="BV85:CK85"/>
    <mergeCell ref="CL85:DA85"/>
    <mergeCell ref="A86:F87"/>
    <mergeCell ref="H86:BU86"/>
    <mergeCell ref="A103:G103"/>
    <mergeCell ref="H103:BC103"/>
    <mergeCell ref="BD103:BS103"/>
    <mergeCell ref="BT103:CI103"/>
    <mergeCell ref="A93:CZ93"/>
    <mergeCell ref="A88:F88"/>
    <mergeCell ref="G88:BU88"/>
    <mergeCell ref="A127:G127"/>
    <mergeCell ref="H127:BC127"/>
    <mergeCell ref="BD127:BS127"/>
    <mergeCell ref="BT127:CD127"/>
    <mergeCell ref="BD113:BS113"/>
    <mergeCell ref="BT113:CI113"/>
    <mergeCell ref="CJ113:DA113"/>
    <mergeCell ref="A111:G111"/>
    <mergeCell ref="H111:BC111"/>
    <mergeCell ref="BD111:BS111"/>
    <mergeCell ref="BT111:CI111"/>
    <mergeCell ref="H110:BC110"/>
    <mergeCell ref="A135:G135"/>
    <mergeCell ref="H135:BC135"/>
    <mergeCell ref="FW215:GL215"/>
    <mergeCell ref="GM215:HB215"/>
    <mergeCell ref="HC215:HI215"/>
    <mergeCell ref="HJ215:IQ215"/>
    <mergeCell ref="BV88:CK88"/>
    <mergeCell ref="CL88:DA88"/>
    <mergeCell ref="A89:F89"/>
    <mergeCell ref="G89:BU89"/>
    <mergeCell ref="BV89:CK89"/>
    <mergeCell ref="CL89:DA89"/>
    <mergeCell ref="A81:AO81"/>
    <mergeCell ref="AP81:DA81"/>
    <mergeCell ref="A83:F83"/>
    <mergeCell ref="G83:BU83"/>
    <mergeCell ref="BV83:CK83"/>
    <mergeCell ref="CJ103:DA103"/>
    <mergeCell ref="A104:G104"/>
    <mergeCell ref="H104:BC104"/>
    <mergeCell ref="BD104:BS104"/>
    <mergeCell ref="BT104:CI104"/>
    <mergeCell ref="CJ104:DA104"/>
    <mergeCell ref="A106:AO106"/>
    <mergeCell ref="AP106:DA106"/>
    <mergeCell ref="A108:G108"/>
    <mergeCell ref="H108:BC108"/>
    <mergeCell ref="BD108:BS108"/>
    <mergeCell ref="BT108:CI108"/>
    <mergeCell ref="CJ108:DA108"/>
    <mergeCell ref="A109:G109"/>
    <mergeCell ref="H109:BC109"/>
    <mergeCell ref="CJ158:DA158"/>
    <mergeCell ref="H196:AO196"/>
    <mergeCell ref="A305:DA305"/>
    <mergeCell ref="A309:G309"/>
    <mergeCell ref="H302:BS302"/>
    <mergeCell ref="A253:G253"/>
    <mergeCell ref="H253:BC253"/>
    <mergeCell ref="BD253:BS253"/>
    <mergeCell ref="A302:G302"/>
    <mergeCell ref="BT282:CI282"/>
    <mergeCell ref="CJ282:DA282"/>
    <mergeCell ref="H300:BS300"/>
    <mergeCell ref="BT249:CI249"/>
    <mergeCell ref="CJ255:DA255"/>
    <mergeCell ref="BT259:CI259"/>
    <mergeCell ref="H254:BC254"/>
    <mergeCell ref="BD254:BS254"/>
    <mergeCell ref="BT254:CI254"/>
    <mergeCell ref="CJ254:DA254"/>
    <mergeCell ref="A256:G256"/>
    <mergeCell ref="A254:G254"/>
    <mergeCell ref="H256:BC256"/>
    <mergeCell ref="BD256:BS256"/>
    <mergeCell ref="BT256:CI256"/>
    <mergeCell ref="CJ256:DA256"/>
    <mergeCell ref="H257:BC257"/>
    <mergeCell ref="BD257:BS257"/>
    <mergeCell ref="BT257:CI257"/>
    <mergeCell ref="A260:G260"/>
    <mergeCell ref="H260:BC260"/>
    <mergeCell ref="BD260:BS260"/>
    <mergeCell ref="BT260:CI260"/>
    <mergeCell ref="H266:BC266"/>
    <mergeCell ref="BD266:BS266"/>
    <mergeCell ref="A64:F64"/>
    <mergeCell ref="A65:F66"/>
    <mergeCell ref="A63:F63"/>
    <mergeCell ref="G63:BU63"/>
    <mergeCell ref="BV63:CK63"/>
    <mergeCell ref="H67:BU67"/>
    <mergeCell ref="BV67:CK67"/>
    <mergeCell ref="A91:DA91"/>
    <mergeCell ref="A72:AO72"/>
    <mergeCell ref="AP72:DA72"/>
    <mergeCell ref="X97:DA97"/>
    <mergeCell ref="A99:AO99"/>
    <mergeCell ref="AP99:DA99"/>
    <mergeCell ref="A101:G101"/>
    <mergeCell ref="H101:BC101"/>
    <mergeCell ref="BT207:CI207"/>
    <mergeCell ref="CJ207:DA207"/>
    <mergeCell ref="BV86:CK87"/>
    <mergeCell ref="CL86:DA87"/>
    <mergeCell ref="H87:BU87"/>
    <mergeCell ref="BD109:BS109"/>
    <mergeCell ref="BT109:CI109"/>
    <mergeCell ref="CJ109:DA109"/>
    <mergeCell ref="A110:G110"/>
    <mergeCell ref="A152:DA152"/>
    <mergeCell ref="X154:DA154"/>
    <mergeCell ref="A156:AO156"/>
    <mergeCell ref="A158:G158"/>
    <mergeCell ref="H158:BC158"/>
    <mergeCell ref="BD158:BS158"/>
    <mergeCell ref="BT158:CI158"/>
    <mergeCell ref="AP133:DA133"/>
    <mergeCell ref="H199:AO199"/>
    <mergeCell ref="AP199:BE199"/>
    <mergeCell ref="BF199:BU199"/>
    <mergeCell ref="BV199:CK199"/>
    <mergeCell ref="CL199:DA199"/>
    <mergeCell ref="A201:G201"/>
    <mergeCell ref="H201:AO201"/>
    <mergeCell ref="AP201:BE201"/>
    <mergeCell ref="BF201:BU201"/>
    <mergeCell ref="BV201:CK201"/>
    <mergeCell ref="CL201:DA201"/>
    <mergeCell ref="BD205:BS205"/>
    <mergeCell ref="BT205:CI205"/>
    <mergeCell ref="A249:G249"/>
    <mergeCell ref="H249:BC249"/>
    <mergeCell ref="BD249:BS249"/>
    <mergeCell ref="CJ318:DA318"/>
    <mergeCell ref="A312:G312"/>
    <mergeCell ref="H312:BC312"/>
    <mergeCell ref="BD312:BS312"/>
    <mergeCell ref="BT312:CI312"/>
    <mergeCell ref="BT302:CI302"/>
    <mergeCell ref="CJ302:DA302"/>
    <mergeCell ref="BT248:CI248"/>
    <mergeCell ref="CJ248:DA248"/>
    <mergeCell ref="A244:G244"/>
    <mergeCell ref="H244:BC244"/>
    <mergeCell ref="BD244:BS244"/>
    <mergeCell ref="BT244:CI244"/>
    <mergeCell ref="A251:G251"/>
    <mergeCell ref="BT310:CI310"/>
    <mergeCell ref="CJ310:DA310"/>
    <mergeCell ref="AP196:BE196"/>
    <mergeCell ref="A227:G227"/>
    <mergeCell ref="H227:AO227"/>
    <mergeCell ref="AP227:BE227"/>
    <mergeCell ref="BF227:BU227"/>
    <mergeCell ref="BV227:CK227"/>
    <mergeCell ref="CL227:DA227"/>
    <mergeCell ref="H236:BC236"/>
    <mergeCell ref="A212:AO212"/>
    <mergeCell ref="BT237:CI237"/>
    <mergeCell ref="BF218:BU218"/>
    <mergeCell ref="BV218:CK218"/>
    <mergeCell ref="CJ244:DA244"/>
    <mergeCell ref="BF196:BU196"/>
    <mergeCell ref="H205:BC205"/>
    <mergeCell ref="A206:G206"/>
    <mergeCell ref="H206:BC206"/>
    <mergeCell ref="CJ206:DA206"/>
    <mergeCell ref="BD207:BS207"/>
    <mergeCell ref="BD206:BS206"/>
    <mergeCell ref="BT206:CI206"/>
    <mergeCell ref="BD236:BS236"/>
    <mergeCell ref="BT236:CI236"/>
    <mergeCell ref="CJ236:DA236"/>
    <mergeCell ref="A237:G237"/>
    <mergeCell ref="H237:BC237"/>
    <mergeCell ref="BD237:BS237"/>
    <mergeCell ref="A238:G238"/>
    <mergeCell ref="H238:BC238"/>
    <mergeCell ref="BD238:BS238"/>
    <mergeCell ref="BT238:CI238"/>
    <mergeCell ref="A199:G199"/>
    <mergeCell ref="DI227:EP227"/>
    <mergeCell ref="EQ227:FF227"/>
    <mergeCell ref="FG227:FV227"/>
    <mergeCell ref="FW227:GL227"/>
    <mergeCell ref="GM227:HB227"/>
    <mergeCell ref="HC227:HI227"/>
    <mergeCell ref="HJ227:IQ227"/>
    <mergeCell ref="IR227:JG227"/>
    <mergeCell ref="JH227:JW227"/>
    <mergeCell ref="JX227:KM227"/>
    <mergeCell ref="KN227:LC227"/>
    <mergeCell ref="LD227:LJ227"/>
    <mergeCell ref="LK227:MR227"/>
    <mergeCell ref="MS227:NH227"/>
    <mergeCell ref="NI227:NX227"/>
    <mergeCell ref="NY227:ON227"/>
    <mergeCell ref="OO227:PD227"/>
    <mergeCell ref="PE227:PK227"/>
    <mergeCell ref="PL227:QS227"/>
    <mergeCell ref="QT227:RI227"/>
    <mergeCell ref="RJ227:RY227"/>
    <mergeCell ref="RZ227:SO227"/>
    <mergeCell ref="SP227:TE227"/>
    <mergeCell ref="TF227:TL227"/>
    <mergeCell ref="TM227:UT227"/>
    <mergeCell ref="UU227:VJ227"/>
    <mergeCell ref="VK227:VZ227"/>
    <mergeCell ref="WA227:WP227"/>
    <mergeCell ref="WQ227:XF227"/>
    <mergeCell ref="XG227:XM227"/>
    <mergeCell ref="XN227:YU227"/>
    <mergeCell ref="YV227:ZK227"/>
    <mergeCell ref="ZL227:AAA227"/>
    <mergeCell ref="AAB227:AAQ227"/>
    <mergeCell ref="AAR227:ABG227"/>
    <mergeCell ref="ABH227:ABN227"/>
    <mergeCell ref="ABO227:ACV227"/>
    <mergeCell ref="ACW227:ADL227"/>
    <mergeCell ref="ADM227:AEB227"/>
    <mergeCell ref="AEC227:AER227"/>
    <mergeCell ref="AES227:AFH227"/>
    <mergeCell ref="AFI227:AFO227"/>
    <mergeCell ref="AFP227:AGW227"/>
    <mergeCell ref="AGX227:AHM227"/>
    <mergeCell ref="AHN227:AIC227"/>
    <mergeCell ref="AID227:AIS227"/>
    <mergeCell ref="AIT227:AJI227"/>
    <mergeCell ref="AJJ227:AJP227"/>
    <mergeCell ref="AJQ227:AKX227"/>
    <mergeCell ref="AKY227:ALN227"/>
    <mergeCell ref="ALO227:AMD227"/>
    <mergeCell ref="AME227:AMT227"/>
    <mergeCell ref="AMU227:ANJ227"/>
    <mergeCell ref="ANK227:ANQ227"/>
    <mergeCell ref="ANR227:AOY227"/>
    <mergeCell ref="AOZ227:APO227"/>
    <mergeCell ref="APP227:AQE227"/>
    <mergeCell ref="AQF227:AQU227"/>
    <mergeCell ref="AQV227:ARK227"/>
    <mergeCell ref="ARL227:ARR227"/>
    <mergeCell ref="ARS227:ASZ227"/>
    <mergeCell ref="ATA227:ATP227"/>
    <mergeCell ref="ATQ227:AUF227"/>
    <mergeCell ref="AUG227:AUV227"/>
    <mergeCell ref="AUW227:AVL227"/>
    <mergeCell ref="AVM227:AVS227"/>
    <mergeCell ref="AVT227:AXA227"/>
    <mergeCell ref="AXB227:AXQ227"/>
    <mergeCell ref="AXR227:AYG227"/>
    <mergeCell ref="AYH227:AYW227"/>
    <mergeCell ref="AYX227:AZM227"/>
    <mergeCell ref="AZN227:AZT227"/>
    <mergeCell ref="AZU227:BBB227"/>
    <mergeCell ref="BBC227:BBR227"/>
    <mergeCell ref="BBS227:BCH227"/>
    <mergeCell ref="BCI227:BCX227"/>
    <mergeCell ref="BCY227:BDN227"/>
    <mergeCell ref="BDO227:BDU227"/>
    <mergeCell ref="BDV227:BFC227"/>
    <mergeCell ref="BFD227:BFS227"/>
    <mergeCell ref="BFT227:BGI227"/>
    <mergeCell ref="BGJ227:BGY227"/>
    <mergeCell ref="BGZ227:BHO227"/>
    <mergeCell ref="BHP227:BHV227"/>
    <mergeCell ref="BHW227:BJD227"/>
    <mergeCell ref="BJE227:BJT227"/>
    <mergeCell ref="BJU227:BKJ227"/>
    <mergeCell ref="BKK227:BKZ227"/>
    <mergeCell ref="BLA227:BLP227"/>
    <mergeCell ref="BLQ227:BLW227"/>
    <mergeCell ref="BLX227:BNE227"/>
    <mergeCell ref="BNF227:BNU227"/>
    <mergeCell ref="BNV227:BOK227"/>
    <mergeCell ref="BOL227:BPA227"/>
    <mergeCell ref="BPB227:BPQ227"/>
    <mergeCell ref="BPR227:BPX227"/>
    <mergeCell ref="BPY227:BRF227"/>
    <mergeCell ref="BRG227:BRV227"/>
    <mergeCell ref="BRW227:BSL227"/>
    <mergeCell ref="BSM227:BTB227"/>
    <mergeCell ref="BTC227:BTR227"/>
    <mergeCell ref="BTS227:BTY227"/>
    <mergeCell ref="BTZ227:BVG227"/>
    <mergeCell ref="BVH227:BVW227"/>
    <mergeCell ref="BVX227:BWM227"/>
    <mergeCell ref="BWN227:BXC227"/>
    <mergeCell ref="BXD227:BXS227"/>
    <mergeCell ref="BXT227:BXZ227"/>
    <mergeCell ref="BYA227:BZH227"/>
    <mergeCell ref="BZI227:BZX227"/>
    <mergeCell ref="BZY227:CAN227"/>
    <mergeCell ref="CAO227:CBD227"/>
    <mergeCell ref="CBE227:CBT227"/>
    <mergeCell ref="CBU227:CCA227"/>
    <mergeCell ref="CCB227:CDI227"/>
    <mergeCell ref="CDJ227:CDY227"/>
    <mergeCell ref="CDZ227:CEO227"/>
    <mergeCell ref="CEP227:CFE227"/>
    <mergeCell ref="CFF227:CFU227"/>
    <mergeCell ref="CFV227:CGB227"/>
    <mergeCell ref="CGC227:CHJ227"/>
    <mergeCell ref="CHK227:CHZ227"/>
    <mergeCell ref="CIA227:CIP227"/>
    <mergeCell ref="CIQ227:CJF227"/>
    <mergeCell ref="CJG227:CJV227"/>
    <mergeCell ref="CJW227:CKC227"/>
    <mergeCell ref="CKD227:CLK227"/>
    <mergeCell ref="CLL227:CMA227"/>
    <mergeCell ref="CMB227:CMQ227"/>
    <mergeCell ref="CMR227:CNG227"/>
    <mergeCell ref="CNH227:CNW227"/>
    <mergeCell ref="CNX227:COD227"/>
    <mergeCell ref="COE227:CPL227"/>
    <mergeCell ref="CPM227:CQB227"/>
    <mergeCell ref="CQC227:CQR227"/>
    <mergeCell ref="CQS227:CRH227"/>
    <mergeCell ref="CRI227:CRX227"/>
    <mergeCell ref="CRY227:CSE227"/>
    <mergeCell ref="CSF227:CTM227"/>
    <mergeCell ref="CTN227:CUC227"/>
    <mergeCell ref="CUD227:CUS227"/>
    <mergeCell ref="CUT227:CVI227"/>
    <mergeCell ref="CVJ227:CVY227"/>
    <mergeCell ref="CVZ227:CWF227"/>
    <mergeCell ref="CWG227:CXN227"/>
    <mergeCell ref="CXO227:CYD227"/>
    <mergeCell ref="CYE227:CYT227"/>
    <mergeCell ref="CYU227:CZJ227"/>
    <mergeCell ref="CZK227:CZZ227"/>
    <mergeCell ref="DAA227:DAG227"/>
    <mergeCell ref="DAH227:DBO227"/>
    <mergeCell ref="DBP227:DCE227"/>
    <mergeCell ref="DCF227:DCU227"/>
    <mergeCell ref="DCV227:DDK227"/>
    <mergeCell ref="DDL227:DEA227"/>
    <mergeCell ref="DEB227:DEH227"/>
    <mergeCell ref="DEI227:DFP227"/>
    <mergeCell ref="DFQ227:DGF227"/>
    <mergeCell ref="DGG227:DGV227"/>
    <mergeCell ref="DGW227:DHL227"/>
    <mergeCell ref="DHM227:DIB227"/>
    <mergeCell ref="DIC227:DII227"/>
    <mergeCell ref="DIJ227:DJQ227"/>
    <mergeCell ref="DJR227:DKG227"/>
    <mergeCell ref="DKH227:DKW227"/>
    <mergeCell ref="DKX227:DLM227"/>
    <mergeCell ref="DLN227:DMC227"/>
    <mergeCell ref="DMD227:DMJ227"/>
    <mergeCell ref="DMK227:DNR227"/>
    <mergeCell ref="DNS227:DOH227"/>
    <mergeCell ref="DOI227:DOX227"/>
    <mergeCell ref="DOY227:DPN227"/>
    <mergeCell ref="DPO227:DQD227"/>
    <mergeCell ref="DQE227:DQK227"/>
    <mergeCell ref="DQL227:DRS227"/>
    <mergeCell ref="DRT227:DSI227"/>
    <mergeCell ref="DSJ227:DSY227"/>
    <mergeCell ref="DSZ227:DTO227"/>
    <mergeCell ref="DTP227:DUE227"/>
    <mergeCell ref="DUF227:DUL227"/>
    <mergeCell ref="DUM227:DVT227"/>
    <mergeCell ref="DVU227:DWJ227"/>
    <mergeCell ref="DWK227:DWZ227"/>
    <mergeCell ref="DXA227:DXP227"/>
    <mergeCell ref="DXQ227:DYF227"/>
    <mergeCell ref="DYG227:DYM227"/>
    <mergeCell ref="DYN227:DZU227"/>
    <mergeCell ref="DZV227:EAK227"/>
    <mergeCell ref="EAL227:EBA227"/>
    <mergeCell ref="EBB227:EBQ227"/>
    <mergeCell ref="EBR227:ECG227"/>
    <mergeCell ref="ECH227:ECN227"/>
    <mergeCell ref="ECO227:EDV227"/>
    <mergeCell ref="EDW227:EEL227"/>
    <mergeCell ref="EEM227:EFB227"/>
    <mergeCell ref="EFC227:EFR227"/>
    <mergeCell ref="EFS227:EGH227"/>
    <mergeCell ref="EGI227:EGO227"/>
    <mergeCell ref="EGP227:EHW227"/>
    <mergeCell ref="EHX227:EIM227"/>
    <mergeCell ref="EIN227:EJC227"/>
    <mergeCell ref="EJD227:EJS227"/>
    <mergeCell ref="EJT227:EKI227"/>
    <mergeCell ref="EKJ227:EKP227"/>
    <mergeCell ref="EKQ227:ELX227"/>
    <mergeCell ref="ELY227:EMN227"/>
    <mergeCell ref="EMO227:END227"/>
    <mergeCell ref="ENE227:ENT227"/>
    <mergeCell ref="ENU227:EOJ227"/>
    <mergeCell ref="EOK227:EOQ227"/>
    <mergeCell ref="EOR227:EPY227"/>
    <mergeCell ref="EPZ227:EQO227"/>
    <mergeCell ref="EQP227:ERE227"/>
    <mergeCell ref="ERF227:ERU227"/>
    <mergeCell ref="ERV227:ESK227"/>
    <mergeCell ref="ESL227:ESR227"/>
    <mergeCell ref="ESS227:ETZ227"/>
    <mergeCell ref="EUA227:EUP227"/>
    <mergeCell ref="EUQ227:EVF227"/>
    <mergeCell ref="EVG227:EVV227"/>
    <mergeCell ref="EVW227:EWL227"/>
    <mergeCell ref="EWM227:EWS227"/>
    <mergeCell ref="EWT227:EYA227"/>
    <mergeCell ref="EYB227:EYQ227"/>
    <mergeCell ref="EYR227:EZG227"/>
    <mergeCell ref="EZH227:EZW227"/>
    <mergeCell ref="EZX227:FAM227"/>
    <mergeCell ref="FAN227:FAT227"/>
    <mergeCell ref="FAU227:FCB227"/>
    <mergeCell ref="FCC227:FCR227"/>
    <mergeCell ref="FCS227:FDH227"/>
    <mergeCell ref="FDI227:FDX227"/>
    <mergeCell ref="FDY227:FEN227"/>
    <mergeCell ref="FEO227:FEU227"/>
    <mergeCell ref="FEV227:FGC227"/>
    <mergeCell ref="FGD227:FGS227"/>
    <mergeCell ref="FGT227:FHI227"/>
    <mergeCell ref="FHJ227:FHY227"/>
    <mergeCell ref="FHZ227:FIO227"/>
    <mergeCell ref="FIP227:FIV227"/>
    <mergeCell ref="FIW227:FKD227"/>
    <mergeCell ref="FKE227:FKT227"/>
    <mergeCell ref="FKU227:FLJ227"/>
    <mergeCell ref="FLK227:FLZ227"/>
    <mergeCell ref="FMA227:FMP227"/>
    <mergeCell ref="FMQ227:FMW227"/>
    <mergeCell ref="FMX227:FOE227"/>
    <mergeCell ref="FOF227:FOU227"/>
    <mergeCell ref="FOV227:FPK227"/>
    <mergeCell ref="FPL227:FQA227"/>
    <mergeCell ref="FQB227:FQQ227"/>
    <mergeCell ref="FQR227:FQX227"/>
    <mergeCell ref="FQY227:FSF227"/>
    <mergeCell ref="FSG227:FSV227"/>
    <mergeCell ref="FSW227:FTL227"/>
    <mergeCell ref="FTM227:FUB227"/>
    <mergeCell ref="FUC227:FUR227"/>
    <mergeCell ref="FUS227:FUY227"/>
    <mergeCell ref="FUZ227:FWG227"/>
    <mergeCell ref="FWH227:FWW227"/>
    <mergeCell ref="FWX227:FXM227"/>
    <mergeCell ref="FXN227:FYC227"/>
    <mergeCell ref="FYD227:FYS227"/>
    <mergeCell ref="FYT227:FYZ227"/>
    <mergeCell ref="FZA227:GAH227"/>
    <mergeCell ref="GAI227:GAX227"/>
    <mergeCell ref="GAY227:GBN227"/>
    <mergeCell ref="GBO227:GCD227"/>
    <mergeCell ref="GCE227:GCT227"/>
    <mergeCell ref="GCU227:GDA227"/>
    <mergeCell ref="GDB227:GEI227"/>
    <mergeCell ref="GEJ227:GEY227"/>
    <mergeCell ref="GEZ227:GFO227"/>
    <mergeCell ref="GFP227:GGE227"/>
    <mergeCell ref="GGF227:GGU227"/>
    <mergeCell ref="GGV227:GHB227"/>
    <mergeCell ref="GHC227:GIJ227"/>
    <mergeCell ref="GIK227:GIZ227"/>
    <mergeCell ref="GJA227:GJP227"/>
    <mergeCell ref="GJQ227:GKF227"/>
    <mergeCell ref="GKG227:GKV227"/>
    <mergeCell ref="GKW227:GLC227"/>
    <mergeCell ref="GLD227:GMK227"/>
    <mergeCell ref="GML227:GNA227"/>
    <mergeCell ref="GNB227:GNQ227"/>
    <mergeCell ref="GNR227:GOG227"/>
    <mergeCell ref="GOH227:GOW227"/>
    <mergeCell ref="GOX227:GPD227"/>
    <mergeCell ref="GPE227:GQL227"/>
    <mergeCell ref="GQM227:GRB227"/>
    <mergeCell ref="GRC227:GRR227"/>
    <mergeCell ref="GRS227:GSH227"/>
    <mergeCell ref="GSI227:GSX227"/>
    <mergeCell ref="GSY227:GTE227"/>
    <mergeCell ref="GTF227:GUM227"/>
    <mergeCell ref="GUN227:GVC227"/>
    <mergeCell ref="GVD227:GVS227"/>
    <mergeCell ref="GVT227:GWI227"/>
    <mergeCell ref="GWJ227:GWY227"/>
    <mergeCell ref="GWZ227:GXF227"/>
    <mergeCell ref="GXG227:GYN227"/>
    <mergeCell ref="GYO227:GZD227"/>
    <mergeCell ref="GZE227:GZT227"/>
    <mergeCell ref="GZU227:HAJ227"/>
    <mergeCell ref="HAK227:HAZ227"/>
    <mergeCell ref="HBA227:HBG227"/>
    <mergeCell ref="HBH227:HCO227"/>
    <mergeCell ref="HCP227:HDE227"/>
    <mergeCell ref="HDF227:HDU227"/>
    <mergeCell ref="HDV227:HEK227"/>
    <mergeCell ref="HEL227:HFA227"/>
    <mergeCell ref="HFB227:HFH227"/>
    <mergeCell ref="HFI227:HGP227"/>
    <mergeCell ref="HGQ227:HHF227"/>
    <mergeCell ref="HHG227:HHV227"/>
    <mergeCell ref="HHW227:HIL227"/>
    <mergeCell ref="HIM227:HJB227"/>
    <mergeCell ref="HJC227:HJI227"/>
    <mergeCell ref="HJJ227:HKQ227"/>
    <mergeCell ref="HKR227:HLG227"/>
    <mergeCell ref="HLH227:HLW227"/>
    <mergeCell ref="HLX227:HMM227"/>
    <mergeCell ref="HMN227:HNC227"/>
    <mergeCell ref="HND227:HNJ227"/>
    <mergeCell ref="HNK227:HOR227"/>
    <mergeCell ref="HOS227:HPH227"/>
    <mergeCell ref="HPI227:HPX227"/>
    <mergeCell ref="HPY227:HQN227"/>
    <mergeCell ref="HQO227:HRD227"/>
    <mergeCell ref="HRE227:HRK227"/>
    <mergeCell ref="HRL227:HSS227"/>
    <mergeCell ref="HST227:HTI227"/>
    <mergeCell ref="HTJ227:HTY227"/>
    <mergeCell ref="HTZ227:HUO227"/>
    <mergeCell ref="HUP227:HVE227"/>
    <mergeCell ref="HVF227:HVL227"/>
    <mergeCell ref="HVM227:HWT227"/>
    <mergeCell ref="HWU227:HXJ227"/>
    <mergeCell ref="HXK227:HXZ227"/>
    <mergeCell ref="HYA227:HYP227"/>
    <mergeCell ref="HYQ227:HZF227"/>
    <mergeCell ref="HZG227:HZM227"/>
    <mergeCell ref="HZN227:IAU227"/>
    <mergeCell ref="IAV227:IBK227"/>
    <mergeCell ref="IBL227:ICA227"/>
    <mergeCell ref="ICB227:ICQ227"/>
    <mergeCell ref="ICR227:IDG227"/>
    <mergeCell ref="IDH227:IDN227"/>
    <mergeCell ref="IDO227:IEV227"/>
    <mergeCell ref="IEW227:IFL227"/>
    <mergeCell ref="IFM227:IGB227"/>
    <mergeCell ref="IGC227:IGR227"/>
    <mergeCell ref="IGS227:IHH227"/>
    <mergeCell ref="IHI227:IHO227"/>
    <mergeCell ref="IHP227:IIW227"/>
    <mergeCell ref="IIX227:IJM227"/>
    <mergeCell ref="IJN227:IKC227"/>
    <mergeCell ref="IKD227:IKS227"/>
    <mergeCell ref="IKT227:ILI227"/>
    <mergeCell ref="ILJ227:ILP227"/>
    <mergeCell ref="ILQ227:IMX227"/>
    <mergeCell ref="IMY227:INN227"/>
    <mergeCell ref="INO227:IOD227"/>
    <mergeCell ref="IOE227:IOT227"/>
    <mergeCell ref="IOU227:IPJ227"/>
    <mergeCell ref="IPK227:IPQ227"/>
    <mergeCell ref="IPR227:IQY227"/>
    <mergeCell ref="IQZ227:IRO227"/>
    <mergeCell ref="IRP227:ISE227"/>
    <mergeCell ref="ISF227:ISU227"/>
    <mergeCell ref="ISV227:ITK227"/>
    <mergeCell ref="ITL227:ITR227"/>
    <mergeCell ref="ITS227:IUZ227"/>
    <mergeCell ref="IVA227:IVP227"/>
    <mergeCell ref="IVQ227:IWF227"/>
    <mergeCell ref="IWG227:IWV227"/>
    <mergeCell ref="IWW227:IXL227"/>
    <mergeCell ref="IXM227:IXS227"/>
    <mergeCell ref="IXT227:IZA227"/>
    <mergeCell ref="IZB227:IZQ227"/>
    <mergeCell ref="IZR227:JAG227"/>
    <mergeCell ref="JAH227:JAW227"/>
    <mergeCell ref="JAX227:JBM227"/>
    <mergeCell ref="JBN227:JBT227"/>
    <mergeCell ref="JBU227:JDB227"/>
    <mergeCell ref="JDC227:JDR227"/>
    <mergeCell ref="JDS227:JEH227"/>
    <mergeCell ref="JEI227:JEX227"/>
    <mergeCell ref="JEY227:JFN227"/>
    <mergeCell ref="JFO227:JFU227"/>
    <mergeCell ref="JFV227:JHC227"/>
    <mergeCell ref="JHD227:JHS227"/>
    <mergeCell ref="JHT227:JII227"/>
    <mergeCell ref="JIJ227:JIY227"/>
    <mergeCell ref="JIZ227:JJO227"/>
    <mergeCell ref="JJP227:JJV227"/>
    <mergeCell ref="JJW227:JLD227"/>
    <mergeCell ref="JLE227:JLT227"/>
    <mergeCell ref="JLU227:JMJ227"/>
    <mergeCell ref="JMK227:JMZ227"/>
    <mergeCell ref="JNA227:JNP227"/>
    <mergeCell ref="JNQ227:JNW227"/>
    <mergeCell ref="JNX227:JPE227"/>
    <mergeCell ref="JPF227:JPU227"/>
    <mergeCell ref="JPV227:JQK227"/>
    <mergeCell ref="JQL227:JRA227"/>
    <mergeCell ref="JRB227:JRQ227"/>
    <mergeCell ref="JRR227:JRX227"/>
    <mergeCell ref="JRY227:JTF227"/>
    <mergeCell ref="JTG227:JTV227"/>
    <mergeCell ref="JTW227:JUL227"/>
    <mergeCell ref="JUM227:JVB227"/>
    <mergeCell ref="JVC227:JVR227"/>
    <mergeCell ref="JVS227:JVY227"/>
    <mergeCell ref="JVZ227:JXG227"/>
    <mergeCell ref="JXH227:JXW227"/>
    <mergeCell ref="JXX227:JYM227"/>
    <mergeCell ref="JYN227:JZC227"/>
    <mergeCell ref="JZD227:JZS227"/>
    <mergeCell ref="JZT227:JZZ227"/>
    <mergeCell ref="KAA227:KBH227"/>
    <mergeCell ref="KBI227:KBX227"/>
    <mergeCell ref="KBY227:KCN227"/>
    <mergeCell ref="KCO227:KDD227"/>
    <mergeCell ref="KDE227:KDT227"/>
    <mergeCell ref="KDU227:KEA227"/>
    <mergeCell ref="KEB227:KFI227"/>
    <mergeCell ref="KFJ227:KFY227"/>
    <mergeCell ref="KFZ227:KGO227"/>
    <mergeCell ref="KGP227:KHE227"/>
    <mergeCell ref="KHF227:KHU227"/>
    <mergeCell ref="KHV227:KIB227"/>
    <mergeCell ref="KIC227:KJJ227"/>
    <mergeCell ref="KJK227:KJZ227"/>
    <mergeCell ref="KKA227:KKP227"/>
    <mergeCell ref="KKQ227:KLF227"/>
    <mergeCell ref="KLG227:KLV227"/>
    <mergeCell ref="KLW227:KMC227"/>
    <mergeCell ref="KMD227:KNK227"/>
    <mergeCell ref="KNL227:KOA227"/>
    <mergeCell ref="KOB227:KOQ227"/>
    <mergeCell ref="KOR227:KPG227"/>
    <mergeCell ref="KPH227:KPW227"/>
    <mergeCell ref="KPX227:KQD227"/>
    <mergeCell ref="KQE227:KRL227"/>
    <mergeCell ref="KRM227:KSB227"/>
    <mergeCell ref="KSC227:KSR227"/>
    <mergeCell ref="KSS227:KTH227"/>
    <mergeCell ref="KTI227:KTX227"/>
    <mergeCell ref="KTY227:KUE227"/>
    <mergeCell ref="KUF227:KVM227"/>
    <mergeCell ref="KVN227:KWC227"/>
    <mergeCell ref="KWD227:KWS227"/>
    <mergeCell ref="KWT227:KXI227"/>
    <mergeCell ref="KXJ227:KXY227"/>
    <mergeCell ref="KXZ227:KYF227"/>
    <mergeCell ref="KYG227:KZN227"/>
    <mergeCell ref="KZO227:LAD227"/>
    <mergeCell ref="LAE227:LAT227"/>
    <mergeCell ref="LAU227:LBJ227"/>
    <mergeCell ref="LBK227:LBZ227"/>
    <mergeCell ref="LCA227:LCG227"/>
    <mergeCell ref="LCH227:LDO227"/>
    <mergeCell ref="LDP227:LEE227"/>
    <mergeCell ref="LEF227:LEU227"/>
    <mergeCell ref="LEV227:LFK227"/>
    <mergeCell ref="LFL227:LGA227"/>
    <mergeCell ref="LGB227:LGH227"/>
    <mergeCell ref="LGI227:LHP227"/>
    <mergeCell ref="LHQ227:LIF227"/>
    <mergeCell ref="LIG227:LIV227"/>
    <mergeCell ref="LIW227:LJL227"/>
    <mergeCell ref="LJM227:LKB227"/>
    <mergeCell ref="LKC227:LKI227"/>
    <mergeCell ref="LKJ227:LLQ227"/>
    <mergeCell ref="LLR227:LMG227"/>
    <mergeCell ref="LMH227:LMW227"/>
    <mergeCell ref="LMX227:LNM227"/>
    <mergeCell ref="LNN227:LOC227"/>
    <mergeCell ref="LOD227:LOJ227"/>
    <mergeCell ref="LOK227:LPR227"/>
    <mergeCell ref="LPS227:LQH227"/>
    <mergeCell ref="LQI227:LQX227"/>
    <mergeCell ref="LQY227:LRN227"/>
    <mergeCell ref="LRO227:LSD227"/>
    <mergeCell ref="LSE227:LSK227"/>
    <mergeCell ref="LSL227:LTS227"/>
    <mergeCell ref="LTT227:LUI227"/>
    <mergeCell ref="LUJ227:LUY227"/>
    <mergeCell ref="LUZ227:LVO227"/>
    <mergeCell ref="LVP227:LWE227"/>
    <mergeCell ref="LWF227:LWL227"/>
    <mergeCell ref="LWM227:LXT227"/>
    <mergeCell ref="LXU227:LYJ227"/>
    <mergeCell ref="LYK227:LYZ227"/>
    <mergeCell ref="LZA227:LZP227"/>
    <mergeCell ref="LZQ227:MAF227"/>
    <mergeCell ref="MAG227:MAM227"/>
    <mergeCell ref="MAN227:MBU227"/>
    <mergeCell ref="MBV227:MCK227"/>
    <mergeCell ref="MCL227:MDA227"/>
    <mergeCell ref="MDB227:MDQ227"/>
    <mergeCell ref="MDR227:MEG227"/>
    <mergeCell ref="MEH227:MEN227"/>
    <mergeCell ref="MEO227:MFV227"/>
    <mergeCell ref="MFW227:MGL227"/>
    <mergeCell ref="MGM227:MHB227"/>
    <mergeCell ref="MHC227:MHR227"/>
    <mergeCell ref="MHS227:MIH227"/>
    <mergeCell ref="MII227:MIO227"/>
    <mergeCell ref="MIP227:MJW227"/>
    <mergeCell ref="MJX227:MKM227"/>
    <mergeCell ref="MKN227:MLC227"/>
    <mergeCell ref="MLD227:MLS227"/>
    <mergeCell ref="MLT227:MMI227"/>
    <mergeCell ref="MMJ227:MMP227"/>
    <mergeCell ref="MMQ227:MNX227"/>
    <mergeCell ref="MNY227:MON227"/>
    <mergeCell ref="MOO227:MPD227"/>
    <mergeCell ref="MPE227:MPT227"/>
    <mergeCell ref="MPU227:MQJ227"/>
    <mergeCell ref="MQK227:MQQ227"/>
    <mergeCell ref="MQR227:MRY227"/>
    <mergeCell ref="MRZ227:MSO227"/>
    <mergeCell ref="MSP227:MTE227"/>
    <mergeCell ref="MTF227:MTU227"/>
    <mergeCell ref="MTV227:MUK227"/>
    <mergeCell ref="MUL227:MUR227"/>
    <mergeCell ref="MUS227:MVZ227"/>
    <mergeCell ref="MWA227:MWP227"/>
    <mergeCell ref="MWQ227:MXF227"/>
    <mergeCell ref="MXG227:MXV227"/>
    <mergeCell ref="MXW227:MYL227"/>
    <mergeCell ref="MYM227:MYS227"/>
    <mergeCell ref="MYT227:NAA227"/>
    <mergeCell ref="NAB227:NAQ227"/>
    <mergeCell ref="NAR227:NBG227"/>
    <mergeCell ref="NBH227:NBW227"/>
    <mergeCell ref="NBX227:NCM227"/>
    <mergeCell ref="NCN227:NCT227"/>
    <mergeCell ref="NCU227:NEB227"/>
    <mergeCell ref="NEC227:NER227"/>
    <mergeCell ref="NES227:NFH227"/>
    <mergeCell ref="NFI227:NFX227"/>
    <mergeCell ref="NFY227:NGN227"/>
    <mergeCell ref="NGO227:NGU227"/>
    <mergeCell ref="NGV227:NIC227"/>
    <mergeCell ref="NID227:NIS227"/>
    <mergeCell ref="NIT227:NJI227"/>
    <mergeCell ref="NJJ227:NJY227"/>
    <mergeCell ref="NJZ227:NKO227"/>
    <mergeCell ref="NKP227:NKV227"/>
    <mergeCell ref="NKW227:NMD227"/>
    <mergeCell ref="NME227:NMT227"/>
    <mergeCell ref="NMU227:NNJ227"/>
    <mergeCell ref="NNK227:NNZ227"/>
    <mergeCell ref="NOA227:NOP227"/>
    <mergeCell ref="NOQ227:NOW227"/>
    <mergeCell ref="NOX227:NQE227"/>
    <mergeCell ref="NQF227:NQU227"/>
    <mergeCell ref="NQV227:NRK227"/>
    <mergeCell ref="NRL227:NSA227"/>
    <mergeCell ref="NSB227:NSQ227"/>
    <mergeCell ref="NSR227:NSX227"/>
    <mergeCell ref="NSY227:NUF227"/>
    <mergeCell ref="NUG227:NUV227"/>
    <mergeCell ref="NUW227:NVL227"/>
    <mergeCell ref="NVM227:NWB227"/>
    <mergeCell ref="NWC227:NWR227"/>
    <mergeCell ref="NWS227:NWY227"/>
    <mergeCell ref="NWZ227:NYG227"/>
    <mergeCell ref="NYH227:NYW227"/>
    <mergeCell ref="NYX227:NZM227"/>
    <mergeCell ref="NZN227:OAC227"/>
    <mergeCell ref="OAD227:OAS227"/>
    <mergeCell ref="OAT227:OAZ227"/>
    <mergeCell ref="OBA227:OCH227"/>
    <mergeCell ref="OCI227:OCX227"/>
    <mergeCell ref="OCY227:ODN227"/>
    <mergeCell ref="ODO227:OED227"/>
    <mergeCell ref="OEE227:OET227"/>
    <mergeCell ref="OEU227:OFA227"/>
    <mergeCell ref="OFB227:OGI227"/>
    <mergeCell ref="OGJ227:OGY227"/>
    <mergeCell ref="OGZ227:OHO227"/>
    <mergeCell ref="OHP227:OIE227"/>
    <mergeCell ref="OIF227:OIU227"/>
    <mergeCell ref="OIV227:OJB227"/>
    <mergeCell ref="OJC227:OKJ227"/>
    <mergeCell ref="OKK227:OKZ227"/>
    <mergeCell ref="OLA227:OLP227"/>
    <mergeCell ref="OLQ227:OMF227"/>
    <mergeCell ref="OMG227:OMV227"/>
    <mergeCell ref="OMW227:ONC227"/>
    <mergeCell ref="OND227:OOK227"/>
    <mergeCell ref="OOL227:OPA227"/>
    <mergeCell ref="OPB227:OPQ227"/>
    <mergeCell ref="OPR227:OQG227"/>
    <mergeCell ref="OQH227:OQW227"/>
    <mergeCell ref="OQX227:ORD227"/>
    <mergeCell ref="ORE227:OSL227"/>
    <mergeCell ref="OSM227:OTB227"/>
    <mergeCell ref="OTC227:OTR227"/>
    <mergeCell ref="OTS227:OUH227"/>
    <mergeCell ref="OUI227:OUX227"/>
    <mergeCell ref="OUY227:OVE227"/>
    <mergeCell ref="OVF227:OWM227"/>
    <mergeCell ref="OWN227:OXC227"/>
    <mergeCell ref="OXD227:OXS227"/>
    <mergeCell ref="OXT227:OYI227"/>
    <mergeCell ref="OYJ227:OYY227"/>
    <mergeCell ref="OYZ227:OZF227"/>
    <mergeCell ref="OZG227:PAN227"/>
    <mergeCell ref="PAO227:PBD227"/>
    <mergeCell ref="PBE227:PBT227"/>
    <mergeCell ref="PBU227:PCJ227"/>
    <mergeCell ref="PCK227:PCZ227"/>
    <mergeCell ref="PDA227:PDG227"/>
    <mergeCell ref="PDH227:PEO227"/>
    <mergeCell ref="PEP227:PFE227"/>
    <mergeCell ref="PFF227:PFU227"/>
    <mergeCell ref="PFV227:PGK227"/>
    <mergeCell ref="PGL227:PHA227"/>
    <mergeCell ref="PHB227:PHH227"/>
    <mergeCell ref="PHI227:PIP227"/>
    <mergeCell ref="PIQ227:PJF227"/>
    <mergeCell ref="PJG227:PJV227"/>
    <mergeCell ref="PJW227:PKL227"/>
    <mergeCell ref="PKM227:PLB227"/>
    <mergeCell ref="PLC227:PLI227"/>
    <mergeCell ref="PLJ227:PMQ227"/>
    <mergeCell ref="PMR227:PNG227"/>
    <mergeCell ref="PNH227:PNW227"/>
    <mergeCell ref="PNX227:POM227"/>
    <mergeCell ref="PON227:PPC227"/>
    <mergeCell ref="PPD227:PPJ227"/>
    <mergeCell ref="PPK227:PQR227"/>
    <mergeCell ref="PQS227:PRH227"/>
    <mergeCell ref="PRI227:PRX227"/>
    <mergeCell ref="PRY227:PSN227"/>
    <mergeCell ref="PSO227:PTD227"/>
    <mergeCell ref="PTE227:PTK227"/>
    <mergeCell ref="PTL227:PUS227"/>
    <mergeCell ref="PUT227:PVI227"/>
    <mergeCell ref="PVJ227:PVY227"/>
    <mergeCell ref="PVZ227:PWO227"/>
    <mergeCell ref="PWP227:PXE227"/>
    <mergeCell ref="PXF227:PXL227"/>
    <mergeCell ref="PXM227:PYT227"/>
    <mergeCell ref="PYU227:PZJ227"/>
    <mergeCell ref="PZK227:PZZ227"/>
    <mergeCell ref="QAA227:QAP227"/>
    <mergeCell ref="QAQ227:QBF227"/>
    <mergeCell ref="QBG227:QBM227"/>
    <mergeCell ref="QBN227:QCU227"/>
    <mergeCell ref="QCV227:QDK227"/>
    <mergeCell ref="QDL227:QEA227"/>
    <mergeCell ref="QEB227:QEQ227"/>
    <mergeCell ref="QER227:QFG227"/>
    <mergeCell ref="QFH227:QFN227"/>
    <mergeCell ref="QFO227:QGV227"/>
    <mergeCell ref="QGW227:QHL227"/>
    <mergeCell ref="QHM227:QIB227"/>
    <mergeCell ref="QIC227:QIR227"/>
    <mergeCell ref="QIS227:QJH227"/>
    <mergeCell ref="QJI227:QJO227"/>
    <mergeCell ref="QJP227:QKW227"/>
    <mergeCell ref="QKX227:QLM227"/>
    <mergeCell ref="QLN227:QMC227"/>
    <mergeCell ref="QMD227:QMS227"/>
    <mergeCell ref="QMT227:QNI227"/>
    <mergeCell ref="QNJ227:QNP227"/>
    <mergeCell ref="QNQ227:QOX227"/>
    <mergeCell ref="QOY227:QPN227"/>
    <mergeCell ref="QPO227:QQD227"/>
    <mergeCell ref="QQE227:QQT227"/>
    <mergeCell ref="QQU227:QRJ227"/>
    <mergeCell ref="QRK227:QRQ227"/>
    <mergeCell ref="QRR227:QSY227"/>
    <mergeCell ref="QSZ227:QTO227"/>
    <mergeCell ref="QTP227:QUE227"/>
    <mergeCell ref="QUF227:QUU227"/>
    <mergeCell ref="QUV227:QVK227"/>
    <mergeCell ref="QVL227:QVR227"/>
    <mergeCell ref="QVS227:QWZ227"/>
    <mergeCell ref="QXA227:QXP227"/>
    <mergeCell ref="QXQ227:QYF227"/>
    <mergeCell ref="QYG227:QYV227"/>
    <mergeCell ref="QYW227:QZL227"/>
    <mergeCell ref="QZM227:QZS227"/>
    <mergeCell ref="QZT227:RBA227"/>
    <mergeCell ref="RBB227:RBQ227"/>
    <mergeCell ref="RBR227:RCG227"/>
    <mergeCell ref="RCH227:RCW227"/>
    <mergeCell ref="RCX227:RDM227"/>
    <mergeCell ref="RDN227:RDT227"/>
    <mergeCell ref="RDU227:RFB227"/>
    <mergeCell ref="RFC227:RFR227"/>
    <mergeCell ref="RFS227:RGH227"/>
    <mergeCell ref="RGI227:RGX227"/>
    <mergeCell ref="RGY227:RHN227"/>
    <mergeCell ref="RHO227:RHU227"/>
    <mergeCell ref="RHV227:RJC227"/>
    <mergeCell ref="RJD227:RJS227"/>
    <mergeCell ref="RJT227:RKI227"/>
    <mergeCell ref="RKJ227:RKY227"/>
    <mergeCell ref="RKZ227:RLO227"/>
    <mergeCell ref="RLP227:RLV227"/>
    <mergeCell ref="RLW227:RND227"/>
    <mergeCell ref="RNE227:RNT227"/>
    <mergeCell ref="RNU227:ROJ227"/>
    <mergeCell ref="ROK227:ROZ227"/>
    <mergeCell ref="RPA227:RPP227"/>
    <mergeCell ref="RPQ227:RPW227"/>
    <mergeCell ref="RPX227:RRE227"/>
    <mergeCell ref="RRF227:RRU227"/>
    <mergeCell ref="RRV227:RSK227"/>
    <mergeCell ref="RSL227:RTA227"/>
    <mergeCell ref="RTB227:RTQ227"/>
    <mergeCell ref="RTR227:RTX227"/>
    <mergeCell ref="RTY227:RVF227"/>
    <mergeCell ref="RVG227:RVV227"/>
    <mergeCell ref="RVW227:RWL227"/>
    <mergeCell ref="RWM227:RXB227"/>
    <mergeCell ref="RXC227:RXR227"/>
    <mergeCell ref="RXS227:RXY227"/>
    <mergeCell ref="RXZ227:RZG227"/>
    <mergeCell ref="RZH227:RZW227"/>
    <mergeCell ref="RZX227:SAM227"/>
    <mergeCell ref="SAN227:SBC227"/>
    <mergeCell ref="SBD227:SBS227"/>
    <mergeCell ref="SBT227:SBZ227"/>
    <mergeCell ref="SCA227:SDH227"/>
    <mergeCell ref="SDI227:SDX227"/>
    <mergeCell ref="SDY227:SEN227"/>
    <mergeCell ref="SEO227:SFD227"/>
    <mergeCell ref="SFE227:SFT227"/>
    <mergeCell ref="SFU227:SGA227"/>
    <mergeCell ref="SGB227:SHI227"/>
    <mergeCell ref="SHJ227:SHY227"/>
    <mergeCell ref="SHZ227:SIO227"/>
    <mergeCell ref="SIP227:SJE227"/>
    <mergeCell ref="SJF227:SJU227"/>
    <mergeCell ref="SJV227:SKB227"/>
    <mergeCell ref="SKC227:SLJ227"/>
    <mergeCell ref="SLK227:SLZ227"/>
    <mergeCell ref="SMA227:SMP227"/>
    <mergeCell ref="SMQ227:SNF227"/>
    <mergeCell ref="SNG227:SNV227"/>
    <mergeCell ref="SNW227:SOC227"/>
    <mergeCell ref="SOD227:SPK227"/>
    <mergeCell ref="SPL227:SQA227"/>
    <mergeCell ref="SQB227:SQQ227"/>
    <mergeCell ref="SQR227:SRG227"/>
    <mergeCell ref="SRH227:SRW227"/>
    <mergeCell ref="SRX227:SSD227"/>
    <mergeCell ref="SSE227:STL227"/>
    <mergeCell ref="STM227:SUB227"/>
    <mergeCell ref="SUC227:SUR227"/>
    <mergeCell ref="SUS227:SVH227"/>
    <mergeCell ref="SVI227:SVX227"/>
    <mergeCell ref="SVY227:SWE227"/>
    <mergeCell ref="SWF227:SXM227"/>
    <mergeCell ref="SXN227:SYC227"/>
    <mergeCell ref="SYD227:SYS227"/>
    <mergeCell ref="SYT227:SZI227"/>
    <mergeCell ref="SZJ227:SZY227"/>
    <mergeCell ref="SZZ227:TAF227"/>
    <mergeCell ref="TAG227:TBN227"/>
    <mergeCell ref="TBO227:TCD227"/>
    <mergeCell ref="TCE227:TCT227"/>
    <mergeCell ref="TCU227:TDJ227"/>
    <mergeCell ref="TDK227:TDZ227"/>
    <mergeCell ref="TEA227:TEG227"/>
    <mergeCell ref="TEH227:TFO227"/>
    <mergeCell ref="TFP227:TGE227"/>
    <mergeCell ref="TGF227:TGU227"/>
    <mergeCell ref="TGV227:THK227"/>
    <mergeCell ref="THL227:TIA227"/>
    <mergeCell ref="TIB227:TIH227"/>
    <mergeCell ref="TII227:TJP227"/>
    <mergeCell ref="TJQ227:TKF227"/>
    <mergeCell ref="TKG227:TKV227"/>
    <mergeCell ref="TKW227:TLL227"/>
    <mergeCell ref="TLM227:TMB227"/>
    <mergeCell ref="TMC227:TMI227"/>
    <mergeCell ref="TMJ227:TNQ227"/>
    <mergeCell ref="TNR227:TOG227"/>
    <mergeCell ref="TOH227:TOW227"/>
    <mergeCell ref="TOX227:TPM227"/>
    <mergeCell ref="TPN227:TQC227"/>
    <mergeCell ref="TQD227:TQJ227"/>
    <mergeCell ref="TQK227:TRR227"/>
    <mergeCell ref="TRS227:TSH227"/>
    <mergeCell ref="TSI227:TSX227"/>
    <mergeCell ref="TSY227:TTN227"/>
    <mergeCell ref="TTO227:TUD227"/>
    <mergeCell ref="TUE227:TUK227"/>
    <mergeCell ref="TUL227:TVS227"/>
    <mergeCell ref="TVT227:TWI227"/>
    <mergeCell ref="TWJ227:TWY227"/>
    <mergeCell ref="TWZ227:TXO227"/>
    <mergeCell ref="TXP227:TYE227"/>
    <mergeCell ref="TYF227:TYL227"/>
    <mergeCell ref="TYM227:TZT227"/>
    <mergeCell ref="TZU227:UAJ227"/>
    <mergeCell ref="UAK227:UAZ227"/>
    <mergeCell ref="UBA227:UBP227"/>
    <mergeCell ref="UBQ227:UCF227"/>
    <mergeCell ref="UCG227:UCM227"/>
    <mergeCell ref="UCN227:UDU227"/>
    <mergeCell ref="UDV227:UEK227"/>
    <mergeCell ref="UEL227:UFA227"/>
    <mergeCell ref="UFB227:UFQ227"/>
    <mergeCell ref="UFR227:UGG227"/>
    <mergeCell ref="UGH227:UGN227"/>
    <mergeCell ref="UGO227:UHV227"/>
    <mergeCell ref="UHW227:UIL227"/>
    <mergeCell ref="UIM227:UJB227"/>
    <mergeCell ref="UJC227:UJR227"/>
    <mergeCell ref="UJS227:UKH227"/>
    <mergeCell ref="UKI227:UKO227"/>
    <mergeCell ref="UKP227:ULW227"/>
    <mergeCell ref="ULX227:UMM227"/>
    <mergeCell ref="UMN227:UNC227"/>
    <mergeCell ref="UND227:UNS227"/>
    <mergeCell ref="UNT227:UOI227"/>
    <mergeCell ref="UOJ227:UOP227"/>
    <mergeCell ref="UOQ227:UPX227"/>
    <mergeCell ref="UPY227:UQN227"/>
    <mergeCell ref="UQO227:URD227"/>
    <mergeCell ref="URE227:URT227"/>
    <mergeCell ref="URU227:USJ227"/>
    <mergeCell ref="USK227:USQ227"/>
    <mergeCell ref="USR227:UTY227"/>
    <mergeCell ref="UTZ227:UUO227"/>
    <mergeCell ref="UUP227:UVE227"/>
    <mergeCell ref="UVF227:UVU227"/>
    <mergeCell ref="UVV227:UWK227"/>
    <mergeCell ref="UWL227:UWR227"/>
    <mergeCell ref="UWS227:UXZ227"/>
    <mergeCell ref="UYA227:UYP227"/>
    <mergeCell ref="UYQ227:UZF227"/>
    <mergeCell ref="UZG227:UZV227"/>
    <mergeCell ref="UZW227:VAL227"/>
    <mergeCell ref="VAM227:VAS227"/>
    <mergeCell ref="VAT227:VCA227"/>
    <mergeCell ref="VCB227:VCQ227"/>
    <mergeCell ref="VCR227:VDG227"/>
    <mergeCell ref="VDH227:VDW227"/>
    <mergeCell ref="VDX227:VEM227"/>
    <mergeCell ref="VEN227:VET227"/>
    <mergeCell ref="VEU227:VGB227"/>
    <mergeCell ref="VGC227:VGR227"/>
    <mergeCell ref="VGS227:VHH227"/>
    <mergeCell ref="VHI227:VHX227"/>
    <mergeCell ref="VHY227:VIN227"/>
    <mergeCell ref="VIO227:VIU227"/>
    <mergeCell ref="VIV227:VKC227"/>
    <mergeCell ref="VKD227:VKS227"/>
    <mergeCell ref="VKT227:VLI227"/>
    <mergeCell ref="VLJ227:VLY227"/>
    <mergeCell ref="VLZ227:VMO227"/>
    <mergeCell ref="VMP227:VMV227"/>
    <mergeCell ref="VMW227:VOD227"/>
    <mergeCell ref="VOE227:VOT227"/>
    <mergeCell ref="VOU227:VPJ227"/>
    <mergeCell ref="VPK227:VPZ227"/>
    <mergeCell ref="VQA227:VQP227"/>
    <mergeCell ref="VQQ227:VQW227"/>
    <mergeCell ref="VQX227:VSE227"/>
    <mergeCell ref="VSF227:VSU227"/>
    <mergeCell ref="VSV227:VTK227"/>
    <mergeCell ref="VTL227:VUA227"/>
    <mergeCell ref="VUB227:VUQ227"/>
    <mergeCell ref="VUR227:VUX227"/>
    <mergeCell ref="VUY227:VWF227"/>
    <mergeCell ref="VWG227:VWV227"/>
    <mergeCell ref="VWW227:VXL227"/>
    <mergeCell ref="VXM227:VYB227"/>
    <mergeCell ref="VYC227:VYR227"/>
    <mergeCell ref="VYS227:VYY227"/>
    <mergeCell ref="VYZ227:WAG227"/>
    <mergeCell ref="WAH227:WAW227"/>
    <mergeCell ref="WAX227:WBM227"/>
    <mergeCell ref="WBN227:WCC227"/>
    <mergeCell ref="WCD227:WCS227"/>
    <mergeCell ref="WCT227:WCZ227"/>
    <mergeCell ref="WDA227:WEH227"/>
    <mergeCell ref="WEI227:WEX227"/>
    <mergeCell ref="WEY227:WFN227"/>
    <mergeCell ref="WFO227:WGD227"/>
    <mergeCell ref="WGE227:WGT227"/>
    <mergeCell ref="WGU227:WHA227"/>
    <mergeCell ref="WHB227:WII227"/>
    <mergeCell ref="WIJ227:WIY227"/>
    <mergeCell ref="WIZ227:WJO227"/>
    <mergeCell ref="WJP227:WKE227"/>
    <mergeCell ref="WKF227:WKU227"/>
    <mergeCell ref="WKV227:WLB227"/>
    <mergeCell ref="WLC227:WMJ227"/>
    <mergeCell ref="WMK227:WMZ227"/>
    <mergeCell ref="WNA227:WNP227"/>
    <mergeCell ref="WNQ227:WOF227"/>
    <mergeCell ref="WOG227:WOV227"/>
    <mergeCell ref="WOW227:WPC227"/>
    <mergeCell ref="WPD227:WQK227"/>
    <mergeCell ref="WQL227:WRA227"/>
    <mergeCell ref="WRB227:WRQ227"/>
    <mergeCell ref="WRR227:WSG227"/>
    <mergeCell ref="WSH227:WSW227"/>
    <mergeCell ref="WSX227:WTD227"/>
    <mergeCell ref="WTE227:WUL227"/>
    <mergeCell ref="WUM227:WVB227"/>
    <mergeCell ref="WVC227:WVR227"/>
    <mergeCell ref="WVS227:WWH227"/>
    <mergeCell ref="WWI227:WWX227"/>
    <mergeCell ref="WWY227:WXE227"/>
    <mergeCell ref="WXF227:WYM227"/>
    <mergeCell ref="WYN227:WZC227"/>
    <mergeCell ref="WZD227:WZS227"/>
    <mergeCell ref="WZT227:XAI227"/>
    <mergeCell ref="XAJ227:XAY227"/>
    <mergeCell ref="XAZ227:XBF227"/>
    <mergeCell ref="XBG227:XCN227"/>
    <mergeCell ref="XCO227:XDD227"/>
    <mergeCell ref="XDE227:XDT227"/>
    <mergeCell ref="XDU227:XEJ227"/>
    <mergeCell ref="XEK227:XEZ227"/>
    <mergeCell ref="XFA227:XFD227"/>
    <mergeCell ref="A228:G228"/>
    <mergeCell ref="H228:AO228"/>
    <mergeCell ref="AP228:BE228"/>
    <mergeCell ref="BF228:BU228"/>
    <mergeCell ref="BV228:CK228"/>
    <mergeCell ref="CL228:DA228"/>
    <mergeCell ref="DB228:DH228"/>
    <mergeCell ref="DI228:EP228"/>
    <mergeCell ref="EQ228:FF228"/>
    <mergeCell ref="FG228:FV228"/>
    <mergeCell ref="FW228:GL228"/>
    <mergeCell ref="GM228:HB228"/>
    <mergeCell ref="HC228:HI228"/>
    <mergeCell ref="HJ228:IQ228"/>
    <mergeCell ref="IR228:JG228"/>
    <mergeCell ref="JH228:JW228"/>
    <mergeCell ref="JX228:KM228"/>
    <mergeCell ref="KN228:LC228"/>
    <mergeCell ref="LD228:LJ228"/>
    <mergeCell ref="LK228:MR228"/>
    <mergeCell ref="MS228:NH228"/>
    <mergeCell ref="NI228:NX228"/>
    <mergeCell ref="NY228:ON228"/>
    <mergeCell ref="OO228:PD228"/>
    <mergeCell ref="PE228:PK228"/>
    <mergeCell ref="PL228:QS228"/>
    <mergeCell ref="QT228:RI228"/>
    <mergeCell ref="RJ228:RY228"/>
    <mergeCell ref="RZ228:SO228"/>
    <mergeCell ref="SP228:TE228"/>
    <mergeCell ref="TF228:TL228"/>
    <mergeCell ref="TM228:UT228"/>
    <mergeCell ref="UU228:VJ228"/>
    <mergeCell ref="VK228:VZ228"/>
    <mergeCell ref="WA228:WP228"/>
    <mergeCell ref="WQ228:XF228"/>
    <mergeCell ref="XG228:XM228"/>
    <mergeCell ref="XN228:YU228"/>
    <mergeCell ref="YV228:ZK228"/>
    <mergeCell ref="ZL228:AAA228"/>
    <mergeCell ref="AAB228:AAQ228"/>
    <mergeCell ref="AAR228:ABG228"/>
    <mergeCell ref="ABH228:ABN228"/>
    <mergeCell ref="ABO228:ACV228"/>
    <mergeCell ref="ACW228:ADL228"/>
    <mergeCell ref="ADM228:AEB228"/>
    <mergeCell ref="AEC228:AER228"/>
    <mergeCell ref="AES228:AFH228"/>
    <mergeCell ref="AFI228:AFO228"/>
    <mergeCell ref="AFP228:AGW228"/>
    <mergeCell ref="AGX228:AHM228"/>
    <mergeCell ref="AHN228:AIC228"/>
    <mergeCell ref="AID228:AIS228"/>
    <mergeCell ref="AIT228:AJI228"/>
    <mergeCell ref="AJJ228:AJP228"/>
    <mergeCell ref="AJQ228:AKX228"/>
    <mergeCell ref="AKY228:ALN228"/>
    <mergeCell ref="ALO228:AMD228"/>
    <mergeCell ref="AME228:AMT228"/>
    <mergeCell ref="AMU228:ANJ228"/>
    <mergeCell ref="ANK228:ANQ228"/>
    <mergeCell ref="ANR228:AOY228"/>
    <mergeCell ref="AOZ228:APO228"/>
    <mergeCell ref="APP228:AQE228"/>
    <mergeCell ref="AQF228:AQU228"/>
    <mergeCell ref="AQV228:ARK228"/>
    <mergeCell ref="ARL228:ARR228"/>
    <mergeCell ref="ARS228:ASZ228"/>
    <mergeCell ref="ATA228:ATP228"/>
    <mergeCell ref="ATQ228:AUF228"/>
    <mergeCell ref="AUG228:AUV228"/>
    <mergeCell ref="AUW228:AVL228"/>
    <mergeCell ref="AVM228:AVS228"/>
    <mergeCell ref="AVT228:AXA228"/>
    <mergeCell ref="AXB228:AXQ228"/>
    <mergeCell ref="AXR228:AYG228"/>
    <mergeCell ref="AYH228:AYW228"/>
    <mergeCell ref="AYX228:AZM228"/>
    <mergeCell ref="AZN228:AZT228"/>
    <mergeCell ref="AZU228:BBB228"/>
    <mergeCell ref="BBC228:BBR228"/>
    <mergeCell ref="BBS228:BCH228"/>
    <mergeCell ref="BCI228:BCX228"/>
    <mergeCell ref="BCY228:BDN228"/>
    <mergeCell ref="BDO228:BDU228"/>
    <mergeCell ref="BDV228:BFC228"/>
    <mergeCell ref="BFD228:BFS228"/>
    <mergeCell ref="BFT228:BGI228"/>
    <mergeCell ref="BGJ228:BGY228"/>
    <mergeCell ref="BGZ228:BHO228"/>
    <mergeCell ref="BHP228:BHV228"/>
    <mergeCell ref="BHW228:BJD228"/>
    <mergeCell ref="BJE228:BJT228"/>
    <mergeCell ref="BJU228:BKJ228"/>
    <mergeCell ref="BKK228:BKZ228"/>
    <mergeCell ref="BLA228:BLP228"/>
    <mergeCell ref="BLQ228:BLW228"/>
    <mergeCell ref="BLX228:BNE228"/>
    <mergeCell ref="BNF228:BNU228"/>
    <mergeCell ref="BNV228:BOK228"/>
    <mergeCell ref="BOL228:BPA228"/>
    <mergeCell ref="BPB228:BPQ228"/>
    <mergeCell ref="BPR228:BPX228"/>
    <mergeCell ref="BPY228:BRF228"/>
    <mergeCell ref="BRG228:BRV228"/>
    <mergeCell ref="BRW228:BSL228"/>
    <mergeCell ref="BSM228:BTB228"/>
    <mergeCell ref="BTC228:BTR228"/>
    <mergeCell ref="BTS228:BTY228"/>
    <mergeCell ref="BTZ228:BVG228"/>
    <mergeCell ref="BVH228:BVW228"/>
    <mergeCell ref="BVX228:BWM228"/>
    <mergeCell ref="BWN228:BXC228"/>
    <mergeCell ref="BXD228:BXS228"/>
    <mergeCell ref="BXT228:BXZ228"/>
    <mergeCell ref="BYA228:BZH228"/>
    <mergeCell ref="BZI228:BZX228"/>
    <mergeCell ref="BZY228:CAN228"/>
    <mergeCell ref="CAO228:CBD228"/>
    <mergeCell ref="CBE228:CBT228"/>
    <mergeCell ref="CBU228:CCA228"/>
    <mergeCell ref="CCB228:CDI228"/>
    <mergeCell ref="CDJ228:CDY228"/>
    <mergeCell ref="CDZ228:CEO228"/>
    <mergeCell ref="CEP228:CFE228"/>
    <mergeCell ref="CFF228:CFU228"/>
    <mergeCell ref="CFV228:CGB228"/>
    <mergeCell ref="CGC228:CHJ228"/>
    <mergeCell ref="CHK228:CHZ228"/>
    <mergeCell ref="CIA228:CIP228"/>
    <mergeCell ref="CIQ228:CJF228"/>
    <mergeCell ref="CJG228:CJV228"/>
    <mergeCell ref="CJW228:CKC228"/>
    <mergeCell ref="CKD228:CLK228"/>
    <mergeCell ref="CLL228:CMA228"/>
    <mergeCell ref="CMB228:CMQ228"/>
    <mergeCell ref="CMR228:CNG228"/>
    <mergeCell ref="CNH228:CNW228"/>
    <mergeCell ref="CNX228:COD228"/>
    <mergeCell ref="COE228:CPL228"/>
    <mergeCell ref="CPM228:CQB228"/>
    <mergeCell ref="CQC228:CQR228"/>
    <mergeCell ref="CQS228:CRH228"/>
    <mergeCell ref="CRI228:CRX228"/>
    <mergeCell ref="CRY228:CSE228"/>
    <mergeCell ref="CSF228:CTM228"/>
    <mergeCell ref="CTN228:CUC228"/>
    <mergeCell ref="CUD228:CUS228"/>
    <mergeCell ref="CUT228:CVI228"/>
    <mergeCell ref="CVJ228:CVY228"/>
    <mergeCell ref="CVZ228:CWF228"/>
    <mergeCell ref="CWG228:CXN228"/>
    <mergeCell ref="CXO228:CYD228"/>
    <mergeCell ref="CYE228:CYT228"/>
    <mergeCell ref="CYU228:CZJ228"/>
    <mergeCell ref="CZK228:CZZ228"/>
    <mergeCell ref="DAA228:DAG228"/>
    <mergeCell ref="DAH228:DBO228"/>
    <mergeCell ref="DBP228:DCE228"/>
    <mergeCell ref="DCF228:DCU228"/>
    <mergeCell ref="DCV228:DDK228"/>
    <mergeCell ref="DDL228:DEA228"/>
    <mergeCell ref="DEB228:DEH228"/>
    <mergeCell ref="DEI228:DFP228"/>
    <mergeCell ref="DFQ228:DGF228"/>
    <mergeCell ref="DGG228:DGV228"/>
    <mergeCell ref="DGW228:DHL228"/>
    <mergeCell ref="DHM228:DIB228"/>
    <mergeCell ref="DIC228:DII228"/>
    <mergeCell ref="DIJ228:DJQ228"/>
    <mergeCell ref="DJR228:DKG228"/>
    <mergeCell ref="DKH228:DKW228"/>
    <mergeCell ref="DKX228:DLM228"/>
    <mergeCell ref="DLN228:DMC228"/>
    <mergeCell ref="DMD228:DMJ228"/>
    <mergeCell ref="DMK228:DNR228"/>
    <mergeCell ref="DNS228:DOH228"/>
    <mergeCell ref="DOI228:DOX228"/>
    <mergeCell ref="DOY228:DPN228"/>
    <mergeCell ref="DPO228:DQD228"/>
    <mergeCell ref="DQE228:DQK228"/>
    <mergeCell ref="DQL228:DRS228"/>
    <mergeCell ref="DRT228:DSI228"/>
    <mergeCell ref="DSJ228:DSY228"/>
    <mergeCell ref="DSZ228:DTO228"/>
    <mergeCell ref="DTP228:DUE228"/>
    <mergeCell ref="DUF228:DUL228"/>
    <mergeCell ref="DUM228:DVT228"/>
    <mergeCell ref="DVU228:DWJ228"/>
    <mergeCell ref="DWK228:DWZ228"/>
    <mergeCell ref="DXA228:DXP228"/>
    <mergeCell ref="DXQ228:DYF228"/>
    <mergeCell ref="DYG228:DYM228"/>
    <mergeCell ref="DYN228:DZU228"/>
    <mergeCell ref="DZV228:EAK228"/>
    <mergeCell ref="EAL228:EBA228"/>
    <mergeCell ref="EBB228:EBQ228"/>
    <mergeCell ref="EBR228:ECG228"/>
    <mergeCell ref="ECH228:ECN228"/>
    <mergeCell ref="ECO228:EDV228"/>
    <mergeCell ref="EDW228:EEL228"/>
    <mergeCell ref="EEM228:EFB228"/>
    <mergeCell ref="EFC228:EFR228"/>
    <mergeCell ref="EFS228:EGH228"/>
    <mergeCell ref="EGI228:EGO228"/>
    <mergeCell ref="EGP228:EHW228"/>
    <mergeCell ref="EHX228:EIM228"/>
    <mergeCell ref="EIN228:EJC228"/>
    <mergeCell ref="EJD228:EJS228"/>
    <mergeCell ref="EJT228:EKI228"/>
    <mergeCell ref="EKJ228:EKP228"/>
    <mergeCell ref="EKQ228:ELX228"/>
    <mergeCell ref="ELY228:EMN228"/>
    <mergeCell ref="EMO228:END228"/>
    <mergeCell ref="ENE228:ENT228"/>
    <mergeCell ref="ENU228:EOJ228"/>
    <mergeCell ref="EOK228:EOQ228"/>
    <mergeCell ref="EOR228:EPY228"/>
    <mergeCell ref="EPZ228:EQO228"/>
    <mergeCell ref="EQP228:ERE228"/>
    <mergeCell ref="ERF228:ERU228"/>
    <mergeCell ref="ERV228:ESK228"/>
    <mergeCell ref="ESL228:ESR228"/>
    <mergeCell ref="ESS228:ETZ228"/>
    <mergeCell ref="EUA228:EUP228"/>
    <mergeCell ref="EUQ228:EVF228"/>
    <mergeCell ref="EVG228:EVV228"/>
    <mergeCell ref="EVW228:EWL228"/>
    <mergeCell ref="EWM228:EWS228"/>
    <mergeCell ref="EWT228:EYA228"/>
    <mergeCell ref="EYB228:EYQ228"/>
    <mergeCell ref="EYR228:EZG228"/>
    <mergeCell ref="EZH228:EZW228"/>
    <mergeCell ref="EZX228:FAM228"/>
    <mergeCell ref="FAN228:FAT228"/>
    <mergeCell ref="FAU228:FCB228"/>
    <mergeCell ref="FCC228:FCR228"/>
    <mergeCell ref="FCS228:FDH228"/>
    <mergeCell ref="FDI228:FDX228"/>
    <mergeCell ref="FDY228:FEN228"/>
    <mergeCell ref="FEO228:FEU228"/>
    <mergeCell ref="FEV228:FGC228"/>
    <mergeCell ref="FGD228:FGS228"/>
    <mergeCell ref="FGT228:FHI228"/>
    <mergeCell ref="FHJ228:FHY228"/>
    <mergeCell ref="FHZ228:FIO228"/>
    <mergeCell ref="FIP228:FIV228"/>
    <mergeCell ref="FIW228:FKD228"/>
    <mergeCell ref="FKE228:FKT228"/>
    <mergeCell ref="FKU228:FLJ228"/>
    <mergeCell ref="FLK228:FLZ228"/>
    <mergeCell ref="FMA228:FMP228"/>
    <mergeCell ref="FMQ228:FMW228"/>
    <mergeCell ref="FMX228:FOE228"/>
    <mergeCell ref="FOF228:FOU228"/>
    <mergeCell ref="FOV228:FPK228"/>
    <mergeCell ref="FPL228:FQA228"/>
    <mergeCell ref="FQB228:FQQ228"/>
    <mergeCell ref="FQR228:FQX228"/>
    <mergeCell ref="FQY228:FSF228"/>
    <mergeCell ref="FSG228:FSV228"/>
    <mergeCell ref="FSW228:FTL228"/>
    <mergeCell ref="FTM228:FUB228"/>
    <mergeCell ref="FUC228:FUR228"/>
    <mergeCell ref="FUS228:FUY228"/>
    <mergeCell ref="FUZ228:FWG228"/>
    <mergeCell ref="FWH228:FWW228"/>
    <mergeCell ref="FWX228:FXM228"/>
    <mergeCell ref="FXN228:FYC228"/>
    <mergeCell ref="FYD228:FYS228"/>
    <mergeCell ref="FYT228:FYZ228"/>
    <mergeCell ref="FZA228:GAH228"/>
    <mergeCell ref="GAI228:GAX228"/>
    <mergeCell ref="GAY228:GBN228"/>
    <mergeCell ref="GBO228:GCD228"/>
    <mergeCell ref="GCE228:GCT228"/>
    <mergeCell ref="GCU228:GDA228"/>
    <mergeCell ref="GDB228:GEI228"/>
    <mergeCell ref="GEJ228:GEY228"/>
    <mergeCell ref="GEZ228:GFO228"/>
    <mergeCell ref="GFP228:GGE228"/>
    <mergeCell ref="GGF228:GGU228"/>
    <mergeCell ref="GGV228:GHB228"/>
    <mergeCell ref="GHC228:GIJ228"/>
    <mergeCell ref="GIK228:GIZ228"/>
    <mergeCell ref="GJA228:GJP228"/>
    <mergeCell ref="GJQ228:GKF228"/>
    <mergeCell ref="GKG228:GKV228"/>
    <mergeCell ref="GKW228:GLC228"/>
    <mergeCell ref="GLD228:GMK228"/>
    <mergeCell ref="GML228:GNA228"/>
    <mergeCell ref="GNB228:GNQ228"/>
    <mergeCell ref="GNR228:GOG228"/>
    <mergeCell ref="GOH228:GOW228"/>
    <mergeCell ref="GOX228:GPD228"/>
    <mergeCell ref="GPE228:GQL228"/>
    <mergeCell ref="GQM228:GRB228"/>
    <mergeCell ref="GRC228:GRR228"/>
    <mergeCell ref="GRS228:GSH228"/>
    <mergeCell ref="GSI228:GSX228"/>
    <mergeCell ref="GSY228:GTE228"/>
    <mergeCell ref="GTF228:GUM228"/>
    <mergeCell ref="GUN228:GVC228"/>
    <mergeCell ref="GVD228:GVS228"/>
    <mergeCell ref="GVT228:GWI228"/>
    <mergeCell ref="GWJ228:GWY228"/>
    <mergeCell ref="GWZ228:GXF228"/>
    <mergeCell ref="GXG228:GYN228"/>
    <mergeCell ref="GYO228:GZD228"/>
    <mergeCell ref="GZE228:GZT228"/>
    <mergeCell ref="GZU228:HAJ228"/>
    <mergeCell ref="HAK228:HAZ228"/>
    <mergeCell ref="HBA228:HBG228"/>
    <mergeCell ref="HBH228:HCO228"/>
    <mergeCell ref="HCP228:HDE228"/>
    <mergeCell ref="HDF228:HDU228"/>
    <mergeCell ref="HDV228:HEK228"/>
    <mergeCell ref="HEL228:HFA228"/>
    <mergeCell ref="HFB228:HFH228"/>
    <mergeCell ref="HFI228:HGP228"/>
    <mergeCell ref="HGQ228:HHF228"/>
    <mergeCell ref="HHG228:HHV228"/>
    <mergeCell ref="HHW228:HIL228"/>
    <mergeCell ref="HIM228:HJB228"/>
    <mergeCell ref="HJC228:HJI228"/>
    <mergeCell ref="HJJ228:HKQ228"/>
    <mergeCell ref="HKR228:HLG228"/>
    <mergeCell ref="HLH228:HLW228"/>
    <mergeCell ref="HLX228:HMM228"/>
    <mergeCell ref="HMN228:HNC228"/>
    <mergeCell ref="HND228:HNJ228"/>
    <mergeCell ref="HNK228:HOR228"/>
    <mergeCell ref="HOS228:HPH228"/>
    <mergeCell ref="HPI228:HPX228"/>
    <mergeCell ref="HPY228:HQN228"/>
    <mergeCell ref="HQO228:HRD228"/>
    <mergeCell ref="HRE228:HRK228"/>
    <mergeCell ref="HRL228:HSS228"/>
    <mergeCell ref="HST228:HTI228"/>
    <mergeCell ref="HTJ228:HTY228"/>
    <mergeCell ref="HTZ228:HUO228"/>
    <mergeCell ref="HUP228:HVE228"/>
    <mergeCell ref="HVF228:HVL228"/>
    <mergeCell ref="HVM228:HWT228"/>
    <mergeCell ref="HWU228:HXJ228"/>
    <mergeCell ref="HXK228:HXZ228"/>
    <mergeCell ref="HYA228:HYP228"/>
    <mergeCell ref="HYQ228:HZF228"/>
    <mergeCell ref="HZG228:HZM228"/>
    <mergeCell ref="HZN228:IAU228"/>
    <mergeCell ref="IAV228:IBK228"/>
    <mergeCell ref="IBL228:ICA228"/>
    <mergeCell ref="ICB228:ICQ228"/>
    <mergeCell ref="ICR228:IDG228"/>
    <mergeCell ref="IDH228:IDN228"/>
    <mergeCell ref="IDO228:IEV228"/>
    <mergeCell ref="IEW228:IFL228"/>
    <mergeCell ref="IFM228:IGB228"/>
    <mergeCell ref="IGC228:IGR228"/>
    <mergeCell ref="IGS228:IHH228"/>
    <mergeCell ref="IHI228:IHO228"/>
    <mergeCell ref="IHP228:IIW228"/>
    <mergeCell ref="IIX228:IJM228"/>
    <mergeCell ref="IJN228:IKC228"/>
    <mergeCell ref="IKD228:IKS228"/>
    <mergeCell ref="IKT228:ILI228"/>
    <mergeCell ref="ILJ228:ILP228"/>
    <mergeCell ref="ILQ228:IMX228"/>
    <mergeCell ref="IMY228:INN228"/>
    <mergeCell ref="INO228:IOD228"/>
    <mergeCell ref="IOE228:IOT228"/>
    <mergeCell ref="IOU228:IPJ228"/>
    <mergeCell ref="IPK228:IPQ228"/>
    <mergeCell ref="IPR228:IQY228"/>
    <mergeCell ref="IQZ228:IRO228"/>
    <mergeCell ref="IRP228:ISE228"/>
    <mergeCell ref="ISF228:ISU228"/>
    <mergeCell ref="ISV228:ITK228"/>
    <mergeCell ref="ITL228:ITR228"/>
    <mergeCell ref="ITS228:IUZ228"/>
    <mergeCell ref="IVA228:IVP228"/>
    <mergeCell ref="IVQ228:IWF228"/>
    <mergeCell ref="IWG228:IWV228"/>
    <mergeCell ref="IWW228:IXL228"/>
    <mergeCell ref="IXM228:IXS228"/>
    <mergeCell ref="IXT228:IZA228"/>
    <mergeCell ref="IZB228:IZQ228"/>
    <mergeCell ref="IZR228:JAG228"/>
    <mergeCell ref="JAH228:JAW228"/>
    <mergeCell ref="JAX228:JBM228"/>
    <mergeCell ref="JBN228:JBT228"/>
    <mergeCell ref="JBU228:JDB228"/>
    <mergeCell ref="JDC228:JDR228"/>
    <mergeCell ref="JDS228:JEH228"/>
    <mergeCell ref="JEI228:JEX228"/>
    <mergeCell ref="JEY228:JFN228"/>
    <mergeCell ref="JFO228:JFU228"/>
    <mergeCell ref="JFV228:JHC228"/>
    <mergeCell ref="JHD228:JHS228"/>
    <mergeCell ref="JHT228:JII228"/>
    <mergeCell ref="JIJ228:JIY228"/>
    <mergeCell ref="JIZ228:JJO228"/>
    <mergeCell ref="JJP228:JJV228"/>
    <mergeCell ref="JJW228:JLD228"/>
    <mergeCell ref="JLE228:JLT228"/>
    <mergeCell ref="JLU228:JMJ228"/>
    <mergeCell ref="JMK228:JMZ228"/>
    <mergeCell ref="JNA228:JNP228"/>
    <mergeCell ref="JNQ228:JNW228"/>
    <mergeCell ref="JNX228:JPE228"/>
    <mergeCell ref="JPF228:JPU228"/>
    <mergeCell ref="JPV228:JQK228"/>
    <mergeCell ref="JQL228:JRA228"/>
    <mergeCell ref="JRB228:JRQ228"/>
    <mergeCell ref="JRR228:JRX228"/>
    <mergeCell ref="JRY228:JTF228"/>
    <mergeCell ref="JTG228:JTV228"/>
    <mergeCell ref="JTW228:JUL228"/>
    <mergeCell ref="JUM228:JVB228"/>
    <mergeCell ref="JVC228:JVR228"/>
    <mergeCell ref="JVS228:JVY228"/>
    <mergeCell ref="JVZ228:JXG228"/>
    <mergeCell ref="JXH228:JXW228"/>
    <mergeCell ref="JXX228:JYM228"/>
    <mergeCell ref="JYN228:JZC228"/>
    <mergeCell ref="JZD228:JZS228"/>
    <mergeCell ref="JZT228:JZZ228"/>
    <mergeCell ref="KAA228:KBH228"/>
    <mergeCell ref="KBI228:KBX228"/>
    <mergeCell ref="KBY228:KCN228"/>
    <mergeCell ref="KCO228:KDD228"/>
    <mergeCell ref="KDE228:KDT228"/>
    <mergeCell ref="KDU228:KEA228"/>
    <mergeCell ref="KEB228:KFI228"/>
    <mergeCell ref="KFJ228:KFY228"/>
    <mergeCell ref="KFZ228:KGO228"/>
    <mergeCell ref="KGP228:KHE228"/>
    <mergeCell ref="KHF228:KHU228"/>
    <mergeCell ref="KHV228:KIB228"/>
    <mergeCell ref="KIC228:KJJ228"/>
    <mergeCell ref="KJK228:KJZ228"/>
    <mergeCell ref="KKA228:KKP228"/>
    <mergeCell ref="KKQ228:KLF228"/>
    <mergeCell ref="KLG228:KLV228"/>
    <mergeCell ref="KLW228:KMC228"/>
    <mergeCell ref="KMD228:KNK228"/>
    <mergeCell ref="KNL228:KOA228"/>
    <mergeCell ref="KOB228:KOQ228"/>
    <mergeCell ref="KOR228:KPG228"/>
    <mergeCell ref="KPH228:KPW228"/>
    <mergeCell ref="KPX228:KQD228"/>
    <mergeCell ref="KQE228:KRL228"/>
    <mergeCell ref="KRM228:KSB228"/>
    <mergeCell ref="KSC228:KSR228"/>
    <mergeCell ref="KSS228:KTH228"/>
    <mergeCell ref="KTI228:KTX228"/>
    <mergeCell ref="KTY228:KUE228"/>
    <mergeCell ref="KUF228:KVM228"/>
    <mergeCell ref="KVN228:KWC228"/>
    <mergeCell ref="KWD228:KWS228"/>
    <mergeCell ref="KWT228:KXI228"/>
    <mergeCell ref="KXJ228:KXY228"/>
    <mergeCell ref="KXZ228:KYF228"/>
    <mergeCell ref="KYG228:KZN228"/>
    <mergeCell ref="KZO228:LAD228"/>
    <mergeCell ref="LAE228:LAT228"/>
    <mergeCell ref="LAU228:LBJ228"/>
    <mergeCell ref="LBK228:LBZ228"/>
    <mergeCell ref="LCA228:LCG228"/>
    <mergeCell ref="LCH228:LDO228"/>
    <mergeCell ref="LDP228:LEE228"/>
    <mergeCell ref="LEF228:LEU228"/>
    <mergeCell ref="LEV228:LFK228"/>
    <mergeCell ref="LFL228:LGA228"/>
    <mergeCell ref="LGB228:LGH228"/>
    <mergeCell ref="LGI228:LHP228"/>
    <mergeCell ref="LHQ228:LIF228"/>
    <mergeCell ref="LIG228:LIV228"/>
    <mergeCell ref="LIW228:LJL228"/>
    <mergeCell ref="LJM228:LKB228"/>
    <mergeCell ref="LKC228:LKI228"/>
    <mergeCell ref="LKJ228:LLQ228"/>
    <mergeCell ref="LLR228:LMG228"/>
    <mergeCell ref="LMH228:LMW228"/>
    <mergeCell ref="LMX228:LNM228"/>
    <mergeCell ref="LNN228:LOC228"/>
    <mergeCell ref="LOD228:LOJ228"/>
    <mergeCell ref="LOK228:LPR228"/>
    <mergeCell ref="LPS228:LQH228"/>
    <mergeCell ref="LQI228:LQX228"/>
    <mergeCell ref="LQY228:LRN228"/>
    <mergeCell ref="LRO228:LSD228"/>
    <mergeCell ref="LSE228:LSK228"/>
    <mergeCell ref="LSL228:LTS228"/>
    <mergeCell ref="LTT228:LUI228"/>
    <mergeCell ref="LUJ228:LUY228"/>
    <mergeCell ref="LUZ228:LVO228"/>
    <mergeCell ref="LVP228:LWE228"/>
    <mergeCell ref="LWF228:LWL228"/>
    <mergeCell ref="LWM228:LXT228"/>
    <mergeCell ref="LXU228:LYJ228"/>
    <mergeCell ref="LYK228:LYZ228"/>
    <mergeCell ref="LZA228:LZP228"/>
    <mergeCell ref="LZQ228:MAF228"/>
    <mergeCell ref="MAG228:MAM228"/>
    <mergeCell ref="MAN228:MBU228"/>
    <mergeCell ref="MBV228:MCK228"/>
    <mergeCell ref="MCL228:MDA228"/>
    <mergeCell ref="MDB228:MDQ228"/>
    <mergeCell ref="MDR228:MEG228"/>
    <mergeCell ref="MEH228:MEN228"/>
    <mergeCell ref="MEO228:MFV228"/>
    <mergeCell ref="MFW228:MGL228"/>
    <mergeCell ref="MGM228:MHB228"/>
    <mergeCell ref="MHC228:MHR228"/>
    <mergeCell ref="MHS228:MIH228"/>
    <mergeCell ref="MII228:MIO228"/>
    <mergeCell ref="MIP228:MJW228"/>
    <mergeCell ref="MJX228:MKM228"/>
    <mergeCell ref="MKN228:MLC228"/>
    <mergeCell ref="MLD228:MLS228"/>
    <mergeCell ref="MLT228:MMI228"/>
    <mergeCell ref="MMJ228:MMP228"/>
    <mergeCell ref="MMQ228:MNX228"/>
    <mergeCell ref="MNY228:MON228"/>
    <mergeCell ref="MOO228:MPD228"/>
    <mergeCell ref="MPE228:MPT228"/>
    <mergeCell ref="MPU228:MQJ228"/>
    <mergeCell ref="MQK228:MQQ228"/>
    <mergeCell ref="MQR228:MRY228"/>
    <mergeCell ref="MRZ228:MSO228"/>
    <mergeCell ref="MSP228:MTE228"/>
    <mergeCell ref="MTF228:MTU228"/>
    <mergeCell ref="MTV228:MUK228"/>
    <mergeCell ref="MUL228:MUR228"/>
    <mergeCell ref="MUS228:MVZ228"/>
    <mergeCell ref="MWA228:MWP228"/>
    <mergeCell ref="MWQ228:MXF228"/>
    <mergeCell ref="MXG228:MXV228"/>
    <mergeCell ref="MXW228:MYL228"/>
    <mergeCell ref="MYM228:MYS228"/>
    <mergeCell ref="MYT228:NAA228"/>
    <mergeCell ref="NAB228:NAQ228"/>
    <mergeCell ref="NAR228:NBG228"/>
    <mergeCell ref="NBH228:NBW228"/>
    <mergeCell ref="NBX228:NCM228"/>
    <mergeCell ref="NCN228:NCT228"/>
    <mergeCell ref="NCU228:NEB228"/>
    <mergeCell ref="NEC228:NER228"/>
    <mergeCell ref="NES228:NFH228"/>
    <mergeCell ref="NFI228:NFX228"/>
    <mergeCell ref="NFY228:NGN228"/>
    <mergeCell ref="NGO228:NGU228"/>
    <mergeCell ref="NGV228:NIC228"/>
    <mergeCell ref="NID228:NIS228"/>
    <mergeCell ref="NIT228:NJI228"/>
    <mergeCell ref="NJJ228:NJY228"/>
    <mergeCell ref="NJZ228:NKO228"/>
    <mergeCell ref="NKP228:NKV228"/>
    <mergeCell ref="NKW228:NMD228"/>
    <mergeCell ref="NME228:NMT228"/>
    <mergeCell ref="NMU228:NNJ228"/>
    <mergeCell ref="NNK228:NNZ228"/>
    <mergeCell ref="NOA228:NOP228"/>
    <mergeCell ref="NOQ228:NOW228"/>
    <mergeCell ref="NOX228:NQE228"/>
    <mergeCell ref="NQF228:NQU228"/>
    <mergeCell ref="NQV228:NRK228"/>
    <mergeCell ref="NRL228:NSA228"/>
    <mergeCell ref="NSB228:NSQ228"/>
    <mergeCell ref="NSR228:NSX228"/>
    <mergeCell ref="NSY228:NUF228"/>
    <mergeCell ref="NUG228:NUV228"/>
    <mergeCell ref="NUW228:NVL228"/>
    <mergeCell ref="NVM228:NWB228"/>
    <mergeCell ref="NWC228:NWR228"/>
    <mergeCell ref="NWS228:NWY228"/>
    <mergeCell ref="NWZ228:NYG228"/>
    <mergeCell ref="NYH228:NYW228"/>
    <mergeCell ref="NYX228:NZM228"/>
    <mergeCell ref="NZN228:OAC228"/>
    <mergeCell ref="OAD228:OAS228"/>
    <mergeCell ref="OAT228:OAZ228"/>
    <mergeCell ref="OBA228:OCH228"/>
    <mergeCell ref="OCI228:OCX228"/>
    <mergeCell ref="OCY228:ODN228"/>
    <mergeCell ref="ODO228:OED228"/>
    <mergeCell ref="OEE228:OET228"/>
    <mergeCell ref="OEU228:OFA228"/>
    <mergeCell ref="OFB228:OGI228"/>
    <mergeCell ref="OGJ228:OGY228"/>
    <mergeCell ref="OGZ228:OHO228"/>
    <mergeCell ref="OHP228:OIE228"/>
    <mergeCell ref="OIF228:OIU228"/>
    <mergeCell ref="OIV228:OJB228"/>
    <mergeCell ref="OJC228:OKJ228"/>
    <mergeCell ref="OKK228:OKZ228"/>
    <mergeCell ref="OLA228:OLP228"/>
    <mergeCell ref="OLQ228:OMF228"/>
    <mergeCell ref="OMG228:OMV228"/>
    <mergeCell ref="OMW228:ONC228"/>
    <mergeCell ref="OND228:OOK228"/>
    <mergeCell ref="OOL228:OPA228"/>
    <mergeCell ref="OPB228:OPQ228"/>
    <mergeCell ref="OPR228:OQG228"/>
    <mergeCell ref="OQH228:OQW228"/>
    <mergeCell ref="OQX228:ORD228"/>
    <mergeCell ref="ORE228:OSL228"/>
    <mergeCell ref="OSM228:OTB228"/>
    <mergeCell ref="OTC228:OTR228"/>
    <mergeCell ref="OTS228:OUH228"/>
    <mergeCell ref="OUI228:OUX228"/>
    <mergeCell ref="OUY228:OVE228"/>
    <mergeCell ref="OVF228:OWM228"/>
    <mergeCell ref="OWN228:OXC228"/>
    <mergeCell ref="OXD228:OXS228"/>
    <mergeCell ref="OXT228:OYI228"/>
    <mergeCell ref="OYJ228:OYY228"/>
    <mergeCell ref="OYZ228:OZF228"/>
    <mergeCell ref="OZG228:PAN228"/>
    <mergeCell ref="PAO228:PBD228"/>
    <mergeCell ref="PBE228:PBT228"/>
    <mergeCell ref="PBU228:PCJ228"/>
    <mergeCell ref="PCK228:PCZ228"/>
    <mergeCell ref="PDA228:PDG228"/>
    <mergeCell ref="PDH228:PEO228"/>
    <mergeCell ref="PEP228:PFE228"/>
    <mergeCell ref="PFF228:PFU228"/>
    <mergeCell ref="PFV228:PGK228"/>
    <mergeCell ref="PGL228:PHA228"/>
    <mergeCell ref="PHB228:PHH228"/>
    <mergeCell ref="PHI228:PIP228"/>
    <mergeCell ref="PIQ228:PJF228"/>
    <mergeCell ref="PJG228:PJV228"/>
    <mergeCell ref="PJW228:PKL228"/>
    <mergeCell ref="PKM228:PLB228"/>
    <mergeCell ref="PLC228:PLI228"/>
    <mergeCell ref="PLJ228:PMQ228"/>
    <mergeCell ref="PMR228:PNG228"/>
    <mergeCell ref="PNH228:PNW228"/>
    <mergeCell ref="PNX228:POM228"/>
    <mergeCell ref="PON228:PPC228"/>
    <mergeCell ref="PPD228:PPJ228"/>
    <mergeCell ref="PPK228:PQR228"/>
    <mergeCell ref="PQS228:PRH228"/>
    <mergeCell ref="PRI228:PRX228"/>
    <mergeCell ref="PRY228:PSN228"/>
    <mergeCell ref="PSO228:PTD228"/>
    <mergeCell ref="PTE228:PTK228"/>
    <mergeCell ref="PTL228:PUS228"/>
    <mergeCell ref="PUT228:PVI228"/>
    <mergeCell ref="PVJ228:PVY228"/>
    <mergeCell ref="PVZ228:PWO228"/>
    <mergeCell ref="PWP228:PXE228"/>
    <mergeCell ref="PXF228:PXL228"/>
    <mergeCell ref="PXM228:PYT228"/>
    <mergeCell ref="PYU228:PZJ228"/>
    <mergeCell ref="PZK228:PZZ228"/>
    <mergeCell ref="QAA228:QAP228"/>
    <mergeCell ref="QAQ228:QBF228"/>
    <mergeCell ref="QBG228:QBM228"/>
    <mergeCell ref="QBN228:QCU228"/>
    <mergeCell ref="QCV228:QDK228"/>
    <mergeCell ref="QDL228:QEA228"/>
    <mergeCell ref="QEB228:QEQ228"/>
    <mergeCell ref="QER228:QFG228"/>
    <mergeCell ref="QFH228:QFN228"/>
    <mergeCell ref="QFO228:QGV228"/>
    <mergeCell ref="QGW228:QHL228"/>
    <mergeCell ref="QHM228:QIB228"/>
    <mergeCell ref="QIC228:QIR228"/>
    <mergeCell ref="QIS228:QJH228"/>
    <mergeCell ref="QJI228:QJO228"/>
    <mergeCell ref="QJP228:QKW228"/>
    <mergeCell ref="QKX228:QLM228"/>
    <mergeCell ref="QLN228:QMC228"/>
    <mergeCell ref="QMD228:QMS228"/>
    <mergeCell ref="QMT228:QNI228"/>
    <mergeCell ref="QNJ228:QNP228"/>
    <mergeCell ref="QNQ228:QOX228"/>
    <mergeCell ref="QOY228:QPN228"/>
    <mergeCell ref="QPO228:QQD228"/>
    <mergeCell ref="QQE228:QQT228"/>
    <mergeCell ref="QQU228:QRJ228"/>
    <mergeCell ref="QRK228:QRQ228"/>
    <mergeCell ref="QRR228:QSY228"/>
    <mergeCell ref="QSZ228:QTO228"/>
    <mergeCell ref="QTP228:QUE228"/>
    <mergeCell ref="QUF228:QUU228"/>
    <mergeCell ref="QUV228:QVK228"/>
    <mergeCell ref="QVL228:QVR228"/>
    <mergeCell ref="QVS228:QWZ228"/>
    <mergeCell ref="QXA228:QXP228"/>
    <mergeCell ref="QXQ228:QYF228"/>
    <mergeCell ref="QYG228:QYV228"/>
    <mergeCell ref="QYW228:QZL228"/>
    <mergeCell ref="QZM228:QZS228"/>
    <mergeCell ref="QZT228:RBA228"/>
    <mergeCell ref="RBB228:RBQ228"/>
    <mergeCell ref="RBR228:RCG228"/>
    <mergeCell ref="RCH228:RCW228"/>
    <mergeCell ref="RCX228:RDM228"/>
    <mergeCell ref="RDN228:RDT228"/>
    <mergeCell ref="RDU228:RFB228"/>
    <mergeCell ref="RFC228:RFR228"/>
    <mergeCell ref="RFS228:RGH228"/>
    <mergeCell ref="RGI228:RGX228"/>
    <mergeCell ref="RGY228:RHN228"/>
    <mergeCell ref="RHO228:RHU228"/>
    <mergeCell ref="RHV228:RJC228"/>
    <mergeCell ref="RJD228:RJS228"/>
    <mergeCell ref="RJT228:RKI228"/>
    <mergeCell ref="RKJ228:RKY228"/>
    <mergeCell ref="RKZ228:RLO228"/>
    <mergeCell ref="RLP228:RLV228"/>
    <mergeCell ref="RLW228:RND228"/>
    <mergeCell ref="RNE228:RNT228"/>
    <mergeCell ref="RNU228:ROJ228"/>
    <mergeCell ref="ROK228:ROZ228"/>
    <mergeCell ref="RPA228:RPP228"/>
    <mergeCell ref="RPQ228:RPW228"/>
    <mergeCell ref="RPX228:RRE228"/>
    <mergeCell ref="RRF228:RRU228"/>
    <mergeCell ref="RRV228:RSK228"/>
    <mergeCell ref="RSL228:RTA228"/>
    <mergeCell ref="RTB228:RTQ228"/>
    <mergeCell ref="RTR228:RTX228"/>
    <mergeCell ref="RTY228:RVF228"/>
    <mergeCell ref="RVG228:RVV228"/>
    <mergeCell ref="RVW228:RWL228"/>
    <mergeCell ref="RWM228:RXB228"/>
    <mergeCell ref="RXC228:RXR228"/>
    <mergeCell ref="RXS228:RXY228"/>
    <mergeCell ref="RXZ228:RZG228"/>
    <mergeCell ref="RZH228:RZW228"/>
    <mergeCell ref="RZX228:SAM228"/>
    <mergeCell ref="SAN228:SBC228"/>
    <mergeCell ref="SBD228:SBS228"/>
    <mergeCell ref="SBT228:SBZ228"/>
    <mergeCell ref="SCA228:SDH228"/>
    <mergeCell ref="SDI228:SDX228"/>
    <mergeCell ref="SDY228:SEN228"/>
    <mergeCell ref="SEO228:SFD228"/>
    <mergeCell ref="SFE228:SFT228"/>
    <mergeCell ref="SFU228:SGA228"/>
    <mergeCell ref="SGB228:SHI228"/>
    <mergeCell ref="SHJ228:SHY228"/>
    <mergeCell ref="SHZ228:SIO228"/>
    <mergeCell ref="SIP228:SJE228"/>
    <mergeCell ref="SJF228:SJU228"/>
    <mergeCell ref="SJV228:SKB228"/>
    <mergeCell ref="SKC228:SLJ228"/>
    <mergeCell ref="SLK228:SLZ228"/>
    <mergeCell ref="SMA228:SMP228"/>
    <mergeCell ref="SMQ228:SNF228"/>
    <mergeCell ref="SNG228:SNV228"/>
    <mergeCell ref="SNW228:SOC228"/>
    <mergeCell ref="SOD228:SPK228"/>
    <mergeCell ref="SPL228:SQA228"/>
    <mergeCell ref="SQB228:SQQ228"/>
    <mergeCell ref="SQR228:SRG228"/>
    <mergeCell ref="SRH228:SRW228"/>
    <mergeCell ref="SRX228:SSD228"/>
    <mergeCell ref="SSE228:STL228"/>
    <mergeCell ref="STM228:SUB228"/>
    <mergeCell ref="SUC228:SUR228"/>
    <mergeCell ref="SUS228:SVH228"/>
    <mergeCell ref="SVI228:SVX228"/>
    <mergeCell ref="SVY228:SWE228"/>
    <mergeCell ref="SWF228:SXM228"/>
    <mergeCell ref="SXN228:SYC228"/>
    <mergeCell ref="SYD228:SYS228"/>
    <mergeCell ref="SYT228:SZI228"/>
    <mergeCell ref="SZJ228:SZY228"/>
    <mergeCell ref="SZZ228:TAF228"/>
    <mergeCell ref="TAG228:TBN228"/>
    <mergeCell ref="TBO228:TCD228"/>
    <mergeCell ref="TCE228:TCT228"/>
    <mergeCell ref="TCU228:TDJ228"/>
    <mergeCell ref="TDK228:TDZ228"/>
    <mergeCell ref="TEA228:TEG228"/>
    <mergeCell ref="TEH228:TFO228"/>
    <mergeCell ref="TFP228:TGE228"/>
    <mergeCell ref="TGF228:TGU228"/>
    <mergeCell ref="TGV228:THK228"/>
    <mergeCell ref="THL228:TIA228"/>
    <mergeCell ref="TIB228:TIH228"/>
    <mergeCell ref="TII228:TJP228"/>
    <mergeCell ref="TJQ228:TKF228"/>
    <mergeCell ref="TKG228:TKV228"/>
    <mergeCell ref="TKW228:TLL228"/>
    <mergeCell ref="TLM228:TMB228"/>
    <mergeCell ref="TMC228:TMI228"/>
    <mergeCell ref="TMJ228:TNQ228"/>
    <mergeCell ref="TNR228:TOG228"/>
    <mergeCell ref="TOH228:TOW228"/>
    <mergeCell ref="TOX228:TPM228"/>
    <mergeCell ref="TPN228:TQC228"/>
    <mergeCell ref="TQD228:TQJ228"/>
    <mergeCell ref="TQK228:TRR228"/>
    <mergeCell ref="TRS228:TSH228"/>
    <mergeCell ref="TSI228:TSX228"/>
    <mergeCell ref="TSY228:TTN228"/>
    <mergeCell ref="TTO228:TUD228"/>
    <mergeCell ref="TUE228:TUK228"/>
    <mergeCell ref="TUL228:TVS228"/>
    <mergeCell ref="TVT228:TWI228"/>
    <mergeCell ref="TWJ228:TWY228"/>
    <mergeCell ref="TWZ228:TXO228"/>
    <mergeCell ref="TXP228:TYE228"/>
    <mergeCell ref="TYF228:TYL228"/>
    <mergeCell ref="TYM228:TZT228"/>
    <mergeCell ref="TZU228:UAJ228"/>
    <mergeCell ref="UAK228:UAZ228"/>
    <mergeCell ref="UBA228:UBP228"/>
    <mergeCell ref="UBQ228:UCF228"/>
    <mergeCell ref="UCG228:UCM228"/>
    <mergeCell ref="UCN228:UDU228"/>
    <mergeCell ref="UDV228:UEK228"/>
    <mergeCell ref="UEL228:UFA228"/>
    <mergeCell ref="UFB228:UFQ228"/>
    <mergeCell ref="UFR228:UGG228"/>
    <mergeCell ref="UGH228:UGN228"/>
    <mergeCell ref="UGO228:UHV228"/>
    <mergeCell ref="UHW228:UIL228"/>
    <mergeCell ref="UIM228:UJB228"/>
    <mergeCell ref="UJC228:UJR228"/>
    <mergeCell ref="UJS228:UKH228"/>
    <mergeCell ref="UKI228:UKO228"/>
    <mergeCell ref="UKP228:ULW228"/>
    <mergeCell ref="ULX228:UMM228"/>
    <mergeCell ref="UMN228:UNC228"/>
    <mergeCell ref="UND228:UNS228"/>
    <mergeCell ref="UNT228:UOI228"/>
    <mergeCell ref="UOJ228:UOP228"/>
    <mergeCell ref="UOQ228:UPX228"/>
    <mergeCell ref="UPY228:UQN228"/>
    <mergeCell ref="UQO228:URD228"/>
    <mergeCell ref="URE228:URT228"/>
    <mergeCell ref="URU228:USJ228"/>
    <mergeCell ref="USK228:USQ228"/>
    <mergeCell ref="USR228:UTY228"/>
    <mergeCell ref="UTZ228:UUO228"/>
    <mergeCell ref="UUP228:UVE228"/>
    <mergeCell ref="UVF228:UVU228"/>
    <mergeCell ref="UVV228:UWK228"/>
    <mergeCell ref="UWL228:UWR228"/>
    <mergeCell ref="UWS228:UXZ228"/>
    <mergeCell ref="UYA228:UYP228"/>
    <mergeCell ref="UYQ228:UZF228"/>
    <mergeCell ref="UZG228:UZV228"/>
    <mergeCell ref="UZW228:VAL228"/>
    <mergeCell ref="VAM228:VAS228"/>
    <mergeCell ref="VAT228:VCA228"/>
    <mergeCell ref="VCB228:VCQ228"/>
    <mergeCell ref="VCR228:VDG228"/>
    <mergeCell ref="VDH228:VDW228"/>
    <mergeCell ref="VDX228:VEM228"/>
    <mergeCell ref="VEN228:VET228"/>
    <mergeCell ref="VEU228:VGB228"/>
    <mergeCell ref="VGC228:VGR228"/>
    <mergeCell ref="VGS228:VHH228"/>
    <mergeCell ref="VHI228:VHX228"/>
    <mergeCell ref="VHY228:VIN228"/>
    <mergeCell ref="VIO228:VIU228"/>
    <mergeCell ref="VIV228:VKC228"/>
    <mergeCell ref="VKD228:VKS228"/>
    <mergeCell ref="VKT228:VLI228"/>
    <mergeCell ref="VLJ228:VLY228"/>
    <mergeCell ref="VLZ228:VMO228"/>
    <mergeCell ref="VMP228:VMV228"/>
    <mergeCell ref="VMW228:VOD228"/>
    <mergeCell ref="VOE228:VOT228"/>
    <mergeCell ref="VOU228:VPJ228"/>
    <mergeCell ref="VPK228:VPZ228"/>
    <mergeCell ref="VQA228:VQP228"/>
    <mergeCell ref="VQQ228:VQW228"/>
    <mergeCell ref="VQX228:VSE228"/>
    <mergeCell ref="VSF228:VSU228"/>
    <mergeCell ref="VSV228:VTK228"/>
    <mergeCell ref="VTL228:VUA228"/>
    <mergeCell ref="VUB228:VUQ228"/>
    <mergeCell ref="VUR228:VUX228"/>
    <mergeCell ref="VUY228:VWF228"/>
    <mergeCell ref="VWG228:VWV228"/>
    <mergeCell ref="VWW228:VXL228"/>
    <mergeCell ref="VXM228:VYB228"/>
    <mergeCell ref="VYC228:VYR228"/>
    <mergeCell ref="VYS228:VYY228"/>
    <mergeCell ref="VYZ228:WAG228"/>
    <mergeCell ref="WAH228:WAW228"/>
    <mergeCell ref="WAX228:WBM228"/>
    <mergeCell ref="WBN228:WCC228"/>
    <mergeCell ref="WCD228:WCS228"/>
    <mergeCell ref="WCT228:WCZ228"/>
    <mergeCell ref="WDA228:WEH228"/>
    <mergeCell ref="WEI228:WEX228"/>
    <mergeCell ref="WEY228:WFN228"/>
    <mergeCell ref="WFO228:WGD228"/>
    <mergeCell ref="WGE228:WGT228"/>
    <mergeCell ref="WGU228:WHA228"/>
    <mergeCell ref="WHB228:WII228"/>
    <mergeCell ref="WIJ228:WIY228"/>
    <mergeCell ref="WIZ228:WJO228"/>
    <mergeCell ref="WJP228:WKE228"/>
    <mergeCell ref="WKF228:WKU228"/>
    <mergeCell ref="WKV228:WLB228"/>
    <mergeCell ref="WLC228:WMJ228"/>
    <mergeCell ref="WMK228:WMZ228"/>
    <mergeCell ref="WNA228:WNP228"/>
    <mergeCell ref="WNQ228:WOF228"/>
    <mergeCell ref="WOG228:WOV228"/>
    <mergeCell ref="WOW228:WPC228"/>
    <mergeCell ref="WPD228:WQK228"/>
    <mergeCell ref="WQL228:WRA228"/>
    <mergeCell ref="WRB228:WRQ228"/>
    <mergeCell ref="WRR228:WSG228"/>
    <mergeCell ref="WSH228:WSW228"/>
    <mergeCell ref="WSX228:WTD228"/>
    <mergeCell ref="WTE228:WUL228"/>
    <mergeCell ref="WUM228:WVB228"/>
    <mergeCell ref="WVC228:WVR228"/>
    <mergeCell ref="WVS228:WWH228"/>
    <mergeCell ref="WWI228:WWX228"/>
    <mergeCell ref="WWY228:WXE228"/>
    <mergeCell ref="WXF228:WYM228"/>
    <mergeCell ref="WYN228:WZC228"/>
    <mergeCell ref="WZD228:WZS228"/>
    <mergeCell ref="WZT228:XAI228"/>
    <mergeCell ref="XAJ228:XAY228"/>
    <mergeCell ref="XAZ228:XBF228"/>
    <mergeCell ref="XBG228:XCN228"/>
    <mergeCell ref="XCO228:XDD228"/>
    <mergeCell ref="XDE228:XDT228"/>
    <mergeCell ref="XDU228:XEJ228"/>
    <mergeCell ref="XEK228:XEZ228"/>
    <mergeCell ref="XFA228:XFD228"/>
    <mergeCell ref="A229:G229"/>
    <mergeCell ref="H229:AO229"/>
    <mergeCell ref="AP229:BE229"/>
    <mergeCell ref="BF229:BU229"/>
    <mergeCell ref="BV229:CK229"/>
    <mergeCell ref="CL229:DA229"/>
    <mergeCell ref="DI229:EP229"/>
    <mergeCell ref="EQ229:FF229"/>
    <mergeCell ref="FG229:FV229"/>
    <mergeCell ref="FW229:GL229"/>
    <mergeCell ref="GM229:HB229"/>
    <mergeCell ref="HC229:HI229"/>
    <mergeCell ref="HJ229:IQ229"/>
    <mergeCell ref="IR229:JG229"/>
    <mergeCell ref="JH229:JW229"/>
    <mergeCell ref="JX229:KM229"/>
    <mergeCell ref="KN229:LC229"/>
    <mergeCell ref="LD229:LJ229"/>
    <mergeCell ref="LK229:MR229"/>
    <mergeCell ref="MS229:NH229"/>
    <mergeCell ref="NI229:NX229"/>
    <mergeCell ref="NY229:ON229"/>
    <mergeCell ref="OO229:PD229"/>
    <mergeCell ref="PE229:PK229"/>
    <mergeCell ref="PL229:QS229"/>
    <mergeCell ref="QT229:RI229"/>
    <mergeCell ref="RJ229:RY229"/>
    <mergeCell ref="RZ229:SO229"/>
    <mergeCell ref="SP229:TE229"/>
    <mergeCell ref="TF229:TL229"/>
    <mergeCell ref="TM229:UT229"/>
    <mergeCell ref="UU229:VJ229"/>
    <mergeCell ref="VK229:VZ229"/>
    <mergeCell ref="WA229:WP229"/>
    <mergeCell ref="WQ229:XF229"/>
    <mergeCell ref="XG229:XM229"/>
    <mergeCell ref="XN229:YU229"/>
    <mergeCell ref="YV229:ZK229"/>
    <mergeCell ref="ZL229:AAA229"/>
    <mergeCell ref="AAB229:AAQ229"/>
    <mergeCell ref="AAR229:ABG229"/>
    <mergeCell ref="ABH229:ABN229"/>
    <mergeCell ref="ABO229:ACV229"/>
    <mergeCell ref="ACW229:ADL229"/>
    <mergeCell ref="ADM229:AEB229"/>
    <mergeCell ref="AEC229:AER229"/>
    <mergeCell ref="AES229:AFH229"/>
    <mergeCell ref="AFI229:AFO229"/>
    <mergeCell ref="AFP229:AGW229"/>
    <mergeCell ref="AGX229:AHM229"/>
    <mergeCell ref="AHN229:AIC229"/>
    <mergeCell ref="AID229:AIS229"/>
    <mergeCell ref="AIT229:AJI229"/>
    <mergeCell ref="AJJ229:AJP229"/>
    <mergeCell ref="AJQ229:AKX229"/>
    <mergeCell ref="AKY229:ALN229"/>
    <mergeCell ref="ALO229:AMD229"/>
    <mergeCell ref="AME229:AMT229"/>
    <mergeCell ref="AMU229:ANJ229"/>
    <mergeCell ref="ANK229:ANQ229"/>
    <mergeCell ref="ANR229:AOY229"/>
    <mergeCell ref="AOZ229:APO229"/>
    <mergeCell ref="APP229:AQE229"/>
    <mergeCell ref="AQF229:AQU229"/>
    <mergeCell ref="AQV229:ARK229"/>
    <mergeCell ref="ARL229:ARR229"/>
    <mergeCell ref="ARS229:ASZ229"/>
    <mergeCell ref="ATA229:ATP229"/>
    <mergeCell ref="ATQ229:AUF229"/>
    <mergeCell ref="AUG229:AUV229"/>
    <mergeCell ref="AUW229:AVL229"/>
    <mergeCell ref="AVM229:AVS229"/>
    <mergeCell ref="AVT229:AXA229"/>
    <mergeCell ref="AXB229:AXQ229"/>
    <mergeCell ref="AXR229:AYG229"/>
    <mergeCell ref="AYH229:AYW229"/>
    <mergeCell ref="AYX229:AZM229"/>
    <mergeCell ref="AZN229:AZT229"/>
    <mergeCell ref="AZU229:BBB229"/>
    <mergeCell ref="BBC229:BBR229"/>
    <mergeCell ref="BBS229:BCH229"/>
    <mergeCell ref="BCI229:BCX229"/>
    <mergeCell ref="BCY229:BDN229"/>
    <mergeCell ref="BDO229:BDU229"/>
    <mergeCell ref="BDV229:BFC229"/>
    <mergeCell ref="BFD229:BFS229"/>
    <mergeCell ref="BFT229:BGI229"/>
    <mergeCell ref="BGJ229:BGY229"/>
    <mergeCell ref="BGZ229:BHO229"/>
    <mergeCell ref="BHP229:BHV229"/>
    <mergeCell ref="BHW229:BJD229"/>
    <mergeCell ref="BJE229:BJT229"/>
    <mergeCell ref="BJU229:BKJ229"/>
    <mergeCell ref="BKK229:BKZ229"/>
    <mergeCell ref="BLA229:BLP229"/>
    <mergeCell ref="BLQ229:BLW229"/>
    <mergeCell ref="BLX229:BNE229"/>
    <mergeCell ref="BNF229:BNU229"/>
    <mergeCell ref="BNV229:BOK229"/>
    <mergeCell ref="BOL229:BPA229"/>
    <mergeCell ref="BPB229:BPQ229"/>
    <mergeCell ref="BPR229:BPX229"/>
    <mergeCell ref="BPY229:BRF229"/>
    <mergeCell ref="BRG229:BRV229"/>
    <mergeCell ref="BRW229:BSL229"/>
    <mergeCell ref="BSM229:BTB229"/>
    <mergeCell ref="BTC229:BTR229"/>
    <mergeCell ref="BTS229:BTY229"/>
    <mergeCell ref="BTZ229:BVG229"/>
    <mergeCell ref="BVH229:BVW229"/>
    <mergeCell ref="BVX229:BWM229"/>
    <mergeCell ref="BWN229:BXC229"/>
    <mergeCell ref="BXD229:BXS229"/>
    <mergeCell ref="BXT229:BXZ229"/>
    <mergeCell ref="BYA229:BZH229"/>
    <mergeCell ref="BZI229:BZX229"/>
    <mergeCell ref="BZY229:CAN229"/>
    <mergeCell ref="CAO229:CBD229"/>
    <mergeCell ref="CBE229:CBT229"/>
    <mergeCell ref="CBU229:CCA229"/>
    <mergeCell ref="CCB229:CDI229"/>
    <mergeCell ref="CDJ229:CDY229"/>
    <mergeCell ref="CDZ229:CEO229"/>
    <mergeCell ref="CEP229:CFE229"/>
    <mergeCell ref="CFF229:CFU229"/>
    <mergeCell ref="CFV229:CGB229"/>
    <mergeCell ref="CGC229:CHJ229"/>
    <mergeCell ref="CHK229:CHZ229"/>
    <mergeCell ref="CIA229:CIP229"/>
    <mergeCell ref="CIQ229:CJF229"/>
    <mergeCell ref="CJG229:CJV229"/>
    <mergeCell ref="CJW229:CKC229"/>
    <mergeCell ref="CKD229:CLK229"/>
    <mergeCell ref="CLL229:CMA229"/>
    <mergeCell ref="CMB229:CMQ229"/>
    <mergeCell ref="CMR229:CNG229"/>
    <mergeCell ref="CNH229:CNW229"/>
    <mergeCell ref="CNX229:COD229"/>
    <mergeCell ref="COE229:CPL229"/>
    <mergeCell ref="CPM229:CQB229"/>
    <mergeCell ref="CQC229:CQR229"/>
    <mergeCell ref="CQS229:CRH229"/>
    <mergeCell ref="CRI229:CRX229"/>
    <mergeCell ref="CRY229:CSE229"/>
    <mergeCell ref="CSF229:CTM229"/>
    <mergeCell ref="CTN229:CUC229"/>
    <mergeCell ref="CUD229:CUS229"/>
    <mergeCell ref="CUT229:CVI229"/>
    <mergeCell ref="CVJ229:CVY229"/>
    <mergeCell ref="CVZ229:CWF229"/>
    <mergeCell ref="CWG229:CXN229"/>
    <mergeCell ref="CXO229:CYD229"/>
    <mergeCell ref="CYE229:CYT229"/>
    <mergeCell ref="CYU229:CZJ229"/>
    <mergeCell ref="CZK229:CZZ229"/>
    <mergeCell ref="DAA229:DAG229"/>
    <mergeCell ref="DAH229:DBO229"/>
    <mergeCell ref="DBP229:DCE229"/>
    <mergeCell ref="DCF229:DCU229"/>
    <mergeCell ref="DCV229:DDK229"/>
    <mergeCell ref="DDL229:DEA229"/>
    <mergeCell ref="DEB229:DEH229"/>
    <mergeCell ref="DEI229:DFP229"/>
    <mergeCell ref="DFQ229:DGF229"/>
    <mergeCell ref="DGG229:DGV229"/>
    <mergeCell ref="DGW229:DHL229"/>
    <mergeCell ref="DHM229:DIB229"/>
    <mergeCell ref="DIC229:DII229"/>
    <mergeCell ref="DIJ229:DJQ229"/>
    <mergeCell ref="DJR229:DKG229"/>
    <mergeCell ref="DKH229:DKW229"/>
    <mergeCell ref="DKX229:DLM229"/>
    <mergeCell ref="DLN229:DMC229"/>
    <mergeCell ref="DMD229:DMJ229"/>
    <mergeCell ref="DMK229:DNR229"/>
    <mergeCell ref="DNS229:DOH229"/>
    <mergeCell ref="DOI229:DOX229"/>
    <mergeCell ref="DOY229:DPN229"/>
    <mergeCell ref="DPO229:DQD229"/>
    <mergeCell ref="DQE229:DQK229"/>
    <mergeCell ref="DQL229:DRS229"/>
    <mergeCell ref="DRT229:DSI229"/>
    <mergeCell ref="DSJ229:DSY229"/>
    <mergeCell ref="DSZ229:DTO229"/>
    <mergeCell ref="DTP229:DUE229"/>
    <mergeCell ref="DUF229:DUL229"/>
    <mergeCell ref="DUM229:DVT229"/>
    <mergeCell ref="DVU229:DWJ229"/>
    <mergeCell ref="DWK229:DWZ229"/>
    <mergeCell ref="DXA229:DXP229"/>
    <mergeCell ref="DXQ229:DYF229"/>
    <mergeCell ref="DYG229:DYM229"/>
    <mergeCell ref="DYN229:DZU229"/>
    <mergeCell ref="DZV229:EAK229"/>
    <mergeCell ref="EAL229:EBA229"/>
    <mergeCell ref="EBB229:EBQ229"/>
    <mergeCell ref="EBR229:ECG229"/>
    <mergeCell ref="ECH229:ECN229"/>
    <mergeCell ref="ECO229:EDV229"/>
    <mergeCell ref="EDW229:EEL229"/>
    <mergeCell ref="EEM229:EFB229"/>
    <mergeCell ref="EFC229:EFR229"/>
    <mergeCell ref="EFS229:EGH229"/>
    <mergeCell ref="EGI229:EGO229"/>
    <mergeCell ref="EGP229:EHW229"/>
    <mergeCell ref="EHX229:EIM229"/>
    <mergeCell ref="EIN229:EJC229"/>
    <mergeCell ref="EJD229:EJS229"/>
    <mergeCell ref="EJT229:EKI229"/>
    <mergeCell ref="EKJ229:EKP229"/>
    <mergeCell ref="EKQ229:ELX229"/>
    <mergeCell ref="ELY229:EMN229"/>
    <mergeCell ref="EMO229:END229"/>
    <mergeCell ref="ENE229:ENT229"/>
    <mergeCell ref="ENU229:EOJ229"/>
    <mergeCell ref="EOK229:EOQ229"/>
    <mergeCell ref="EOR229:EPY229"/>
    <mergeCell ref="EPZ229:EQO229"/>
    <mergeCell ref="EQP229:ERE229"/>
    <mergeCell ref="ERF229:ERU229"/>
    <mergeCell ref="ERV229:ESK229"/>
    <mergeCell ref="ESL229:ESR229"/>
    <mergeCell ref="ESS229:ETZ229"/>
    <mergeCell ref="EUA229:EUP229"/>
    <mergeCell ref="EUQ229:EVF229"/>
    <mergeCell ref="EVG229:EVV229"/>
    <mergeCell ref="EVW229:EWL229"/>
    <mergeCell ref="EWM229:EWS229"/>
    <mergeCell ref="EWT229:EYA229"/>
    <mergeCell ref="EYB229:EYQ229"/>
    <mergeCell ref="EYR229:EZG229"/>
    <mergeCell ref="EZH229:EZW229"/>
    <mergeCell ref="EZX229:FAM229"/>
    <mergeCell ref="FAN229:FAT229"/>
    <mergeCell ref="FAU229:FCB229"/>
    <mergeCell ref="FCC229:FCR229"/>
    <mergeCell ref="FCS229:FDH229"/>
    <mergeCell ref="FDI229:FDX229"/>
    <mergeCell ref="FDY229:FEN229"/>
    <mergeCell ref="FEO229:FEU229"/>
    <mergeCell ref="FEV229:FGC229"/>
    <mergeCell ref="FGD229:FGS229"/>
    <mergeCell ref="FGT229:FHI229"/>
    <mergeCell ref="FHJ229:FHY229"/>
    <mergeCell ref="FHZ229:FIO229"/>
    <mergeCell ref="FIP229:FIV229"/>
    <mergeCell ref="FIW229:FKD229"/>
    <mergeCell ref="FKE229:FKT229"/>
    <mergeCell ref="FKU229:FLJ229"/>
    <mergeCell ref="FLK229:FLZ229"/>
    <mergeCell ref="FMA229:FMP229"/>
    <mergeCell ref="FMQ229:FMW229"/>
    <mergeCell ref="FMX229:FOE229"/>
    <mergeCell ref="FOF229:FOU229"/>
    <mergeCell ref="FOV229:FPK229"/>
    <mergeCell ref="FPL229:FQA229"/>
    <mergeCell ref="FQB229:FQQ229"/>
    <mergeCell ref="FQR229:FQX229"/>
    <mergeCell ref="FQY229:FSF229"/>
    <mergeCell ref="FSG229:FSV229"/>
    <mergeCell ref="FSW229:FTL229"/>
    <mergeCell ref="FTM229:FUB229"/>
    <mergeCell ref="FUC229:FUR229"/>
    <mergeCell ref="FUS229:FUY229"/>
    <mergeCell ref="FUZ229:FWG229"/>
    <mergeCell ref="FWH229:FWW229"/>
    <mergeCell ref="FWX229:FXM229"/>
    <mergeCell ref="FXN229:FYC229"/>
    <mergeCell ref="FYD229:FYS229"/>
    <mergeCell ref="FYT229:FYZ229"/>
    <mergeCell ref="FZA229:GAH229"/>
    <mergeCell ref="GAI229:GAX229"/>
    <mergeCell ref="GAY229:GBN229"/>
    <mergeCell ref="GBO229:GCD229"/>
    <mergeCell ref="GCE229:GCT229"/>
    <mergeCell ref="GCU229:GDA229"/>
    <mergeCell ref="GDB229:GEI229"/>
    <mergeCell ref="GEJ229:GEY229"/>
    <mergeCell ref="GEZ229:GFO229"/>
    <mergeCell ref="GFP229:GGE229"/>
    <mergeCell ref="GGF229:GGU229"/>
    <mergeCell ref="GGV229:GHB229"/>
    <mergeCell ref="GHC229:GIJ229"/>
    <mergeCell ref="GIK229:GIZ229"/>
    <mergeCell ref="GJA229:GJP229"/>
    <mergeCell ref="GJQ229:GKF229"/>
    <mergeCell ref="GKG229:GKV229"/>
    <mergeCell ref="GKW229:GLC229"/>
    <mergeCell ref="GLD229:GMK229"/>
    <mergeCell ref="GML229:GNA229"/>
    <mergeCell ref="GNB229:GNQ229"/>
    <mergeCell ref="GNR229:GOG229"/>
    <mergeCell ref="GOH229:GOW229"/>
    <mergeCell ref="GOX229:GPD229"/>
    <mergeCell ref="GPE229:GQL229"/>
    <mergeCell ref="GQM229:GRB229"/>
    <mergeCell ref="GRC229:GRR229"/>
    <mergeCell ref="GRS229:GSH229"/>
    <mergeCell ref="GSI229:GSX229"/>
    <mergeCell ref="GSY229:GTE229"/>
    <mergeCell ref="GTF229:GUM229"/>
    <mergeCell ref="GUN229:GVC229"/>
    <mergeCell ref="GVD229:GVS229"/>
    <mergeCell ref="GVT229:GWI229"/>
    <mergeCell ref="GWJ229:GWY229"/>
    <mergeCell ref="GWZ229:GXF229"/>
    <mergeCell ref="GXG229:GYN229"/>
    <mergeCell ref="GYO229:GZD229"/>
    <mergeCell ref="GZE229:GZT229"/>
    <mergeCell ref="GZU229:HAJ229"/>
    <mergeCell ref="HAK229:HAZ229"/>
    <mergeCell ref="HBA229:HBG229"/>
    <mergeCell ref="HBH229:HCO229"/>
    <mergeCell ref="HCP229:HDE229"/>
    <mergeCell ref="HDF229:HDU229"/>
    <mergeCell ref="HDV229:HEK229"/>
    <mergeCell ref="HEL229:HFA229"/>
    <mergeCell ref="HFB229:HFH229"/>
    <mergeCell ref="HFI229:HGP229"/>
    <mergeCell ref="HGQ229:HHF229"/>
    <mergeCell ref="HHG229:HHV229"/>
    <mergeCell ref="HHW229:HIL229"/>
    <mergeCell ref="HIM229:HJB229"/>
    <mergeCell ref="HJC229:HJI229"/>
    <mergeCell ref="HJJ229:HKQ229"/>
    <mergeCell ref="HKR229:HLG229"/>
    <mergeCell ref="HLH229:HLW229"/>
    <mergeCell ref="HLX229:HMM229"/>
    <mergeCell ref="HMN229:HNC229"/>
    <mergeCell ref="HND229:HNJ229"/>
    <mergeCell ref="HNK229:HOR229"/>
    <mergeCell ref="HOS229:HPH229"/>
    <mergeCell ref="HPI229:HPX229"/>
    <mergeCell ref="HPY229:HQN229"/>
    <mergeCell ref="HQO229:HRD229"/>
    <mergeCell ref="HRE229:HRK229"/>
    <mergeCell ref="HRL229:HSS229"/>
    <mergeCell ref="HST229:HTI229"/>
    <mergeCell ref="HTJ229:HTY229"/>
    <mergeCell ref="HTZ229:HUO229"/>
    <mergeCell ref="HUP229:HVE229"/>
    <mergeCell ref="HVF229:HVL229"/>
    <mergeCell ref="HVM229:HWT229"/>
    <mergeCell ref="HWU229:HXJ229"/>
    <mergeCell ref="HXK229:HXZ229"/>
    <mergeCell ref="HYA229:HYP229"/>
    <mergeCell ref="HYQ229:HZF229"/>
    <mergeCell ref="HZG229:HZM229"/>
    <mergeCell ref="HZN229:IAU229"/>
    <mergeCell ref="IAV229:IBK229"/>
    <mergeCell ref="IBL229:ICA229"/>
    <mergeCell ref="ICB229:ICQ229"/>
    <mergeCell ref="ICR229:IDG229"/>
    <mergeCell ref="IDH229:IDN229"/>
    <mergeCell ref="IDO229:IEV229"/>
    <mergeCell ref="IEW229:IFL229"/>
    <mergeCell ref="IFM229:IGB229"/>
    <mergeCell ref="IGC229:IGR229"/>
    <mergeCell ref="IGS229:IHH229"/>
    <mergeCell ref="IHI229:IHO229"/>
    <mergeCell ref="IHP229:IIW229"/>
    <mergeCell ref="IIX229:IJM229"/>
    <mergeCell ref="IJN229:IKC229"/>
    <mergeCell ref="IKD229:IKS229"/>
    <mergeCell ref="IKT229:ILI229"/>
    <mergeCell ref="ILJ229:ILP229"/>
    <mergeCell ref="ILQ229:IMX229"/>
    <mergeCell ref="IMY229:INN229"/>
    <mergeCell ref="INO229:IOD229"/>
    <mergeCell ref="IOE229:IOT229"/>
    <mergeCell ref="IOU229:IPJ229"/>
    <mergeCell ref="IPK229:IPQ229"/>
    <mergeCell ref="IPR229:IQY229"/>
    <mergeCell ref="IQZ229:IRO229"/>
    <mergeCell ref="IRP229:ISE229"/>
    <mergeCell ref="ISF229:ISU229"/>
    <mergeCell ref="ISV229:ITK229"/>
    <mergeCell ref="ITL229:ITR229"/>
    <mergeCell ref="ITS229:IUZ229"/>
    <mergeCell ref="IVA229:IVP229"/>
    <mergeCell ref="IVQ229:IWF229"/>
    <mergeCell ref="IWG229:IWV229"/>
    <mergeCell ref="IWW229:IXL229"/>
    <mergeCell ref="IXM229:IXS229"/>
    <mergeCell ref="IXT229:IZA229"/>
    <mergeCell ref="IZB229:IZQ229"/>
    <mergeCell ref="IZR229:JAG229"/>
    <mergeCell ref="JAH229:JAW229"/>
    <mergeCell ref="JAX229:JBM229"/>
    <mergeCell ref="JBN229:JBT229"/>
    <mergeCell ref="JBU229:JDB229"/>
    <mergeCell ref="JDC229:JDR229"/>
    <mergeCell ref="JDS229:JEH229"/>
    <mergeCell ref="JEI229:JEX229"/>
    <mergeCell ref="JEY229:JFN229"/>
    <mergeCell ref="JFO229:JFU229"/>
    <mergeCell ref="JFV229:JHC229"/>
    <mergeCell ref="JHD229:JHS229"/>
    <mergeCell ref="JHT229:JII229"/>
    <mergeCell ref="JIJ229:JIY229"/>
    <mergeCell ref="JIZ229:JJO229"/>
    <mergeCell ref="JJP229:JJV229"/>
    <mergeCell ref="JJW229:JLD229"/>
    <mergeCell ref="JLE229:JLT229"/>
    <mergeCell ref="JLU229:JMJ229"/>
    <mergeCell ref="JMK229:JMZ229"/>
    <mergeCell ref="JNA229:JNP229"/>
    <mergeCell ref="JNQ229:JNW229"/>
    <mergeCell ref="JNX229:JPE229"/>
    <mergeCell ref="JPF229:JPU229"/>
    <mergeCell ref="JPV229:JQK229"/>
    <mergeCell ref="JQL229:JRA229"/>
    <mergeCell ref="JRB229:JRQ229"/>
    <mergeCell ref="JRR229:JRX229"/>
    <mergeCell ref="JRY229:JTF229"/>
    <mergeCell ref="JTG229:JTV229"/>
    <mergeCell ref="JTW229:JUL229"/>
    <mergeCell ref="JUM229:JVB229"/>
    <mergeCell ref="JVC229:JVR229"/>
    <mergeCell ref="JVS229:JVY229"/>
    <mergeCell ref="JVZ229:JXG229"/>
    <mergeCell ref="JXH229:JXW229"/>
    <mergeCell ref="JXX229:JYM229"/>
    <mergeCell ref="JYN229:JZC229"/>
    <mergeCell ref="JZD229:JZS229"/>
    <mergeCell ref="JZT229:JZZ229"/>
    <mergeCell ref="KAA229:KBH229"/>
    <mergeCell ref="KBI229:KBX229"/>
    <mergeCell ref="KBY229:KCN229"/>
    <mergeCell ref="KCO229:KDD229"/>
    <mergeCell ref="KDE229:KDT229"/>
    <mergeCell ref="KDU229:KEA229"/>
    <mergeCell ref="KEB229:KFI229"/>
    <mergeCell ref="KFJ229:KFY229"/>
    <mergeCell ref="KFZ229:KGO229"/>
    <mergeCell ref="KGP229:KHE229"/>
    <mergeCell ref="KHF229:KHU229"/>
    <mergeCell ref="KHV229:KIB229"/>
    <mergeCell ref="KIC229:KJJ229"/>
    <mergeCell ref="KJK229:KJZ229"/>
    <mergeCell ref="KKA229:KKP229"/>
    <mergeCell ref="KKQ229:KLF229"/>
    <mergeCell ref="KLG229:KLV229"/>
    <mergeCell ref="KLW229:KMC229"/>
    <mergeCell ref="KMD229:KNK229"/>
    <mergeCell ref="KNL229:KOA229"/>
    <mergeCell ref="KOB229:KOQ229"/>
    <mergeCell ref="KOR229:KPG229"/>
    <mergeCell ref="KPH229:KPW229"/>
    <mergeCell ref="KPX229:KQD229"/>
    <mergeCell ref="KQE229:KRL229"/>
    <mergeCell ref="KRM229:KSB229"/>
    <mergeCell ref="KSC229:KSR229"/>
    <mergeCell ref="KSS229:KTH229"/>
    <mergeCell ref="KTI229:KTX229"/>
    <mergeCell ref="KTY229:KUE229"/>
    <mergeCell ref="KUF229:KVM229"/>
    <mergeCell ref="KVN229:KWC229"/>
    <mergeCell ref="KWD229:KWS229"/>
    <mergeCell ref="KWT229:KXI229"/>
    <mergeCell ref="KXJ229:KXY229"/>
    <mergeCell ref="KXZ229:KYF229"/>
    <mergeCell ref="KYG229:KZN229"/>
    <mergeCell ref="KZO229:LAD229"/>
    <mergeCell ref="LAE229:LAT229"/>
    <mergeCell ref="LAU229:LBJ229"/>
    <mergeCell ref="LBK229:LBZ229"/>
    <mergeCell ref="LCA229:LCG229"/>
    <mergeCell ref="LCH229:LDO229"/>
    <mergeCell ref="LDP229:LEE229"/>
    <mergeCell ref="LEF229:LEU229"/>
    <mergeCell ref="LEV229:LFK229"/>
    <mergeCell ref="LFL229:LGA229"/>
    <mergeCell ref="LGB229:LGH229"/>
    <mergeCell ref="LGI229:LHP229"/>
    <mergeCell ref="LHQ229:LIF229"/>
    <mergeCell ref="LIG229:LIV229"/>
    <mergeCell ref="LIW229:LJL229"/>
    <mergeCell ref="LJM229:LKB229"/>
    <mergeCell ref="LKC229:LKI229"/>
    <mergeCell ref="LKJ229:LLQ229"/>
    <mergeCell ref="LLR229:LMG229"/>
    <mergeCell ref="LMH229:LMW229"/>
    <mergeCell ref="LMX229:LNM229"/>
    <mergeCell ref="LNN229:LOC229"/>
    <mergeCell ref="LOD229:LOJ229"/>
    <mergeCell ref="LOK229:LPR229"/>
    <mergeCell ref="LPS229:LQH229"/>
    <mergeCell ref="LQI229:LQX229"/>
    <mergeCell ref="LQY229:LRN229"/>
    <mergeCell ref="LRO229:LSD229"/>
    <mergeCell ref="LSE229:LSK229"/>
    <mergeCell ref="LSL229:LTS229"/>
    <mergeCell ref="LTT229:LUI229"/>
    <mergeCell ref="LUJ229:LUY229"/>
    <mergeCell ref="LUZ229:LVO229"/>
    <mergeCell ref="LVP229:LWE229"/>
    <mergeCell ref="LWF229:LWL229"/>
    <mergeCell ref="LWM229:LXT229"/>
    <mergeCell ref="LXU229:LYJ229"/>
    <mergeCell ref="LYK229:LYZ229"/>
    <mergeCell ref="LZA229:LZP229"/>
    <mergeCell ref="LZQ229:MAF229"/>
    <mergeCell ref="MAG229:MAM229"/>
    <mergeCell ref="MAN229:MBU229"/>
    <mergeCell ref="MBV229:MCK229"/>
    <mergeCell ref="MCL229:MDA229"/>
    <mergeCell ref="MDB229:MDQ229"/>
    <mergeCell ref="MDR229:MEG229"/>
    <mergeCell ref="MEH229:MEN229"/>
    <mergeCell ref="MEO229:MFV229"/>
    <mergeCell ref="MFW229:MGL229"/>
    <mergeCell ref="MGM229:MHB229"/>
    <mergeCell ref="MHC229:MHR229"/>
    <mergeCell ref="MHS229:MIH229"/>
    <mergeCell ref="MII229:MIO229"/>
    <mergeCell ref="MIP229:MJW229"/>
    <mergeCell ref="MJX229:MKM229"/>
    <mergeCell ref="MKN229:MLC229"/>
    <mergeCell ref="MLD229:MLS229"/>
    <mergeCell ref="MLT229:MMI229"/>
    <mergeCell ref="MMJ229:MMP229"/>
    <mergeCell ref="MMQ229:MNX229"/>
    <mergeCell ref="MNY229:MON229"/>
    <mergeCell ref="MOO229:MPD229"/>
    <mergeCell ref="MPE229:MPT229"/>
    <mergeCell ref="MPU229:MQJ229"/>
    <mergeCell ref="MQK229:MQQ229"/>
    <mergeCell ref="MQR229:MRY229"/>
    <mergeCell ref="MRZ229:MSO229"/>
    <mergeCell ref="MSP229:MTE229"/>
    <mergeCell ref="MTF229:MTU229"/>
    <mergeCell ref="MTV229:MUK229"/>
    <mergeCell ref="MUL229:MUR229"/>
    <mergeCell ref="MUS229:MVZ229"/>
    <mergeCell ref="MWA229:MWP229"/>
    <mergeCell ref="MWQ229:MXF229"/>
    <mergeCell ref="MXG229:MXV229"/>
    <mergeCell ref="MXW229:MYL229"/>
    <mergeCell ref="MYM229:MYS229"/>
    <mergeCell ref="MYT229:NAA229"/>
    <mergeCell ref="NAB229:NAQ229"/>
    <mergeCell ref="NAR229:NBG229"/>
    <mergeCell ref="NBH229:NBW229"/>
    <mergeCell ref="NBX229:NCM229"/>
    <mergeCell ref="NCN229:NCT229"/>
    <mergeCell ref="NCU229:NEB229"/>
    <mergeCell ref="NEC229:NER229"/>
    <mergeCell ref="NES229:NFH229"/>
    <mergeCell ref="NFI229:NFX229"/>
    <mergeCell ref="NFY229:NGN229"/>
    <mergeCell ref="NGO229:NGU229"/>
    <mergeCell ref="NGV229:NIC229"/>
    <mergeCell ref="NID229:NIS229"/>
    <mergeCell ref="NIT229:NJI229"/>
    <mergeCell ref="NJJ229:NJY229"/>
    <mergeCell ref="NJZ229:NKO229"/>
    <mergeCell ref="NKP229:NKV229"/>
    <mergeCell ref="NKW229:NMD229"/>
    <mergeCell ref="NME229:NMT229"/>
    <mergeCell ref="NMU229:NNJ229"/>
    <mergeCell ref="NNK229:NNZ229"/>
    <mergeCell ref="NOA229:NOP229"/>
    <mergeCell ref="NOQ229:NOW229"/>
    <mergeCell ref="NOX229:NQE229"/>
    <mergeCell ref="NQF229:NQU229"/>
    <mergeCell ref="NQV229:NRK229"/>
    <mergeCell ref="NRL229:NSA229"/>
    <mergeCell ref="NSB229:NSQ229"/>
    <mergeCell ref="NSR229:NSX229"/>
    <mergeCell ref="NSY229:NUF229"/>
    <mergeCell ref="NUG229:NUV229"/>
    <mergeCell ref="NUW229:NVL229"/>
    <mergeCell ref="NVM229:NWB229"/>
    <mergeCell ref="NWC229:NWR229"/>
    <mergeCell ref="NWS229:NWY229"/>
    <mergeCell ref="NWZ229:NYG229"/>
    <mergeCell ref="NYH229:NYW229"/>
    <mergeCell ref="NYX229:NZM229"/>
    <mergeCell ref="NZN229:OAC229"/>
    <mergeCell ref="OAD229:OAS229"/>
    <mergeCell ref="OAT229:OAZ229"/>
    <mergeCell ref="OBA229:OCH229"/>
    <mergeCell ref="OCI229:OCX229"/>
    <mergeCell ref="OCY229:ODN229"/>
    <mergeCell ref="ODO229:OED229"/>
    <mergeCell ref="OEE229:OET229"/>
    <mergeCell ref="OEU229:OFA229"/>
    <mergeCell ref="OFB229:OGI229"/>
    <mergeCell ref="OGJ229:OGY229"/>
    <mergeCell ref="OGZ229:OHO229"/>
    <mergeCell ref="OHP229:OIE229"/>
    <mergeCell ref="OIF229:OIU229"/>
    <mergeCell ref="OIV229:OJB229"/>
    <mergeCell ref="OJC229:OKJ229"/>
    <mergeCell ref="OKK229:OKZ229"/>
    <mergeCell ref="OLA229:OLP229"/>
    <mergeCell ref="OLQ229:OMF229"/>
    <mergeCell ref="OMG229:OMV229"/>
    <mergeCell ref="OMW229:ONC229"/>
    <mergeCell ref="OND229:OOK229"/>
    <mergeCell ref="OOL229:OPA229"/>
    <mergeCell ref="OPB229:OPQ229"/>
    <mergeCell ref="OPR229:OQG229"/>
    <mergeCell ref="OQH229:OQW229"/>
    <mergeCell ref="OQX229:ORD229"/>
    <mergeCell ref="ORE229:OSL229"/>
    <mergeCell ref="OSM229:OTB229"/>
    <mergeCell ref="OTC229:OTR229"/>
    <mergeCell ref="OTS229:OUH229"/>
    <mergeCell ref="OUI229:OUX229"/>
    <mergeCell ref="OUY229:OVE229"/>
    <mergeCell ref="OVF229:OWM229"/>
    <mergeCell ref="OWN229:OXC229"/>
    <mergeCell ref="OXD229:OXS229"/>
    <mergeCell ref="OXT229:OYI229"/>
    <mergeCell ref="OYJ229:OYY229"/>
    <mergeCell ref="OYZ229:OZF229"/>
    <mergeCell ref="OZG229:PAN229"/>
    <mergeCell ref="PAO229:PBD229"/>
    <mergeCell ref="PBE229:PBT229"/>
    <mergeCell ref="PBU229:PCJ229"/>
    <mergeCell ref="PCK229:PCZ229"/>
    <mergeCell ref="PDA229:PDG229"/>
    <mergeCell ref="PDH229:PEO229"/>
    <mergeCell ref="PEP229:PFE229"/>
    <mergeCell ref="PFF229:PFU229"/>
    <mergeCell ref="PFV229:PGK229"/>
    <mergeCell ref="PGL229:PHA229"/>
    <mergeCell ref="PHB229:PHH229"/>
    <mergeCell ref="PHI229:PIP229"/>
    <mergeCell ref="PIQ229:PJF229"/>
    <mergeCell ref="PJG229:PJV229"/>
    <mergeCell ref="PJW229:PKL229"/>
    <mergeCell ref="PKM229:PLB229"/>
    <mergeCell ref="PLC229:PLI229"/>
    <mergeCell ref="PLJ229:PMQ229"/>
    <mergeCell ref="PMR229:PNG229"/>
    <mergeCell ref="PNH229:PNW229"/>
    <mergeCell ref="PNX229:POM229"/>
    <mergeCell ref="PON229:PPC229"/>
    <mergeCell ref="PPD229:PPJ229"/>
    <mergeCell ref="PPK229:PQR229"/>
    <mergeCell ref="PQS229:PRH229"/>
    <mergeCell ref="PRI229:PRX229"/>
    <mergeCell ref="PRY229:PSN229"/>
    <mergeCell ref="PSO229:PTD229"/>
    <mergeCell ref="PTE229:PTK229"/>
    <mergeCell ref="PTL229:PUS229"/>
    <mergeCell ref="PUT229:PVI229"/>
    <mergeCell ref="PVJ229:PVY229"/>
    <mergeCell ref="PVZ229:PWO229"/>
    <mergeCell ref="PWP229:PXE229"/>
    <mergeCell ref="PXF229:PXL229"/>
    <mergeCell ref="PXM229:PYT229"/>
    <mergeCell ref="PYU229:PZJ229"/>
    <mergeCell ref="PZK229:PZZ229"/>
    <mergeCell ref="QAA229:QAP229"/>
    <mergeCell ref="QAQ229:QBF229"/>
    <mergeCell ref="QBG229:QBM229"/>
    <mergeCell ref="QBN229:QCU229"/>
    <mergeCell ref="QCV229:QDK229"/>
    <mergeCell ref="QDL229:QEA229"/>
    <mergeCell ref="QEB229:QEQ229"/>
    <mergeCell ref="QER229:QFG229"/>
    <mergeCell ref="QFH229:QFN229"/>
    <mergeCell ref="QFO229:QGV229"/>
    <mergeCell ref="QGW229:QHL229"/>
    <mergeCell ref="QHM229:QIB229"/>
    <mergeCell ref="QIC229:QIR229"/>
    <mergeCell ref="QIS229:QJH229"/>
    <mergeCell ref="QJI229:QJO229"/>
    <mergeCell ref="QJP229:QKW229"/>
    <mergeCell ref="QKX229:QLM229"/>
    <mergeCell ref="QLN229:QMC229"/>
    <mergeCell ref="QMD229:QMS229"/>
    <mergeCell ref="QMT229:QNI229"/>
    <mergeCell ref="QNJ229:QNP229"/>
    <mergeCell ref="QNQ229:QOX229"/>
    <mergeCell ref="QOY229:QPN229"/>
    <mergeCell ref="QPO229:QQD229"/>
    <mergeCell ref="QQE229:QQT229"/>
    <mergeCell ref="QQU229:QRJ229"/>
    <mergeCell ref="QRK229:QRQ229"/>
    <mergeCell ref="QRR229:QSY229"/>
    <mergeCell ref="QSZ229:QTO229"/>
    <mergeCell ref="QTP229:QUE229"/>
    <mergeCell ref="QUF229:QUU229"/>
    <mergeCell ref="QUV229:QVK229"/>
    <mergeCell ref="QVL229:QVR229"/>
    <mergeCell ref="QVS229:QWZ229"/>
    <mergeCell ref="QXA229:QXP229"/>
    <mergeCell ref="QXQ229:QYF229"/>
    <mergeCell ref="QYG229:QYV229"/>
    <mergeCell ref="QYW229:QZL229"/>
    <mergeCell ref="QZM229:QZS229"/>
    <mergeCell ref="QZT229:RBA229"/>
    <mergeCell ref="RBB229:RBQ229"/>
    <mergeCell ref="RBR229:RCG229"/>
    <mergeCell ref="RCH229:RCW229"/>
    <mergeCell ref="RCX229:RDM229"/>
    <mergeCell ref="RDN229:RDT229"/>
    <mergeCell ref="RDU229:RFB229"/>
    <mergeCell ref="RFC229:RFR229"/>
    <mergeCell ref="RFS229:RGH229"/>
    <mergeCell ref="RGI229:RGX229"/>
    <mergeCell ref="RGY229:RHN229"/>
    <mergeCell ref="RHO229:RHU229"/>
    <mergeCell ref="RHV229:RJC229"/>
    <mergeCell ref="RJD229:RJS229"/>
    <mergeCell ref="RJT229:RKI229"/>
    <mergeCell ref="RKJ229:RKY229"/>
    <mergeCell ref="RKZ229:RLO229"/>
    <mergeCell ref="RLP229:RLV229"/>
    <mergeCell ref="RLW229:RND229"/>
    <mergeCell ref="RNE229:RNT229"/>
    <mergeCell ref="RNU229:ROJ229"/>
    <mergeCell ref="ROK229:ROZ229"/>
    <mergeCell ref="RPA229:RPP229"/>
    <mergeCell ref="RPQ229:RPW229"/>
    <mergeCell ref="RPX229:RRE229"/>
    <mergeCell ref="RRF229:RRU229"/>
    <mergeCell ref="RRV229:RSK229"/>
    <mergeCell ref="RSL229:RTA229"/>
    <mergeCell ref="RTB229:RTQ229"/>
    <mergeCell ref="RTR229:RTX229"/>
    <mergeCell ref="RTY229:RVF229"/>
    <mergeCell ref="RVG229:RVV229"/>
    <mergeCell ref="RVW229:RWL229"/>
    <mergeCell ref="RWM229:RXB229"/>
    <mergeCell ref="RXC229:RXR229"/>
    <mergeCell ref="RXS229:RXY229"/>
    <mergeCell ref="RXZ229:RZG229"/>
    <mergeCell ref="RZH229:RZW229"/>
    <mergeCell ref="RZX229:SAM229"/>
    <mergeCell ref="SAN229:SBC229"/>
    <mergeCell ref="SBD229:SBS229"/>
    <mergeCell ref="SBT229:SBZ229"/>
    <mergeCell ref="SCA229:SDH229"/>
    <mergeCell ref="SDI229:SDX229"/>
    <mergeCell ref="SDY229:SEN229"/>
    <mergeCell ref="SEO229:SFD229"/>
    <mergeCell ref="SFE229:SFT229"/>
    <mergeCell ref="SFU229:SGA229"/>
    <mergeCell ref="SGB229:SHI229"/>
    <mergeCell ref="SHJ229:SHY229"/>
    <mergeCell ref="SHZ229:SIO229"/>
    <mergeCell ref="SIP229:SJE229"/>
    <mergeCell ref="SJF229:SJU229"/>
    <mergeCell ref="SJV229:SKB229"/>
    <mergeCell ref="SKC229:SLJ229"/>
    <mergeCell ref="SLK229:SLZ229"/>
    <mergeCell ref="SMA229:SMP229"/>
    <mergeCell ref="SMQ229:SNF229"/>
    <mergeCell ref="SNG229:SNV229"/>
    <mergeCell ref="SNW229:SOC229"/>
    <mergeCell ref="SOD229:SPK229"/>
    <mergeCell ref="SPL229:SQA229"/>
    <mergeCell ref="SQB229:SQQ229"/>
    <mergeCell ref="SQR229:SRG229"/>
    <mergeCell ref="SRH229:SRW229"/>
    <mergeCell ref="SRX229:SSD229"/>
    <mergeCell ref="SSE229:STL229"/>
    <mergeCell ref="STM229:SUB229"/>
    <mergeCell ref="SUC229:SUR229"/>
    <mergeCell ref="SUS229:SVH229"/>
    <mergeCell ref="SVI229:SVX229"/>
    <mergeCell ref="SVY229:SWE229"/>
    <mergeCell ref="SWF229:SXM229"/>
    <mergeCell ref="SXN229:SYC229"/>
    <mergeCell ref="SYD229:SYS229"/>
    <mergeCell ref="SYT229:SZI229"/>
    <mergeCell ref="SZJ229:SZY229"/>
    <mergeCell ref="SZZ229:TAF229"/>
    <mergeCell ref="TAG229:TBN229"/>
    <mergeCell ref="TBO229:TCD229"/>
    <mergeCell ref="TCE229:TCT229"/>
    <mergeCell ref="TCU229:TDJ229"/>
    <mergeCell ref="TDK229:TDZ229"/>
    <mergeCell ref="TEA229:TEG229"/>
    <mergeCell ref="TEH229:TFO229"/>
    <mergeCell ref="TFP229:TGE229"/>
    <mergeCell ref="TGF229:TGU229"/>
    <mergeCell ref="TGV229:THK229"/>
    <mergeCell ref="THL229:TIA229"/>
    <mergeCell ref="TIB229:TIH229"/>
    <mergeCell ref="TII229:TJP229"/>
    <mergeCell ref="TJQ229:TKF229"/>
    <mergeCell ref="TKG229:TKV229"/>
    <mergeCell ref="TKW229:TLL229"/>
    <mergeCell ref="TLM229:TMB229"/>
    <mergeCell ref="TMC229:TMI229"/>
    <mergeCell ref="TMJ229:TNQ229"/>
    <mergeCell ref="TNR229:TOG229"/>
    <mergeCell ref="TOH229:TOW229"/>
    <mergeCell ref="TOX229:TPM229"/>
    <mergeCell ref="TPN229:TQC229"/>
    <mergeCell ref="TQD229:TQJ229"/>
    <mergeCell ref="TQK229:TRR229"/>
    <mergeCell ref="TRS229:TSH229"/>
    <mergeCell ref="TSI229:TSX229"/>
    <mergeCell ref="TSY229:TTN229"/>
    <mergeCell ref="TTO229:TUD229"/>
    <mergeCell ref="TUE229:TUK229"/>
    <mergeCell ref="TUL229:TVS229"/>
    <mergeCell ref="TVT229:TWI229"/>
    <mergeCell ref="TWJ229:TWY229"/>
    <mergeCell ref="TWZ229:TXO229"/>
    <mergeCell ref="TXP229:TYE229"/>
    <mergeCell ref="TYF229:TYL229"/>
    <mergeCell ref="TYM229:TZT229"/>
    <mergeCell ref="TZU229:UAJ229"/>
    <mergeCell ref="UAK229:UAZ229"/>
    <mergeCell ref="UBA229:UBP229"/>
    <mergeCell ref="UBQ229:UCF229"/>
    <mergeCell ref="UCG229:UCM229"/>
    <mergeCell ref="UCN229:UDU229"/>
    <mergeCell ref="UDV229:UEK229"/>
    <mergeCell ref="UEL229:UFA229"/>
    <mergeCell ref="UFB229:UFQ229"/>
    <mergeCell ref="UFR229:UGG229"/>
    <mergeCell ref="UGH229:UGN229"/>
    <mergeCell ref="UGO229:UHV229"/>
    <mergeCell ref="UHW229:UIL229"/>
    <mergeCell ref="UIM229:UJB229"/>
    <mergeCell ref="UJC229:UJR229"/>
    <mergeCell ref="UJS229:UKH229"/>
    <mergeCell ref="UKI229:UKO229"/>
    <mergeCell ref="UKP229:ULW229"/>
    <mergeCell ref="ULX229:UMM229"/>
    <mergeCell ref="UMN229:UNC229"/>
    <mergeCell ref="UND229:UNS229"/>
    <mergeCell ref="UNT229:UOI229"/>
    <mergeCell ref="UOJ229:UOP229"/>
    <mergeCell ref="UOQ229:UPX229"/>
    <mergeCell ref="UPY229:UQN229"/>
    <mergeCell ref="UQO229:URD229"/>
    <mergeCell ref="URE229:URT229"/>
    <mergeCell ref="URU229:USJ229"/>
    <mergeCell ref="USK229:USQ229"/>
    <mergeCell ref="USR229:UTY229"/>
    <mergeCell ref="UTZ229:UUO229"/>
    <mergeCell ref="UUP229:UVE229"/>
    <mergeCell ref="UVF229:UVU229"/>
    <mergeCell ref="UVV229:UWK229"/>
    <mergeCell ref="UWL229:UWR229"/>
    <mergeCell ref="UWS229:UXZ229"/>
    <mergeCell ref="UYA229:UYP229"/>
    <mergeCell ref="UYQ229:UZF229"/>
    <mergeCell ref="UZG229:UZV229"/>
    <mergeCell ref="UZW229:VAL229"/>
    <mergeCell ref="VAM229:VAS229"/>
    <mergeCell ref="VAT229:VCA229"/>
    <mergeCell ref="VCB229:VCQ229"/>
    <mergeCell ref="VCR229:VDG229"/>
    <mergeCell ref="VDH229:VDW229"/>
    <mergeCell ref="VDX229:VEM229"/>
    <mergeCell ref="VEN229:VET229"/>
    <mergeCell ref="VEU229:VGB229"/>
    <mergeCell ref="VGC229:VGR229"/>
    <mergeCell ref="VGS229:VHH229"/>
    <mergeCell ref="VHI229:VHX229"/>
    <mergeCell ref="VHY229:VIN229"/>
    <mergeCell ref="VIO229:VIU229"/>
    <mergeCell ref="VIV229:VKC229"/>
    <mergeCell ref="VKD229:VKS229"/>
    <mergeCell ref="VKT229:VLI229"/>
    <mergeCell ref="VLJ229:VLY229"/>
    <mergeCell ref="VLZ229:VMO229"/>
    <mergeCell ref="VMP229:VMV229"/>
    <mergeCell ref="VMW229:VOD229"/>
    <mergeCell ref="VOE229:VOT229"/>
    <mergeCell ref="VOU229:VPJ229"/>
    <mergeCell ref="VPK229:VPZ229"/>
    <mergeCell ref="VQA229:VQP229"/>
    <mergeCell ref="VQQ229:VQW229"/>
    <mergeCell ref="VQX229:VSE229"/>
    <mergeCell ref="VSF229:VSU229"/>
    <mergeCell ref="VSV229:VTK229"/>
    <mergeCell ref="VTL229:VUA229"/>
    <mergeCell ref="VUB229:VUQ229"/>
    <mergeCell ref="VUR229:VUX229"/>
    <mergeCell ref="VUY229:VWF229"/>
    <mergeCell ref="VWG229:VWV229"/>
    <mergeCell ref="VWW229:VXL229"/>
    <mergeCell ref="VXM229:VYB229"/>
    <mergeCell ref="VYC229:VYR229"/>
    <mergeCell ref="VYS229:VYY229"/>
    <mergeCell ref="VYZ229:WAG229"/>
    <mergeCell ref="WAH229:WAW229"/>
    <mergeCell ref="WAX229:WBM229"/>
    <mergeCell ref="WBN229:WCC229"/>
    <mergeCell ref="WCD229:WCS229"/>
    <mergeCell ref="WCT229:WCZ229"/>
    <mergeCell ref="WDA229:WEH229"/>
    <mergeCell ref="WEI229:WEX229"/>
    <mergeCell ref="WEY229:WFN229"/>
    <mergeCell ref="WFO229:WGD229"/>
    <mergeCell ref="WGE229:WGT229"/>
    <mergeCell ref="WGU229:WHA229"/>
    <mergeCell ref="WHB229:WII229"/>
    <mergeCell ref="WIJ229:WIY229"/>
    <mergeCell ref="WIZ229:WJO229"/>
    <mergeCell ref="WJP229:WKE229"/>
    <mergeCell ref="WKF229:WKU229"/>
    <mergeCell ref="WKV229:WLB229"/>
    <mergeCell ref="WLC229:WMJ229"/>
    <mergeCell ref="WMK229:WMZ229"/>
    <mergeCell ref="WNA229:WNP229"/>
    <mergeCell ref="WNQ229:WOF229"/>
    <mergeCell ref="WOG229:WOV229"/>
    <mergeCell ref="WOW229:WPC229"/>
    <mergeCell ref="WPD229:WQK229"/>
    <mergeCell ref="WQL229:WRA229"/>
    <mergeCell ref="WRB229:WRQ229"/>
    <mergeCell ref="WRR229:WSG229"/>
    <mergeCell ref="WSH229:WSW229"/>
    <mergeCell ref="WSX229:WTD229"/>
    <mergeCell ref="WTE229:WUL229"/>
    <mergeCell ref="WUM229:WVB229"/>
    <mergeCell ref="WVC229:WVR229"/>
    <mergeCell ref="WVS229:WWH229"/>
    <mergeCell ref="WWI229:WWX229"/>
    <mergeCell ref="WWY229:WXE229"/>
    <mergeCell ref="WXF229:WYM229"/>
    <mergeCell ref="WYN229:WZC229"/>
    <mergeCell ref="WZD229:WZS229"/>
    <mergeCell ref="WZT229:XAI229"/>
    <mergeCell ref="XAJ229:XAY229"/>
    <mergeCell ref="XAZ229:XBF229"/>
    <mergeCell ref="XBG229:XCN229"/>
    <mergeCell ref="XCO229:XDD229"/>
    <mergeCell ref="XDE229:XDT229"/>
    <mergeCell ref="XDU229:XEJ229"/>
    <mergeCell ref="XEK229:XEZ229"/>
    <mergeCell ref="XFA229:XFD229"/>
    <mergeCell ref="A115:CZ115"/>
    <mergeCell ref="A117:CZ117"/>
    <mergeCell ref="X119:DA119"/>
    <mergeCell ref="A121:AO121"/>
    <mergeCell ref="AP121:DA121"/>
    <mergeCell ref="A123:G123"/>
    <mergeCell ref="H123:BC123"/>
    <mergeCell ref="BD123:BS123"/>
    <mergeCell ref="BT123:CD123"/>
    <mergeCell ref="CE123:DA123"/>
    <mergeCell ref="A124:G124"/>
    <mergeCell ref="H124:BC124"/>
    <mergeCell ref="BD124:BS124"/>
    <mergeCell ref="BT124:CD124"/>
    <mergeCell ref="CE124:DA124"/>
    <mergeCell ref="A125:G125"/>
    <mergeCell ref="H125:BC125"/>
    <mergeCell ref="BD125:BS125"/>
    <mergeCell ref="BT125:CD125"/>
    <mergeCell ref="CE125:DA125"/>
    <mergeCell ref="A126:G126"/>
    <mergeCell ref="H126:BC126"/>
    <mergeCell ref="BD126:BS126"/>
    <mergeCell ref="BT126:CD126"/>
    <mergeCell ref="BT147:CD147"/>
    <mergeCell ref="CE147:DA147"/>
    <mergeCell ref="CE127:DA127"/>
    <mergeCell ref="A129:CZ129"/>
    <mergeCell ref="X131:DA131"/>
    <mergeCell ref="A133:AO133"/>
    <mergeCell ref="BD135:BS135"/>
    <mergeCell ref="BT135:CD135"/>
    <mergeCell ref="CE135:DA135"/>
    <mergeCell ref="A136:G136"/>
    <mergeCell ref="H136:BC136"/>
    <mergeCell ref="BD136:BS136"/>
    <mergeCell ref="BT136:CD136"/>
    <mergeCell ref="CE136:DA136"/>
    <mergeCell ref="A137:G137"/>
    <mergeCell ref="H137:BC137"/>
    <mergeCell ref="BD137:BS137"/>
    <mergeCell ref="BT137:CD137"/>
    <mergeCell ref="CE137:DA137"/>
    <mergeCell ref="A148:G148"/>
    <mergeCell ref="H148:BC148"/>
    <mergeCell ref="BD148:BS148"/>
    <mergeCell ref="BT148:CD148"/>
    <mergeCell ref="CE148:DA148"/>
    <mergeCell ref="A149:G149"/>
    <mergeCell ref="H149:BC149"/>
    <mergeCell ref="BD149:BS149"/>
    <mergeCell ref="BT149:CD149"/>
    <mergeCell ref="CE149:DA149"/>
    <mergeCell ref="A150:G150"/>
    <mergeCell ref="H150:BC150"/>
    <mergeCell ref="BD150:BS150"/>
    <mergeCell ref="BT150:CD150"/>
    <mergeCell ref="CE150:DA150"/>
    <mergeCell ref="A138:G138"/>
    <mergeCell ref="H138:BC138"/>
    <mergeCell ref="BD138:BS138"/>
    <mergeCell ref="BT138:CD138"/>
    <mergeCell ref="CE138:DA138"/>
    <mergeCell ref="A140:CZ140"/>
    <mergeCell ref="X142:DA142"/>
    <mergeCell ref="A144:AO144"/>
    <mergeCell ref="AP144:DA144"/>
    <mergeCell ref="A146:G146"/>
    <mergeCell ref="H146:BC146"/>
    <mergeCell ref="BD146:BS146"/>
    <mergeCell ref="BT146:CD146"/>
    <mergeCell ref="CE146:DA146"/>
    <mergeCell ref="A147:G147"/>
    <mergeCell ref="H147:BC147"/>
    <mergeCell ref="BD147:BS147"/>
    <mergeCell ref="AP346:DA346"/>
    <mergeCell ref="A350:G350"/>
    <mergeCell ref="H350:BC350"/>
    <mergeCell ref="BD350:BS350"/>
    <mergeCell ref="BT350:CI350"/>
    <mergeCell ref="CJ350:DA350"/>
    <mergeCell ref="A351:G351"/>
    <mergeCell ref="H351:BC351"/>
    <mergeCell ref="BD351:BS351"/>
    <mergeCell ref="BT351:CI351"/>
    <mergeCell ref="CJ351:DA351"/>
    <mergeCell ref="A338:G338"/>
    <mergeCell ref="H338:BC338"/>
    <mergeCell ref="BD338:BS338"/>
    <mergeCell ref="BT338:CI338"/>
    <mergeCell ref="CJ338:DA338"/>
    <mergeCell ref="A339:G339"/>
    <mergeCell ref="H339:BC339"/>
    <mergeCell ref="BD339:BS339"/>
    <mergeCell ref="BT339:CI339"/>
    <mergeCell ref="CJ339:DA339"/>
    <mergeCell ref="A340:G340"/>
    <mergeCell ref="H340:BC340"/>
    <mergeCell ref="BD340:BS340"/>
    <mergeCell ref="BT340:CI340"/>
    <mergeCell ref="CJ340:DA340"/>
    <mergeCell ref="A349:G349"/>
    <mergeCell ref="H349:BC349"/>
    <mergeCell ref="BD349:BS349"/>
    <mergeCell ref="BT349:CI349"/>
    <mergeCell ref="CJ349:DA349"/>
    <mergeCell ref="A341:G341"/>
  </mergeCells>
  <pageMargins left="0.70866141732283472" right="0.31496062992125984" top="0.74803149606299213" bottom="0.74803149606299213" header="0.31496062992125984" footer="0.31496062992125984"/>
  <pageSetup paperSize="9" scale="82" fitToHeight="7" orientation="portrait" r:id="rId1"/>
  <rowBreaks count="4" manualBreakCount="4">
    <brk id="71" max="104" man="1"/>
    <brk id="128" max="104" man="1"/>
    <brk id="202" max="104" man="1"/>
    <brk id="328" max="10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P1294"/>
  <sheetViews>
    <sheetView view="pageBreakPreview" zoomScale="95" zoomScaleNormal="100" zoomScaleSheetLayoutView="95" workbookViewId="0">
      <selection activeCell="A53" sqref="A53:XFD53"/>
    </sheetView>
  </sheetViews>
  <sheetFormatPr defaultColWidth="9.109375" defaultRowHeight="13.8" x14ac:dyDescent="0.25"/>
  <cols>
    <col min="1" max="1" width="49.77734375" style="54" customWidth="1"/>
    <col min="2" max="2" width="9.44140625" style="83" customWidth="1"/>
    <col min="3" max="3" width="9.44140625" style="16" customWidth="1"/>
    <col min="4" max="7" width="15.109375" style="16" customWidth="1"/>
    <col min="8" max="8" width="18.6640625" style="16" customWidth="1"/>
    <col min="9" max="9" width="15.109375" style="16" customWidth="1"/>
    <col min="10" max="16384" width="9.109375" style="16"/>
  </cols>
  <sheetData>
    <row r="1" spans="1:146" s="102" customFormat="1" ht="15.6" customHeight="1" x14ac:dyDescent="0.2">
      <c r="A1" s="101"/>
      <c r="B1" s="101"/>
      <c r="C1" s="101"/>
      <c r="D1" s="101"/>
      <c r="E1" s="864" t="s">
        <v>369</v>
      </c>
      <c r="F1" s="864"/>
      <c r="G1" s="864"/>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CY1" s="865"/>
      <c r="CZ1" s="865"/>
      <c r="DA1" s="865"/>
      <c r="DB1" s="865"/>
      <c r="DC1" s="865"/>
      <c r="DD1" s="865"/>
      <c r="DE1" s="865"/>
      <c r="DF1" s="865"/>
      <c r="DG1" s="865"/>
      <c r="DH1" s="865"/>
      <c r="DI1" s="865"/>
      <c r="DJ1" s="865"/>
      <c r="DK1" s="865"/>
      <c r="DL1" s="865"/>
      <c r="DM1" s="865"/>
      <c r="DN1" s="865"/>
      <c r="DO1" s="865"/>
      <c r="DP1" s="865"/>
      <c r="DQ1" s="865"/>
      <c r="DR1" s="865"/>
      <c r="DS1" s="865"/>
      <c r="DT1" s="865"/>
      <c r="DU1" s="865"/>
      <c r="DV1" s="865"/>
      <c r="DW1" s="865"/>
      <c r="DX1" s="865"/>
      <c r="DY1" s="865"/>
      <c r="DZ1" s="865"/>
      <c r="EA1" s="865"/>
      <c r="EB1" s="865"/>
      <c r="EC1" s="865"/>
      <c r="ED1" s="865"/>
      <c r="EE1" s="865"/>
      <c r="EF1" s="865"/>
      <c r="EG1" s="865"/>
      <c r="EH1" s="865"/>
      <c r="EI1" s="103"/>
      <c r="EJ1" s="103"/>
      <c r="EK1" s="103"/>
      <c r="EL1" s="103"/>
      <c r="EM1" s="103"/>
      <c r="EN1" s="103"/>
      <c r="EO1" s="103"/>
      <c r="EP1" s="103"/>
    </row>
    <row r="2" spans="1:146" s="102" customFormat="1" ht="0.6" hidden="1" customHeight="1" x14ac:dyDescent="0.2">
      <c r="A2" s="101"/>
      <c r="B2" s="101"/>
      <c r="C2" s="101"/>
      <c r="D2" s="101"/>
      <c r="E2" s="864" t="s">
        <v>370</v>
      </c>
      <c r="F2" s="864"/>
      <c r="G2" s="864"/>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4"/>
      <c r="EJ2" s="104"/>
      <c r="EK2" s="104"/>
      <c r="EL2" s="104"/>
      <c r="EM2" s="104"/>
      <c r="EN2" s="104"/>
      <c r="EO2" s="104"/>
      <c r="EP2" s="104"/>
    </row>
    <row r="3" spans="1:146" s="105" customFormat="1" ht="19.5" customHeight="1" x14ac:dyDescent="0.2">
      <c r="A3" s="866" t="s">
        <v>574</v>
      </c>
      <c r="B3" s="866"/>
      <c r="C3" s="866"/>
      <c r="D3" s="866"/>
      <c r="E3" s="866"/>
      <c r="F3" s="866"/>
      <c r="G3" s="866"/>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row>
    <row r="4" spans="1:146" ht="33" customHeight="1" x14ac:dyDescent="0.25">
      <c r="A4" s="515" t="s">
        <v>0</v>
      </c>
      <c r="B4" s="515" t="s">
        <v>1</v>
      </c>
      <c r="C4" s="516" t="s">
        <v>279</v>
      </c>
      <c r="D4" s="516" t="s">
        <v>388</v>
      </c>
      <c r="E4" s="516"/>
      <c r="F4" s="516"/>
      <c r="G4" s="516"/>
    </row>
    <row r="5" spans="1:146" ht="55.95" customHeight="1" x14ac:dyDescent="0.25">
      <c r="A5" s="515"/>
      <c r="B5" s="515"/>
      <c r="C5" s="516"/>
      <c r="D5" s="423" t="s">
        <v>653</v>
      </c>
      <c r="E5" s="423" t="s">
        <v>654</v>
      </c>
      <c r="F5" s="423" t="s">
        <v>655</v>
      </c>
      <c r="G5" s="423" t="s">
        <v>94</v>
      </c>
    </row>
    <row r="6" spans="1:146" x14ac:dyDescent="0.25">
      <c r="A6" s="418">
        <v>1</v>
      </c>
      <c r="B6" s="418">
        <v>2</v>
      </c>
      <c r="C6" s="421">
        <v>3</v>
      </c>
      <c r="D6" s="421">
        <v>4</v>
      </c>
      <c r="E6" s="421">
        <v>5</v>
      </c>
      <c r="F6" s="421">
        <v>6</v>
      </c>
      <c r="G6" s="421">
        <v>7</v>
      </c>
    </row>
    <row r="7" spans="1:146" ht="27.6" customHeight="1" x14ac:dyDescent="0.25">
      <c r="A7" s="118" t="s">
        <v>280</v>
      </c>
      <c r="B7" s="112" t="s">
        <v>264</v>
      </c>
      <c r="C7" s="421" t="s">
        <v>95</v>
      </c>
      <c r="D7" s="303"/>
      <c r="E7" s="424"/>
      <c r="F7" s="424"/>
      <c r="G7" s="424"/>
    </row>
    <row r="8" spans="1:146" ht="19.8" customHeight="1" x14ac:dyDescent="0.25">
      <c r="A8" s="119" t="s">
        <v>283</v>
      </c>
      <c r="B8" s="112" t="s">
        <v>265</v>
      </c>
      <c r="C8" s="421" t="s">
        <v>95</v>
      </c>
      <c r="D8" s="293">
        <f>D7+D9-D43-D116-D121</f>
        <v>0</v>
      </c>
      <c r="E8" s="424"/>
      <c r="F8" s="424"/>
      <c r="G8" s="424"/>
    </row>
    <row r="9" spans="1:146" s="59" customFormat="1" ht="15.75" customHeight="1" x14ac:dyDescent="0.25">
      <c r="A9" s="120" t="s">
        <v>96</v>
      </c>
      <c r="B9" s="422">
        <v>1000</v>
      </c>
      <c r="C9" s="76"/>
      <c r="D9" s="238">
        <f>D15+D27+D36</f>
        <v>6410316</v>
      </c>
      <c r="E9" s="238">
        <f t="shared" ref="E9:F9" si="0">E15+E27</f>
        <v>0</v>
      </c>
      <c r="F9" s="238">
        <f t="shared" si="0"/>
        <v>0</v>
      </c>
      <c r="G9" s="76"/>
      <c r="H9" s="302">
        <f>D9-D43-D116</f>
        <v>0</v>
      </c>
    </row>
    <row r="10" spans="1:146" x14ac:dyDescent="0.25">
      <c r="A10" s="119" t="s">
        <v>3</v>
      </c>
      <c r="B10" s="867"/>
      <c r="C10" s="512"/>
      <c r="D10" s="512"/>
      <c r="E10" s="512"/>
      <c r="F10" s="512"/>
      <c r="G10" s="512"/>
    </row>
    <row r="11" spans="1:146" ht="7.95" customHeight="1" x14ac:dyDescent="0.25">
      <c r="A11" s="121"/>
      <c r="B11" s="867"/>
      <c r="C11" s="512"/>
      <c r="D11" s="512"/>
      <c r="E11" s="512"/>
      <c r="F11" s="512"/>
      <c r="G11" s="512"/>
    </row>
    <row r="12" spans="1:146" ht="13.2" customHeight="1" x14ac:dyDescent="0.25">
      <c r="A12" s="120" t="s">
        <v>97</v>
      </c>
      <c r="B12" s="418">
        <v>1100</v>
      </c>
      <c r="C12" s="418">
        <v>120</v>
      </c>
      <c r="D12" s="424"/>
      <c r="E12" s="424"/>
      <c r="F12" s="424"/>
      <c r="G12" s="424"/>
    </row>
    <row r="13" spans="1:146" x14ac:dyDescent="0.25">
      <c r="A13" s="119" t="s">
        <v>3</v>
      </c>
      <c r="B13" s="528">
        <v>1110</v>
      </c>
      <c r="C13" s="511">
        <v>120</v>
      </c>
      <c r="D13" s="512"/>
      <c r="E13" s="512"/>
      <c r="F13" s="512"/>
      <c r="G13" s="512"/>
    </row>
    <row r="14" spans="1:146" ht="9.6" customHeight="1" x14ac:dyDescent="0.25">
      <c r="A14" s="121"/>
      <c r="B14" s="528"/>
      <c r="C14" s="511"/>
      <c r="D14" s="512"/>
      <c r="E14" s="512"/>
      <c r="F14" s="512"/>
      <c r="G14" s="512"/>
    </row>
    <row r="15" spans="1:146" ht="30.75" customHeight="1" x14ac:dyDescent="0.25">
      <c r="A15" s="120" t="s">
        <v>98</v>
      </c>
      <c r="B15" s="418">
        <v>1200</v>
      </c>
      <c r="C15" s="418">
        <v>130</v>
      </c>
      <c r="D15" s="293">
        <f>D20+D23</f>
        <v>6402900</v>
      </c>
      <c r="E15" s="424"/>
      <c r="F15" s="424"/>
      <c r="G15" s="424"/>
    </row>
    <row r="16" spans="1:146" ht="17.25" customHeight="1" x14ac:dyDescent="0.25">
      <c r="A16" s="118" t="s">
        <v>3</v>
      </c>
      <c r="B16" s="510">
        <v>1210</v>
      </c>
      <c r="C16" s="511">
        <v>130</v>
      </c>
      <c r="E16" s="512"/>
      <c r="F16" s="512"/>
      <c r="G16" s="512"/>
    </row>
    <row r="17" spans="1:7" ht="58.2" hidden="1" customHeight="1" x14ac:dyDescent="0.25">
      <c r="A17" s="118" t="s">
        <v>99</v>
      </c>
      <c r="B17" s="510"/>
      <c r="C17" s="511"/>
      <c r="E17" s="512"/>
      <c r="F17" s="512"/>
      <c r="G17" s="512"/>
    </row>
    <row r="18" spans="1:7" ht="59.4" hidden="1" customHeight="1" x14ac:dyDescent="0.25">
      <c r="A18" s="118" t="s">
        <v>100</v>
      </c>
      <c r="B18" s="418">
        <v>1220</v>
      </c>
      <c r="C18" s="421">
        <v>130</v>
      </c>
      <c r="E18" s="424"/>
      <c r="F18" s="424"/>
      <c r="G18" s="424"/>
    </row>
    <row r="19" spans="1:7" ht="43.95" hidden="1" customHeight="1" x14ac:dyDescent="0.25">
      <c r="A19" s="118" t="s">
        <v>215</v>
      </c>
      <c r="B19" s="418">
        <v>1230</v>
      </c>
      <c r="C19" s="421">
        <v>130</v>
      </c>
      <c r="E19" s="424"/>
      <c r="F19" s="424"/>
      <c r="G19" s="424"/>
    </row>
    <row r="20" spans="1:7" ht="20.399999999999999" hidden="1" customHeight="1" x14ac:dyDescent="0.25">
      <c r="A20" s="118" t="s">
        <v>203</v>
      </c>
      <c r="B20" s="510">
        <v>1231</v>
      </c>
      <c r="C20" s="511">
        <v>130</v>
      </c>
      <c r="D20" s="509">
        <v>6402900</v>
      </c>
      <c r="E20" s="511"/>
      <c r="F20" s="511"/>
      <c r="G20" s="511"/>
    </row>
    <row r="21" spans="1:7" ht="16.2" customHeight="1" x14ac:dyDescent="0.25">
      <c r="A21" s="118" t="s">
        <v>44</v>
      </c>
      <c r="B21" s="510"/>
      <c r="C21" s="511"/>
      <c r="D21" s="509"/>
      <c r="E21" s="511"/>
      <c r="F21" s="511"/>
      <c r="G21" s="511"/>
    </row>
    <row r="22" spans="1:7" ht="16.8" customHeight="1" x14ac:dyDescent="0.25">
      <c r="A22" s="118" t="s">
        <v>202</v>
      </c>
      <c r="B22" s="418">
        <v>1232</v>
      </c>
      <c r="C22" s="421">
        <v>130</v>
      </c>
      <c r="D22" s="424"/>
      <c r="E22" s="424"/>
      <c r="F22" s="424"/>
      <c r="G22" s="424"/>
    </row>
    <row r="23" spans="1:7" ht="18" customHeight="1" x14ac:dyDescent="0.25">
      <c r="A23" s="118" t="s">
        <v>251</v>
      </c>
      <c r="B23" s="418">
        <v>1233</v>
      </c>
      <c r="C23" s="421">
        <v>130</v>
      </c>
      <c r="D23" s="417"/>
      <c r="E23" s="424"/>
      <c r="F23" s="424"/>
      <c r="G23" s="424"/>
    </row>
    <row r="24" spans="1:7" ht="28.8" customHeight="1" x14ac:dyDescent="0.25">
      <c r="A24" s="120" t="s">
        <v>101</v>
      </c>
      <c r="B24" s="418">
        <v>1300</v>
      </c>
      <c r="C24" s="421">
        <v>140</v>
      </c>
      <c r="D24" s="424"/>
      <c r="E24" s="424"/>
      <c r="F24" s="424"/>
      <c r="G24" s="424"/>
    </row>
    <row r="25" spans="1:7" x14ac:dyDescent="0.25">
      <c r="A25" s="119" t="s">
        <v>3</v>
      </c>
      <c r="B25" s="528">
        <v>1310</v>
      </c>
      <c r="C25" s="511">
        <v>140</v>
      </c>
      <c r="D25" s="512"/>
      <c r="E25" s="512"/>
      <c r="F25" s="512"/>
      <c r="G25" s="512"/>
    </row>
    <row r="26" spans="1:7" ht="8.4" customHeight="1" x14ac:dyDescent="0.25">
      <c r="A26" s="121"/>
      <c r="B26" s="528"/>
      <c r="C26" s="511"/>
      <c r="D26" s="512"/>
      <c r="E26" s="512"/>
      <c r="F26" s="512"/>
      <c r="G26" s="512"/>
    </row>
    <row r="27" spans="1:7" ht="16.8" customHeight="1" x14ac:dyDescent="0.25">
      <c r="A27" s="120" t="s">
        <v>102</v>
      </c>
      <c r="B27" s="418">
        <v>1400</v>
      </c>
      <c r="C27" s="421">
        <v>150</v>
      </c>
      <c r="D27" s="238">
        <f>D28</f>
        <v>0</v>
      </c>
      <c r="E27" s="238">
        <f t="shared" ref="E27:F27" si="1">E28</f>
        <v>0</v>
      </c>
      <c r="F27" s="238">
        <f t="shared" si="1"/>
        <v>0</v>
      </c>
      <c r="G27" s="424"/>
    </row>
    <row r="28" spans="1:7" x14ac:dyDescent="0.25">
      <c r="A28" s="119" t="s">
        <v>3</v>
      </c>
      <c r="B28" s="510">
        <v>1410</v>
      </c>
      <c r="C28" s="510">
        <v>150</v>
      </c>
      <c r="D28" s="868">
        <f>D30+D31</f>
        <v>0</v>
      </c>
      <c r="E28" s="868">
        <f t="shared" ref="E28:F28" si="2">E30+E31</f>
        <v>0</v>
      </c>
      <c r="F28" s="868">
        <f t="shared" si="2"/>
        <v>0</v>
      </c>
      <c r="G28" s="512"/>
    </row>
    <row r="29" spans="1:7" x14ac:dyDescent="0.25">
      <c r="A29" s="121" t="s">
        <v>104</v>
      </c>
      <c r="B29" s="510"/>
      <c r="C29" s="510"/>
      <c r="D29" s="868"/>
      <c r="E29" s="868"/>
      <c r="F29" s="868"/>
      <c r="G29" s="512"/>
    </row>
    <row r="30" spans="1:7" x14ac:dyDescent="0.25">
      <c r="A30" s="144" t="s">
        <v>389</v>
      </c>
      <c r="B30" s="418"/>
      <c r="C30" s="418"/>
      <c r="D30" s="442"/>
      <c r="E30" s="442">
        <v>0</v>
      </c>
      <c r="F30" s="442"/>
      <c r="G30" s="424"/>
    </row>
    <row r="31" spans="1:7" x14ac:dyDescent="0.25">
      <c r="A31" s="144" t="s">
        <v>390</v>
      </c>
      <c r="B31" s="418"/>
      <c r="C31" s="418"/>
      <c r="D31" s="442"/>
      <c r="E31" s="442"/>
      <c r="F31" s="442"/>
      <c r="G31" s="424"/>
    </row>
    <row r="32" spans="1:7" ht="17.399999999999999" customHeight="1" x14ac:dyDescent="0.25">
      <c r="A32" s="118" t="s">
        <v>105</v>
      </c>
      <c r="B32" s="418">
        <v>1420</v>
      </c>
      <c r="C32" s="418">
        <v>150</v>
      </c>
      <c r="D32" s="424"/>
      <c r="E32" s="424"/>
      <c r="F32" s="424"/>
      <c r="G32" s="424"/>
    </row>
    <row r="33" spans="1:9" ht="18.75" customHeight="1" x14ac:dyDescent="0.25">
      <c r="A33" s="120" t="s">
        <v>103</v>
      </c>
      <c r="B33" s="418">
        <v>1500</v>
      </c>
      <c r="C33" s="421">
        <v>180</v>
      </c>
      <c r="D33" s="424"/>
      <c r="E33" s="424"/>
      <c r="F33" s="424"/>
      <c r="G33" s="424"/>
    </row>
    <row r="34" spans="1:9" x14ac:dyDescent="0.25">
      <c r="A34" s="119" t="s">
        <v>3</v>
      </c>
      <c r="B34" s="110"/>
      <c r="C34" s="424"/>
      <c r="D34" s="424"/>
      <c r="E34" s="424"/>
      <c r="F34" s="424"/>
      <c r="G34" s="424"/>
    </row>
    <row r="35" spans="1:9" ht="6.6" customHeight="1" x14ac:dyDescent="0.25">
      <c r="A35" s="121"/>
      <c r="B35" s="110"/>
      <c r="C35" s="424"/>
      <c r="D35" s="424"/>
      <c r="E35" s="424"/>
      <c r="F35" s="424"/>
      <c r="G35" s="424"/>
    </row>
    <row r="36" spans="1:9" ht="21" customHeight="1" x14ac:dyDescent="0.25">
      <c r="A36" s="120" t="s">
        <v>106</v>
      </c>
      <c r="B36" s="418">
        <v>1900</v>
      </c>
      <c r="C36" s="424"/>
      <c r="D36" s="238">
        <f>D39</f>
        <v>7416</v>
      </c>
      <c r="E36" s="424"/>
      <c r="F36" s="424"/>
      <c r="G36" s="424"/>
    </row>
    <row r="37" spans="1:9" x14ac:dyDescent="0.25">
      <c r="A37" s="119" t="s">
        <v>3</v>
      </c>
      <c r="B37" s="110"/>
      <c r="C37" s="424"/>
      <c r="D37" s="424"/>
      <c r="E37" s="424"/>
      <c r="F37" s="424"/>
      <c r="G37" s="424"/>
    </row>
    <row r="38" spans="1:9" ht="8.4" customHeight="1" x14ac:dyDescent="0.25">
      <c r="A38" s="121"/>
      <c r="B38" s="110"/>
      <c r="C38" s="424"/>
      <c r="D38" s="424"/>
      <c r="E38" s="424"/>
      <c r="F38" s="424"/>
      <c r="G38" s="424"/>
    </row>
    <row r="39" spans="1:9" ht="21" customHeight="1" x14ac:dyDescent="0.25">
      <c r="A39" s="120" t="s">
        <v>284</v>
      </c>
      <c r="B39" s="418">
        <v>1980</v>
      </c>
      <c r="C39" s="421" t="s">
        <v>95</v>
      </c>
      <c r="D39" s="303">
        <f>SUM(D41:D42)</f>
        <v>7416</v>
      </c>
      <c r="E39" s="424"/>
      <c r="F39" s="424"/>
      <c r="G39" s="424"/>
    </row>
    <row r="40" spans="1:9" x14ac:dyDescent="0.25">
      <c r="A40" s="118" t="s">
        <v>5</v>
      </c>
      <c r="B40" s="82"/>
      <c r="C40" s="77"/>
      <c r="D40" s="77"/>
      <c r="E40" s="77"/>
      <c r="F40" s="77"/>
      <c r="G40" s="77"/>
    </row>
    <row r="41" spans="1:9" ht="30.6" customHeight="1" x14ac:dyDescent="0.25">
      <c r="A41" s="118" t="s">
        <v>107</v>
      </c>
      <c r="B41" s="418">
        <v>1981</v>
      </c>
      <c r="C41" s="421">
        <v>510</v>
      </c>
      <c r="D41" s="421"/>
      <c r="E41" s="421"/>
      <c r="F41" s="421"/>
      <c r="G41" s="421" t="s">
        <v>95</v>
      </c>
    </row>
    <row r="42" spans="1:9" ht="18.600000000000001" customHeight="1" x14ac:dyDescent="0.25">
      <c r="A42" s="110" t="s">
        <v>731</v>
      </c>
      <c r="B42" s="418">
        <v>1982</v>
      </c>
      <c r="C42" s="421">
        <v>440</v>
      </c>
      <c r="D42" s="419">
        <v>7416</v>
      </c>
      <c r="E42" s="421"/>
      <c r="F42" s="421"/>
      <c r="G42" s="421"/>
    </row>
    <row r="43" spans="1:9" s="59" customFormat="1" ht="17.25" customHeight="1" x14ac:dyDescent="0.25">
      <c r="A43" s="120" t="s">
        <v>108</v>
      </c>
      <c r="B43" s="422">
        <v>2000</v>
      </c>
      <c r="C43" s="423" t="s">
        <v>95</v>
      </c>
      <c r="D43" s="239">
        <f>D44+D60+D69+D84+D121</f>
        <v>6408832</v>
      </c>
      <c r="E43" s="239">
        <f>E44+E60+E69+E84+E121</f>
        <v>0</v>
      </c>
      <c r="F43" s="239">
        <f t="shared" ref="F43" si="3">F44</f>
        <v>0</v>
      </c>
      <c r="G43" s="76"/>
      <c r="H43" s="302">
        <f>E27-E43</f>
        <v>0</v>
      </c>
    </row>
    <row r="44" spans="1:9" ht="21" customHeight="1" x14ac:dyDescent="0.25">
      <c r="A44" s="118" t="s">
        <v>3</v>
      </c>
      <c r="B44" s="510">
        <v>2100</v>
      </c>
      <c r="C44" s="511" t="s">
        <v>95</v>
      </c>
      <c r="D44" s="868">
        <f>D46+D48+D50</f>
        <v>1953000</v>
      </c>
      <c r="E44" s="868">
        <f t="shared" ref="E44:F44" si="4">E46+E48+E50</f>
        <v>0</v>
      </c>
      <c r="F44" s="868">
        <f t="shared" si="4"/>
        <v>0</v>
      </c>
      <c r="G44" s="511" t="s">
        <v>95</v>
      </c>
    </row>
    <row r="45" spans="1:9" ht="19.5" customHeight="1" x14ac:dyDescent="0.25">
      <c r="A45" s="120" t="s">
        <v>109</v>
      </c>
      <c r="B45" s="510"/>
      <c r="C45" s="511"/>
      <c r="D45" s="868"/>
      <c r="E45" s="868"/>
      <c r="F45" s="868"/>
      <c r="G45" s="511"/>
    </row>
    <row r="46" spans="1:9" ht="18.75" customHeight="1" x14ac:dyDescent="0.25">
      <c r="A46" s="118" t="s">
        <v>3</v>
      </c>
      <c r="B46" s="510">
        <v>2110</v>
      </c>
      <c r="C46" s="511">
        <v>111</v>
      </c>
      <c r="D46" s="868">
        <v>1500000</v>
      </c>
      <c r="E46" s="868">
        <v>0</v>
      </c>
      <c r="F46" s="868"/>
      <c r="G46" s="511" t="s">
        <v>95</v>
      </c>
      <c r="H46" s="332"/>
      <c r="I46" s="332"/>
    </row>
    <row r="47" spans="1:9" ht="18" customHeight="1" x14ac:dyDescent="0.25">
      <c r="A47" s="118" t="s">
        <v>110</v>
      </c>
      <c r="B47" s="510"/>
      <c r="C47" s="511"/>
      <c r="D47" s="868"/>
      <c r="E47" s="868"/>
      <c r="F47" s="868"/>
      <c r="G47" s="511"/>
    </row>
    <row r="48" spans="1:9" ht="30.6" customHeight="1" x14ac:dyDescent="0.25">
      <c r="A48" s="118" t="s">
        <v>111</v>
      </c>
      <c r="B48" s="418">
        <v>2120</v>
      </c>
      <c r="C48" s="421">
        <v>112</v>
      </c>
      <c r="D48" s="442"/>
      <c r="E48" s="442"/>
      <c r="F48" s="442"/>
      <c r="G48" s="421" t="s">
        <v>95</v>
      </c>
    </row>
    <row r="49" spans="1:7" ht="35.4" customHeight="1" x14ac:dyDescent="0.25">
      <c r="A49" s="118" t="s">
        <v>112</v>
      </c>
      <c r="B49" s="418">
        <v>2130</v>
      </c>
      <c r="C49" s="421">
        <v>113</v>
      </c>
      <c r="D49" s="442"/>
      <c r="E49" s="442"/>
      <c r="F49" s="442"/>
      <c r="G49" s="421" t="s">
        <v>95</v>
      </c>
    </row>
    <row r="50" spans="1:7" ht="46.95" customHeight="1" x14ac:dyDescent="0.25">
      <c r="A50" s="118" t="s">
        <v>113</v>
      </c>
      <c r="B50" s="418">
        <v>2140</v>
      </c>
      <c r="C50" s="421">
        <v>119</v>
      </c>
      <c r="D50" s="442">
        <f>D51</f>
        <v>453000</v>
      </c>
      <c r="E50" s="442">
        <f t="shared" ref="E50:F50" si="5">E51</f>
        <v>0</v>
      </c>
      <c r="F50" s="442">
        <f t="shared" si="5"/>
        <v>0</v>
      </c>
      <c r="G50" s="421" t="s">
        <v>95</v>
      </c>
    </row>
    <row r="51" spans="1:7" ht="18.75" customHeight="1" x14ac:dyDescent="0.25">
      <c r="A51" s="118" t="s">
        <v>3</v>
      </c>
      <c r="B51" s="510">
        <v>2141</v>
      </c>
      <c r="C51" s="511">
        <v>119</v>
      </c>
      <c r="D51" s="868">
        <v>453000</v>
      </c>
      <c r="E51" s="868">
        <v>0</v>
      </c>
      <c r="F51" s="868"/>
      <c r="G51" s="511" t="s">
        <v>95</v>
      </c>
    </row>
    <row r="52" spans="1:7" ht="19.5" customHeight="1" x14ac:dyDescent="0.25">
      <c r="A52" s="118" t="s">
        <v>114</v>
      </c>
      <c r="B52" s="510"/>
      <c r="C52" s="511"/>
      <c r="D52" s="868"/>
      <c r="E52" s="868"/>
      <c r="F52" s="868"/>
      <c r="G52" s="511"/>
    </row>
    <row r="53" spans="1:7" ht="16.8" customHeight="1" x14ac:dyDescent="0.25">
      <c r="A53" s="118" t="s">
        <v>115</v>
      </c>
      <c r="B53" s="418">
        <v>2142</v>
      </c>
      <c r="C53" s="421">
        <v>119</v>
      </c>
      <c r="D53" s="442"/>
      <c r="E53" s="442"/>
      <c r="F53" s="442"/>
      <c r="G53" s="421" t="s">
        <v>95</v>
      </c>
    </row>
    <row r="54" spans="1:7" ht="28.95" hidden="1" customHeight="1" x14ac:dyDescent="0.25">
      <c r="A54" s="118" t="s">
        <v>116</v>
      </c>
      <c r="B54" s="418">
        <v>2150</v>
      </c>
      <c r="C54" s="421">
        <v>131</v>
      </c>
      <c r="D54" s="442"/>
      <c r="E54" s="442"/>
      <c r="F54" s="442"/>
      <c r="G54" s="421" t="s">
        <v>95</v>
      </c>
    </row>
    <row r="55" spans="1:7" ht="51" hidden="1" customHeight="1" x14ac:dyDescent="0.25">
      <c r="A55" s="118" t="s">
        <v>266</v>
      </c>
      <c r="B55" s="418">
        <v>2160</v>
      </c>
      <c r="C55" s="421">
        <v>133</v>
      </c>
      <c r="D55" s="442"/>
      <c r="E55" s="442"/>
      <c r="F55" s="442"/>
      <c r="G55" s="421"/>
    </row>
    <row r="56" spans="1:7" ht="30" hidden="1" customHeight="1" x14ac:dyDescent="0.25">
      <c r="A56" s="118" t="s">
        <v>117</v>
      </c>
      <c r="B56" s="418">
        <v>2170</v>
      </c>
      <c r="C56" s="421">
        <v>134</v>
      </c>
      <c r="D56" s="442"/>
      <c r="E56" s="442"/>
      <c r="F56" s="442"/>
      <c r="G56" s="421" t="s">
        <v>95</v>
      </c>
    </row>
    <row r="57" spans="1:7" ht="46.2" hidden="1" customHeight="1" x14ac:dyDescent="0.25">
      <c r="A57" s="118" t="s">
        <v>118</v>
      </c>
      <c r="B57" s="418">
        <v>2180</v>
      </c>
      <c r="C57" s="421">
        <v>139</v>
      </c>
      <c r="D57" s="442"/>
      <c r="E57" s="442"/>
      <c r="F57" s="442"/>
      <c r="G57" s="421" t="s">
        <v>95</v>
      </c>
    </row>
    <row r="58" spans="1:7" ht="19.5" hidden="1" customHeight="1" x14ac:dyDescent="0.25">
      <c r="A58" s="118" t="s">
        <v>3</v>
      </c>
      <c r="B58" s="510">
        <v>2181</v>
      </c>
      <c r="C58" s="511">
        <v>139</v>
      </c>
      <c r="D58" s="868"/>
      <c r="E58" s="868"/>
      <c r="F58" s="868"/>
      <c r="G58" s="511" t="s">
        <v>95</v>
      </c>
    </row>
    <row r="59" spans="1:7" ht="18.75" hidden="1" customHeight="1" x14ac:dyDescent="0.25">
      <c r="A59" s="118" t="s">
        <v>119</v>
      </c>
      <c r="B59" s="510"/>
      <c r="C59" s="511"/>
      <c r="D59" s="868"/>
      <c r="E59" s="868"/>
      <c r="F59" s="868"/>
      <c r="G59" s="511"/>
    </row>
    <row r="60" spans="1:7" ht="19.2" customHeight="1" x14ac:dyDescent="0.25">
      <c r="A60" s="120" t="s">
        <v>120</v>
      </c>
      <c r="B60" s="418">
        <v>2200</v>
      </c>
      <c r="C60" s="421">
        <v>300</v>
      </c>
      <c r="D60" s="442">
        <f>D61</f>
        <v>0</v>
      </c>
      <c r="E60" s="442">
        <f>E61</f>
        <v>0</v>
      </c>
      <c r="F60" s="442"/>
      <c r="G60" s="421" t="s">
        <v>95</v>
      </c>
    </row>
    <row r="61" spans="1:7" ht="19.2" customHeight="1" x14ac:dyDescent="0.25">
      <c r="A61" s="118" t="s">
        <v>3</v>
      </c>
      <c r="B61" s="510">
        <v>2210</v>
      </c>
      <c r="C61" s="511">
        <v>320</v>
      </c>
      <c r="D61" s="868">
        <f>D63</f>
        <v>0</v>
      </c>
      <c r="E61" s="868">
        <f>E63</f>
        <v>0</v>
      </c>
      <c r="F61" s="868"/>
      <c r="G61" s="511" t="s">
        <v>95</v>
      </c>
    </row>
    <row r="62" spans="1:7" ht="28.95" customHeight="1" x14ac:dyDescent="0.25">
      <c r="A62" s="118" t="s">
        <v>121</v>
      </c>
      <c r="B62" s="510"/>
      <c r="C62" s="511"/>
      <c r="D62" s="868"/>
      <c r="E62" s="868"/>
      <c r="F62" s="868"/>
      <c r="G62" s="511"/>
    </row>
    <row r="63" spans="1:7" x14ac:dyDescent="0.25">
      <c r="A63" s="118" t="s">
        <v>5</v>
      </c>
      <c r="B63" s="510">
        <v>2211</v>
      </c>
      <c r="C63" s="511">
        <v>321</v>
      </c>
      <c r="D63" s="868"/>
      <c r="E63" s="868"/>
      <c r="F63" s="868"/>
      <c r="G63" s="511" t="s">
        <v>95</v>
      </c>
    </row>
    <row r="64" spans="1:7" ht="27.6" customHeight="1" x14ac:dyDescent="0.25">
      <c r="A64" s="118" t="s">
        <v>122</v>
      </c>
      <c r="B64" s="510"/>
      <c r="C64" s="511"/>
      <c r="D64" s="868"/>
      <c r="E64" s="868"/>
      <c r="F64" s="868"/>
      <c r="G64" s="511"/>
    </row>
    <row r="65" spans="1:7" ht="0.6" customHeight="1" x14ac:dyDescent="0.25">
      <c r="A65" s="118" t="s">
        <v>186</v>
      </c>
      <c r="B65" s="418">
        <v>2212</v>
      </c>
      <c r="C65" s="418">
        <v>323</v>
      </c>
      <c r="D65" s="442"/>
      <c r="E65" s="442"/>
      <c r="F65" s="442"/>
      <c r="G65" s="421" t="s">
        <v>95</v>
      </c>
    </row>
    <row r="66" spans="1:7" ht="67.95" hidden="1" customHeight="1" x14ac:dyDescent="0.25">
      <c r="A66" s="118" t="s">
        <v>123</v>
      </c>
      <c r="B66" s="418">
        <v>2220</v>
      </c>
      <c r="C66" s="421">
        <v>340</v>
      </c>
      <c r="D66" s="442"/>
      <c r="E66" s="442"/>
      <c r="F66" s="442"/>
      <c r="G66" s="421" t="s">
        <v>95</v>
      </c>
    </row>
    <row r="67" spans="1:7" ht="69.599999999999994" hidden="1" customHeight="1" x14ac:dyDescent="0.25">
      <c r="A67" s="118" t="s">
        <v>124</v>
      </c>
      <c r="B67" s="418">
        <v>2230</v>
      </c>
      <c r="C67" s="421">
        <v>350</v>
      </c>
      <c r="D67" s="442"/>
      <c r="E67" s="442"/>
      <c r="F67" s="442"/>
      <c r="G67" s="421" t="s">
        <v>95</v>
      </c>
    </row>
    <row r="68" spans="1:7" ht="24.6" hidden="1" customHeight="1" x14ac:dyDescent="0.25">
      <c r="A68" s="118" t="s">
        <v>267</v>
      </c>
      <c r="B68" s="418">
        <v>2240</v>
      </c>
      <c r="C68" s="421">
        <v>360</v>
      </c>
      <c r="D68" s="240"/>
      <c r="E68" s="240"/>
      <c r="F68" s="240"/>
      <c r="G68" s="79" t="s">
        <v>95</v>
      </c>
    </row>
    <row r="69" spans="1:7" ht="19.2" customHeight="1" x14ac:dyDescent="0.25">
      <c r="A69" s="120" t="s">
        <v>125</v>
      </c>
      <c r="B69" s="418">
        <v>2300</v>
      </c>
      <c r="C69" s="418">
        <v>850</v>
      </c>
      <c r="D69" s="442">
        <f>SUM(D70:D73)</f>
        <v>0</v>
      </c>
      <c r="E69" s="442"/>
      <c r="F69" s="442"/>
      <c r="G69" s="421" t="s">
        <v>95</v>
      </c>
    </row>
    <row r="70" spans="1:7" x14ac:dyDescent="0.25">
      <c r="A70" s="118" t="s">
        <v>3</v>
      </c>
      <c r="B70" s="510">
        <v>2310</v>
      </c>
      <c r="C70" s="510">
        <v>851</v>
      </c>
      <c r="D70" s="868"/>
      <c r="E70" s="868"/>
      <c r="F70" s="868"/>
      <c r="G70" s="511" t="s">
        <v>95</v>
      </c>
    </row>
    <row r="71" spans="1:7" ht="19.2" customHeight="1" x14ac:dyDescent="0.25">
      <c r="A71" s="118" t="s">
        <v>126</v>
      </c>
      <c r="B71" s="510"/>
      <c r="C71" s="510"/>
      <c r="D71" s="868"/>
      <c r="E71" s="868"/>
      <c r="F71" s="868"/>
      <c r="G71" s="511"/>
    </row>
    <row r="72" spans="1:7" ht="44.4" customHeight="1" x14ac:dyDescent="0.25">
      <c r="A72" s="118" t="s">
        <v>204</v>
      </c>
      <c r="B72" s="418">
        <v>2320</v>
      </c>
      <c r="C72" s="418">
        <v>852</v>
      </c>
      <c r="D72" s="442"/>
      <c r="E72" s="442"/>
      <c r="F72" s="442"/>
      <c r="G72" s="421" t="s">
        <v>95</v>
      </c>
    </row>
    <row r="73" spans="1:7" ht="35.25" customHeight="1" x14ac:dyDescent="0.25">
      <c r="A73" s="118" t="s">
        <v>205</v>
      </c>
      <c r="B73" s="418">
        <v>2330</v>
      </c>
      <c r="C73" s="418">
        <v>853</v>
      </c>
      <c r="D73" s="442"/>
      <c r="E73" s="442"/>
      <c r="F73" s="442"/>
      <c r="G73" s="421" t="s">
        <v>95</v>
      </c>
    </row>
    <row r="74" spans="1:7" ht="32.4" customHeight="1" x14ac:dyDescent="0.25">
      <c r="A74" s="120" t="s">
        <v>127</v>
      </c>
      <c r="B74" s="418">
        <v>2400</v>
      </c>
      <c r="C74" s="418" t="s">
        <v>95</v>
      </c>
      <c r="D74" s="442"/>
      <c r="E74" s="442"/>
      <c r="F74" s="442"/>
      <c r="G74" s="421" t="s">
        <v>95</v>
      </c>
    </row>
    <row r="75" spans="1:7" x14ac:dyDescent="0.25">
      <c r="A75" s="118" t="s">
        <v>5</v>
      </c>
      <c r="B75" s="510">
        <v>2410</v>
      </c>
      <c r="C75" s="510">
        <v>613</v>
      </c>
      <c r="D75" s="868"/>
      <c r="E75" s="868"/>
      <c r="F75" s="868"/>
      <c r="G75" s="511" t="s">
        <v>95</v>
      </c>
    </row>
    <row r="76" spans="1:7" ht="42.75" hidden="1" customHeight="1" x14ac:dyDescent="0.25">
      <c r="A76" s="118" t="s">
        <v>268</v>
      </c>
      <c r="B76" s="510"/>
      <c r="C76" s="510"/>
      <c r="D76" s="868"/>
      <c r="E76" s="868"/>
      <c r="F76" s="868"/>
      <c r="G76" s="511"/>
    </row>
    <row r="77" spans="1:7" ht="42.75" hidden="1" customHeight="1" x14ac:dyDescent="0.25">
      <c r="A77" s="118" t="s">
        <v>269</v>
      </c>
      <c r="B77" s="418">
        <v>2420</v>
      </c>
      <c r="C77" s="418">
        <v>623</v>
      </c>
      <c r="D77" s="442"/>
      <c r="E77" s="442"/>
      <c r="F77" s="442"/>
      <c r="G77" s="421"/>
    </row>
    <row r="78" spans="1:7" ht="63" hidden="1" customHeight="1" x14ac:dyDescent="0.25">
      <c r="A78" s="118" t="s">
        <v>270</v>
      </c>
      <c r="B78" s="418">
        <v>2430</v>
      </c>
      <c r="C78" s="418">
        <v>634</v>
      </c>
      <c r="D78" s="442"/>
      <c r="E78" s="442"/>
      <c r="F78" s="442"/>
      <c r="G78" s="421"/>
    </row>
    <row r="79" spans="1:7" ht="40.5" hidden="1" customHeight="1" x14ac:dyDescent="0.25">
      <c r="A79" s="118" t="s">
        <v>128</v>
      </c>
      <c r="B79" s="418">
        <v>2440</v>
      </c>
      <c r="C79" s="418">
        <v>810</v>
      </c>
      <c r="D79" s="442"/>
      <c r="E79" s="442"/>
      <c r="F79" s="442"/>
      <c r="G79" s="421"/>
    </row>
    <row r="80" spans="1:7" ht="18" hidden="1" customHeight="1" x14ac:dyDescent="0.25">
      <c r="A80" s="118" t="s">
        <v>129</v>
      </c>
      <c r="B80" s="418">
        <v>2450</v>
      </c>
      <c r="C80" s="418">
        <v>862</v>
      </c>
      <c r="D80" s="442"/>
      <c r="E80" s="442"/>
      <c r="F80" s="442"/>
      <c r="G80" s="421"/>
    </row>
    <row r="81" spans="1:7" ht="66.75" hidden="1" customHeight="1" x14ac:dyDescent="0.25">
      <c r="A81" s="118" t="s">
        <v>130</v>
      </c>
      <c r="B81" s="418">
        <v>2460</v>
      </c>
      <c r="C81" s="418">
        <v>863</v>
      </c>
      <c r="D81" s="442"/>
      <c r="E81" s="442"/>
      <c r="F81" s="442"/>
      <c r="G81" s="421" t="s">
        <v>95</v>
      </c>
    </row>
    <row r="82" spans="1:7" ht="29.4" customHeight="1" x14ac:dyDescent="0.25">
      <c r="A82" s="120" t="s">
        <v>131</v>
      </c>
      <c r="B82" s="418">
        <v>2500</v>
      </c>
      <c r="C82" s="418" t="s">
        <v>95</v>
      </c>
      <c r="D82" s="442"/>
      <c r="E82" s="442"/>
      <c r="F82" s="442"/>
      <c r="G82" s="421" t="s">
        <v>95</v>
      </c>
    </row>
    <row r="83" spans="1:7" ht="69" hidden="1" customHeight="1" x14ac:dyDescent="0.25">
      <c r="A83" s="118" t="s">
        <v>132</v>
      </c>
      <c r="B83" s="418">
        <v>2520</v>
      </c>
      <c r="C83" s="421">
        <v>831</v>
      </c>
      <c r="D83" s="442"/>
      <c r="E83" s="442"/>
      <c r="F83" s="442"/>
      <c r="G83" s="421" t="s">
        <v>95</v>
      </c>
    </row>
    <row r="84" spans="1:7" ht="28.95" customHeight="1" x14ac:dyDescent="0.25">
      <c r="A84" s="120" t="s">
        <v>286</v>
      </c>
      <c r="B84" s="418">
        <v>2600</v>
      </c>
      <c r="C84" s="421" t="s">
        <v>95</v>
      </c>
      <c r="D84" s="442">
        <f>D87+D88+D110</f>
        <v>4455832</v>
      </c>
      <c r="E84" s="442">
        <f>E87+E88+E110</f>
        <v>0</v>
      </c>
      <c r="F84" s="442"/>
      <c r="G84" s="424"/>
    </row>
    <row r="85" spans="1:7" ht="18" customHeight="1" x14ac:dyDescent="0.25">
      <c r="A85" s="118" t="s">
        <v>3</v>
      </c>
      <c r="B85" s="510">
        <v>2610</v>
      </c>
      <c r="C85" s="511">
        <v>241</v>
      </c>
      <c r="D85" s="868"/>
      <c r="E85" s="868"/>
      <c r="F85" s="868"/>
      <c r="G85" s="512"/>
    </row>
    <row r="86" spans="1:7" ht="1.2" hidden="1" customHeight="1" x14ac:dyDescent="0.25">
      <c r="A86" s="118" t="s">
        <v>133</v>
      </c>
      <c r="B86" s="510"/>
      <c r="C86" s="511"/>
      <c r="D86" s="868"/>
      <c r="E86" s="868"/>
      <c r="F86" s="868"/>
      <c r="G86" s="512"/>
    </row>
    <row r="87" spans="1:7" ht="41.4" customHeight="1" x14ac:dyDescent="0.25">
      <c r="A87" s="118" t="s">
        <v>134</v>
      </c>
      <c r="B87" s="418">
        <v>2630</v>
      </c>
      <c r="C87" s="421">
        <v>243</v>
      </c>
      <c r="D87" s="442"/>
      <c r="E87" s="442"/>
      <c r="F87" s="442"/>
      <c r="G87" s="424"/>
    </row>
    <row r="88" spans="1:7" ht="23.4" customHeight="1" x14ac:dyDescent="0.25">
      <c r="A88" s="120" t="s">
        <v>135</v>
      </c>
      <c r="B88" s="422">
        <v>2640</v>
      </c>
      <c r="C88" s="421">
        <v>244</v>
      </c>
      <c r="D88" s="442">
        <f>D89+D92+D94+D98+D101+D102+D108</f>
        <v>4455832</v>
      </c>
      <c r="E88" s="442">
        <f>E89+E92+E94+E98+E101+E102+E108</f>
        <v>0</v>
      </c>
      <c r="F88" s="442"/>
      <c r="G88" s="424"/>
    </row>
    <row r="89" spans="1:7" x14ac:dyDescent="0.25">
      <c r="A89" s="118" t="s">
        <v>3</v>
      </c>
      <c r="B89" s="510">
        <v>2641</v>
      </c>
      <c r="C89" s="510">
        <v>244</v>
      </c>
      <c r="D89" s="869"/>
      <c r="E89" s="869"/>
      <c r="F89" s="869"/>
      <c r="G89" s="511"/>
    </row>
    <row r="90" spans="1:7" ht="17.25" customHeight="1" x14ac:dyDescent="0.25">
      <c r="A90" s="118" t="s">
        <v>187</v>
      </c>
      <c r="B90" s="510"/>
      <c r="C90" s="510"/>
      <c r="D90" s="869"/>
      <c r="E90" s="869"/>
      <c r="F90" s="869"/>
      <c r="G90" s="511"/>
    </row>
    <row r="91" spans="1:7" x14ac:dyDescent="0.25">
      <c r="A91" s="118" t="s">
        <v>188</v>
      </c>
      <c r="B91" s="418">
        <v>2642</v>
      </c>
      <c r="C91" s="418">
        <v>244</v>
      </c>
      <c r="D91" s="442"/>
      <c r="E91" s="442"/>
      <c r="F91" s="442"/>
      <c r="G91" s="424"/>
    </row>
    <row r="92" spans="1:7" x14ac:dyDescent="0.25">
      <c r="A92" s="118" t="s">
        <v>189</v>
      </c>
      <c r="B92" s="418">
        <v>2643</v>
      </c>
      <c r="C92" s="418">
        <v>244</v>
      </c>
      <c r="D92" s="442"/>
      <c r="E92" s="442"/>
      <c r="F92" s="442"/>
      <c r="G92" s="424"/>
    </row>
    <row r="93" spans="1:7" ht="15" customHeight="1" x14ac:dyDescent="0.25">
      <c r="A93" s="118" t="s">
        <v>190</v>
      </c>
      <c r="B93" s="418">
        <v>2644</v>
      </c>
      <c r="C93" s="418">
        <v>244</v>
      </c>
      <c r="D93" s="442"/>
      <c r="E93" s="442"/>
      <c r="F93" s="442"/>
      <c r="G93" s="424"/>
    </row>
    <row r="94" spans="1:7" x14ac:dyDescent="0.25">
      <c r="A94" s="118" t="s">
        <v>201</v>
      </c>
      <c r="B94" s="418">
        <v>2645</v>
      </c>
      <c r="C94" s="418">
        <v>244</v>
      </c>
      <c r="D94" s="442">
        <v>515025.98</v>
      </c>
      <c r="E94" s="442"/>
      <c r="F94" s="442"/>
      <c r="G94" s="424"/>
    </row>
    <row r="95" spans="1:7" x14ac:dyDescent="0.25">
      <c r="A95" s="118" t="s">
        <v>3</v>
      </c>
      <c r="B95" s="510"/>
      <c r="C95" s="510"/>
      <c r="D95" s="869"/>
      <c r="E95" s="869"/>
      <c r="F95" s="869"/>
      <c r="G95" s="511"/>
    </row>
    <row r="96" spans="1:7" x14ac:dyDescent="0.25">
      <c r="A96" s="118" t="s">
        <v>192</v>
      </c>
      <c r="B96" s="510"/>
      <c r="C96" s="510"/>
      <c r="D96" s="869"/>
      <c r="E96" s="869"/>
      <c r="F96" s="869"/>
      <c r="G96" s="511"/>
    </row>
    <row r="97" spans="1:7" ht="17.399999999999999" customHeight="1" x14ac:dyDescent="0.25">
      <c r="A97" s="118" t="s">
        <v>193</v>
      </c>
      <c r="B97" s="418"/>
      <c r="C97" s="418"/>
      <c r="D97" s="442"/>
      <c r="E97" s="442"/>
      <c r="F97" s="442"/>
      <c r="G97" s="424"/>
    </row>
    <row r="98" spans="1:7" ht="18.75" customHeight="1" x14ac:dyDescent="0.25">
      <c r="A98" s="118" t="s">
        <v>191</v>
      </c>
      <c r="B98" s="418">
        <v>2646</v>
      </c>
      <c r="C98" s="418">
        <v>244</v>
      </c>
      <c r="D98" s="442">
        <v>530913.26</v>
      </c>
      <c r="E98" s="442"/>
      <c r="F98" s="442"/>
      <c r="G98" s="424"/>
    </row>
    <row r="99" spans="1:7" x14ac:dyDescent="0.25">
      <c r="A99" s="118" t="s">
        <v>43</v>
      </c>
      <c r="B99" s="510"/>
      <c r="C99" s="510"/>
      <c r="D99" s="869"/>
      <c r="E99" s="869"/>
      <c r="F99" s="869"/>
      <c r="G99" s="511"/>
    </row>
    <row r="100" spans="1:7" x14ac:dyDescent="0.25">
      <c r="A100" s="118" t="s">
        <v>194</v>
      </c>
      <c r="B100" s="510"/>
      <c r="C100" s="510"/>
      <c r="D100" s="869"/>
      <c r="E100" s="869"/>
      <c r="F100" s="869"/>
      <c r="G100" s="511"/>
    </row>
    <row r="101" spans="1:7" x14ac:dyDescent="0.25">
      <c r="A101" s="118" t="s">
        <v>200</v>
      </c>
      <c r="B101" s="418">
        <v>2647</v>
      </c>
      <c r="C101" s="418">
        <v>244</v>
      </c>
      <c r="D101" s="442"/>
      <c r="E101" s="442"/>
      <c r="F101" s="442"/>
      <c r="G101" s="424"/>
    </row>
    <row r="102" spans="1:7" x14ac:dyDescent="0.25">
      <c r="A102" s="118" t="s">
        <v>199</v>
      </c>
      <c r="B102" s="418">
        <v>2648</v>
      </c>
      <c r="C102" s="418">
        <v>244</v>
      </c>
      <c r="D102" s="442">
        <f>3296598.32+107362.44+5932</f>
        <v>3409892.76</v>
      </c>
      <c r="E102" s="442"/>
      <c r="F102" s="442"/>
      <c r="G102" s="424"/>
    </row>
    <row r="103" spans="1:7" x14ac:dyDescent="0.25">
      <c r="A103" s="118" t="s">
        <v>3</v>
      </c>
      <c r="B103" s="510"/>
      <c r="C103" s="510"/>
      <c r="D103" s="869"/>
      <c r="E103" s="869"/>
      <c r="F103" s="869"/>
      <c r="G103" s="511"/>
    </row>
    <row r="104" spans="1:7" ht="16.95" customHeight="1" x14ac:dyDescent="0.25">
      <c r="A104" s="118" t="s">
        <v>195</v>
      </c>
      <c r="B104" s="510"/>
      <c r="C104" s="510"/>
      <c r="D104" s="869"/>
      <c r="E104" s="869"/>
      <c r="F104" s="869"/>
      <c r="G104" s="511"/>
    </row>
    <row r="105" spans="1:7" ht="17.25" customHeight="1" x14ac:dyDescent="0.25">
      <c r="A105" s="118" t="s">
        <v>196</v>
      </c>
      <c r="B105" s="418"/>
      <c r="C105" s="418"/>
      <c r="D105" s="442"/>
      <c r="E105" s="442"/>
      <c r="F105" s="442"/>
      <c r="G105" s="424"/>
    </row>
    <row r="106" spans="1:7" x14ac:dyDescent="0.25">
      <c r="A106" s="118" t="s">
        <v>197</v>
      </c>
      <c r="B106" s="418"/>
      <c r="C106" s="418"/>
      <c r="D106" s="442"/>
      <c r="E106" s="442"/>
      <c r="F106" s="442"/>
      <c r="G106" s="424"/>
    </row>
    <row r="107" spans="1:7" x14ac:dyDescent="0.25">
      <c r="A107" s="118" t="s">
        <v>198</v>
      </c>
      <c r="B107" s="418"/>
      <c r="C107" s="418"/>
      <c r="D107" s="442"/>
      <c r="E107" s="442"/>
      <c r="F107" s="442"/>
      <c r="G107" s="424"/>
    </row>
    <row r="108" spans="1:7" x14ac:dyDescent="0.25">
      <c r="A108" s="118" t="s">
        <v>550</v>
      </c>
      <c r="B108" s="418">
        <v>2649</v>
      </c>
      <c r="C108" s="418">
        <v>244</v>
      </c>
      <c r="D108" s="442"/>
      <c r="E108" s="442"/>
      <c r="F108" s="442"/>
      <c r="G108" s="424"/>
    </row>
    <row r="109" spans="1:7" ht="46.2" customHeight="1" x14ac:dyDescent="0.25">
      <c r="A109" s="118" t="s">
        <v>288</v>
      </c>
      <c r="B109" s="418">
        <v>2650</v>
      </c>
      <c r="C109" s="418">
        <v>246</v>
      </c>
      <c r="D109" s="442"/>
      <c r="E109" s="442"/>
      <c r="F109" s="442"/>
      <c r="G109" s="424"/>
    </row>
    <row r="110" spans="1:7" x14ac:dyDescent="0.25">
      <c r="A110" s="118" t="s">
        <v>289</v>
      </c>
      <c r="B110" s="418">
        <v>2660</v>
      </c>
      <c r="C110" s="418">
        <v>247</v>
      </c>
      <c r="D110" s="442"/>
      <c r="E110" s="442"/>
      <c r="F110" s="442"/>
      <c r="G110" s="424"/>
    </row>
    <row r="111" spans="1:7" ht="31.95" customHeight="1" x14ac:dyDescent="0.25">
      <c r="A111" s="118" t="s">
        <v>136</v>
      </c>
      <c r="B111" s="418">
        <v>2700</v>
      </c>
      <c r="C111" s="421">
        <v>400</v>
      </c>
      <c r="D111" s="442"/>
      <c r="E111" s="442"/>
      <c r="F111" s="442"/>
      <c r="G111" s="424"/>
    </row>
    <row r="112" spans="1:7" ht="16.5" hidden="1" customHeight="1" x14ac:dyDescent="0.25">
      <c r="A112" s="118" t="s">
        <v>3</v>
      </c>
      <c r="B112" s="510">
        <v>2710</v>
      </c>
      <c r="C112" s="511">
        <v>406</v>
      </c>
      <c r="D112" s="868"/>
      <c r="E112" s="868"/>
      <c r="F112" s="868"/>
      <c r="G112" s="512"/>
    </row>
    <row r="113" spans="1:7" ht="49.5" hidden="1" customHeight="1" x14ac:dyDescent="0.25">
      <c r="A113" s="118" t="s">
        <v>137</v>
      </c>
      <c r="B113" s="510"/>
      <c r="C113" s="511"/>
      <c r="D113" s="868"/>
      <c r="E113" s="868"/>
      <c r="F113" s="868"/>
      <c r="G113" s="512"/>
    </row>
    <row r="114" spans="1:7" ht="51" hidden="1" customHeight="1" x14ac:dyDescent="0.25">
      <c r="A114" s="118" t="s">
        <v>138</v>
      </c>
      <c r="B114" s="418">
        <v>2720</v>
      </c>
      <c r="C114" s="421">
        <v>407</v>
      </c>
      <c r="D114" s="442"/>
      <c r="E114" s="442"/>
      <c r="F114" s="442"/>
      <c r="G114" s="424"/>
    </row>
    <row r="115" spans="1:7" ht="21.75" customHeight="1" x14ac:dyDescent="0.25">
      <c r="A115" s="118" t="s">
        <v>290</v>
      </c>
      <c r="B115" s="418">
        <v>2800</v>
      </c>
      <c r="C115" s="421">
        <v>880</v>
      </c>
      <c r="D115" s="442"/>
      <c r="E115" s="442"/>
      <c r="F115" s="442"/>
      <c r="G115" s="424"/>
    </row>
    <row r="116" spans="1:7" ht="13.95" customHeight="1" x14ac:dyDescent="0.25">
      <c r="A116" s="122" t="s">
        <v>291</v>
      </c>
      <c r="B116" s="418">
        <v>3000</v>
      </c>
      <c r="C116" s="421">
        <v>100</v>
      </c>
      <c r="D116" s="239">
        <f>D118</f>
        <v>1484</v>
      </c>
      <c r="E116" s="442"/>
      <c r="F116" s="442"/>
      <c r="G116" s="421" t="s">
        <v>95</v>
      </c>
    </row>
    <row r="117" spans="1:7" ht="15.6" customHeight="1" x14ac:dyDescent="0.25">
      <c r="A117" s="118" t="s">
        <v>3</v>
      </c>
      <c r="B117" s="510">
        <v>3010</v>
      </c>
      <c r="C117" s="512"/>
      <c r="D117" s="442"/>
      <c r="E117" s="868"/>
      <c r="F117" s="868"/>
      <c r="G117" s="511" t="s">
        <v>95</v>
      </c>
    </row>
    <row r="118" spans="1:7" ht="17.25" customHeight="1" x14ac:dyDescent="0.25">
      <c r="A118" s="118" t="s">
        <v>139</v>
      </c>
      <c r="B118" s="510"/>
      <c r="C118" s="512"/>
      <c r="D118" s="442">
        <v>1484</v>
      </c>
      <c r="E118" s="868"/>
      <c r="F118" s="868"/>
      <c r="G118" s="511"/>
    </row>
    <row r="119" spans="1:7" ht="20.25" customHeight="1" x14ac:dyDescent="0.25">
      <c r="A119" s="118" t="s">
        <v>140</v>
      </c>
      <c r="B119" s="418">
        <v>3020</v>
      </c>
      <c r="C119" s="424"/>
      <c r="D119" s="442"/>
      <c r="E119" s="442"/>
      <c r="F119" s="442"/>
      <c r="G119" s="421" t="s">
        <v>95</v>
      </c>
    </row>
    <row r="120" spans="1:7" ht="15" customHeight="1" x14ac:dyDescent="0.25">
      <c r="A120" s="118" t="s">
        <v>141</v>
      </c>
      <c r="B120" s="418">
        <v>3030</v>
      </c>
      <c r="C120" s="424"/>
      <c r="D120" s="442"/>
      <c r="E120" s="442"/>
      <c r="F120" s="442"/>
      <c r="G120" s="421" t="s">
        <v>95</v>
      </c>
    </row>
    <row r="121" spans="1:7" ht="21" customHeight="1" x14ac:dyDescent="0.25">
      <c r="A121" s="122" t="s">
        <v>293</v>
      </c>
      <c r="B121" s="418">
        <v>4000</v>
      </c>
      <c r="C121" s="421" t="s">
        <v>95</v>
      </c>
      <c r="D121" s="442">
        <f>D122</f>
        <v>0</v>
      </c>
      <c r="E121" s="442"/>
      <c r="F121" s="442"/>
      <c r="G121" s="421" t="s">
        <v>95</v>
      </c>
    </row>
    <row r="122" spans="1:7" x14ac:dyDescent="0.25">
      <c r="A122" s="118" t="s">
        <v>5</v>
      </c>
      <c r="B122" s="510">
        <v>4010</v>
      </c>
      <c r="C122" s="511">
        <v>610</v>
      </c>
      <c r="D122" s="868"/>
      <c r="E122" s="868"/>
      <c r="F122" s="868"/>
      <c r="G122" s="511" t="s">
        <v>95</v>
      </c>
    </row>
    <row r="123" spans="1:7" ht="21.6" customHeight="1" x14ac:dyDescent="0.25">
      <c r="A123" s="118" t="s">
        <v>142</v>
      </c>
      <c r="B123" s="510"/>
      <c r="C123" s="511"/>
      <c r="D123" s="868"/>
      <c r="E123" s="868"/>
      <c r="F123" s="868"/>
      <c r="G123" s="511"/>
    </row>
    <row r="124" spans="1:7" x14ac:dyDescent="0.25">
      <c r="A124" s="291"/>
      <c r="B124" s="289"/>
      <c r="C124" s="292"/>
      <c r="D124" s="149"/>
      <c r="E124" s="77"/>
      <c r="F124" s="77"/>
      <c r="G124" s="77"/>
    </row>
    <row r="125" spans="1:7" x14ac:dyDescent="0.25">
      <c r="A125" s="123"/>
    </row>
    <row r="126" spans="1:7" x14ac:dyDescent="0.25">
      <c r="A126" s="123"/>
    </row>
    <row r="127" spans="1:7" x14ac:dyDescent="0.25">
      <c r="A127" s="123"/>
    </row>
    <row r="128" spans="1:7" x14ac:dyDescent="0.25">
      <c r="A128" s="123"/>
    </row>
    <row r="129" spans="1:146" x14ac:dyDescent="0.25">
      <c r="A129" s="123"/>
    </row>
    <row r="130" spans="1:146" s="83" customFormat="1" x14ac:dyDescent="0.25">
      <c r="A130" s="123"/>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row>
    <row r="131" spans="1:146" s="83" customFormat="1" x14ac:dyDescent="0.25">
      <c r="A131" s="123"/>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row>
    <row r="132" spans="1:146" s="83" customFormat="1" x14ac:dyDescent="0.25">
      <c r="A132" s="123"/>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row>
    <row r="133" spans="1:146" s="83" customFormat="1" ht="18.600000000000001" customHeight="1" x14ac:dyDescent="0.25">
      <c r="A133" s="123"/>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row>
    <row r="134" spans="1:146" s="83" customFormat="1" x14ac:dyDescent="0.25">
      <c r="A134" s="123"/>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row>
    <row r="135" spans="1:146" s="83" customFormat="1" x14ac:dyDescent="0.25">
      <c r="A135" s="123"/>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row>
    <row r="136" spans="1:146" s="83" customFormat="1" x14ac:dyDescent="0.25">
      <c r="A136" s="123"/>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row>
    <row r="137" spans="1:146" s="83" customFormat="1" x14ac:dyDescent="0.25">
      <c r="A137" s="123"/>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row>
    <row r="138" spans="1:146" s="83" customFormat="1" x14ac:dyDescent="0.25">
      <c r="A138" s="123"/>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row>
    <row r="139" spans="1:146" s="83" customFormat="1" x14ac:dyDescent="0.25">
      <c r="A139" s="123"/>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row>
    <row r="140" spans="1:146" s="83" customFormat="1" x14ac:dyDescent="0.25">
      <c r="A140" s="123"/>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row>
    <row r="141" spans="1:146" s="83" customFormat="1" x14ac:dyDescent="0.25">
      <c r="A141" s="123"/>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row>
    <row r="142" spans="1:146" s="83" customFormat="1" x14ac:dyDescent="0.25">
      <c r="A142" s="123"/>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row>
    <row r="143" spans="1:146" s="83" customFormat="1" x14ac:dyDescent="0.25">
      <c r="A143" s="123"/>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row>
    <row r="144" spans="1:146" s="83" customFormat="1" x14ac:dyDescent="0.25">
      <c r="A144" s="123"/>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row>
    <row r="145" spans="1:146" s="83" customFormat="1" x14ac:dyDescent="0.25">
      <c r="A145" s="123"/>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row>
    <row r="146" spans="1:146" s="83" customFormat="1" x14ac:dyDescent="0.25">
      <c r="A146" s="123"/>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row>
    <row r="147" spans="1:146" s="83" customFormat="1" x14ac:dyDescent="0.25">
      <c r="A147" s="123"/>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row>
    <row r="148" spans="1:146" s="83" customFormat="1" x14ac:dyDescent="0.25">
      <c r="A148" s="123"/>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row>
    <row r="149" spans="1:146" s="83" customFormat="1" x14ac:dyDescent="0.25">
      <c r="A149" s="123"/>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row>
    <row r="150" spans="1:146" s="83" customFormat="1" x14ac:dyDescent="0.25">
      <c r="A150" s="123"/>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row>
    <row r="151" spans="1:146" s="83" customFormat="1" x14ac:dyDescent="0.25">
      <c r="A151" s="123"/>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row>
    <row r="152" spans="1:146" s="83" customFormat="1" x14ac:dyDescent="0.25">
      <c r="A152" s="123"/>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row>
    <row r="153" spans="1:146" s="83" customFormat="1" x14ac:dyDescent="0.25">
      <c r="A153" s="123"/>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row>
    <row r="154" spans="1:146" s="83" customFormat="1" x14ac:dyDescent="0.25">
      <c r="A154" s="123"/>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row>
    <row r="155" spans="1:146" s="83" customFormat="1" x14ac:dyDescent="0.25">
      <c r="A155" s="123"/>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row>
    <row r="156" spans="1:146" s="83" customFormat="1" x14ac:dyDescent="0.25">
      <c r="A156" s="123"/>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row>
    <row r="157" spans="1:146" s="83" customFormat="1" x14ac:dyDescent="0.25">
      <c r="A157" s="123"/>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row>
    <row r="158" spans="1:146" s="83" customFormat="1" x14ac:dyDescent="0.25">
      <c r="A158" s="123"/>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row>
    <row r="159" spans="1:146" s="83" customFormat="1" x14ac:dyDescent="0.25">
      <c r="A159" s="123"/>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row>
    <row r="160" spans="1:146" s="83" customFormat="1" x14ac:dyDescent="0.25">
      <c r="A160" s="123"/>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row>
    <row r="161" spans="1:146" s="83" customFormat="1" x14ac:dyDescent="0.25">
      <c r="A161" s="123"/>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row>
    <row r="162" spans="1:146" s="83" customFormat="1" x14ac:dyDescent="0.25">
      <c r="A162" s="123"/>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row>
    <row r="163" spans="1:146" s="83" customFormat="1" x14ac:dyDescent="0.25">
      <c r="A163" s="123"/>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row>
    <row r="164" spans="1:146" s="83" customFormat="1" x14ac:dyDescent="0.25">
      <c r="A164" s="123"/>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row>
    <row r="165" spans="1:146" s="83" customFormat="1" x14ac:dyDescent="0.25">
      <c r="A165" s="123"/>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row>
    <row r="166" spans="1:146" s="83" customFormat="1" x14ac:dyDescent="0.25">
      <c r="A166" s="123"/>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row>
    <row r="167" spans="1:146" s="83" customFormat="1" x14ac:dyDescent="0.25">
      <c r="A167" s="123"/>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row>
    <row r="168" spans="1:146" s="83" customFormat="1" x14ac:dyDescent="0.25">
      <c r="A168" s="123"/>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row>
    <row r="169" spans="1:146" s="83" customFormat="1" x14ac:dyDescent="0.25">
      <c r="A169" s="123"/>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row>
    <row r="170" spans="1:146" s="83" customFormat="1" x14ac:dyDescent="0.25">
      <c r="A170" s="123"/>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row>
    <row r="171" spans="1:146" s="83" customFormat="1" x14ac:dyDescent="0.25">
      <c r="A171" s="123"/>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row>
    <row r="172" spans="1:146" s="83" customFormat="1" x14ac:dyDescent="0.25">
      <c r="A172" s="123"/>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row>
    <row r="173" spans="1:146" s="83" customFormat="1" x14ac:dyDescent="0.25">
      <c r="A173" s="123"/>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row>
    <row r="174" spans="1:146" s="83" customFormat="1" x14ac:dyDescent="0.25">
      <c r="A174" s="123"/>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row>
    <row r="175" spans="1:146" s="83" customFormat="1" x14ac:dyDescent="0.25">
      <c r="A175" s="123"/>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row>
    <row r="176" spans="1:146" s="83" customFormat="1" x14ac:dyDescent="0.25">
      <c r="A176" s="123"/>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row>
    <row r="177" spans="1:146" s="83" customFormat="1" x14ac:dyDescent="0.25">
      <c r="A177" s="123"/>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row>
    <row r="178" spans="1:146" s="83" customFormat="1" x14ac:dyDescent="0.25">
      <c r="A178" s="123"/>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row>
    <row r="179" spans="1:146" s="83" customFormat="1" x14ac:dyDescent="0.25">
      <c r="A179" s="123"/>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row>
    <row r="180" spans="1:146" s="83" customFormat="1" x14ac:dyDescent="0.25">
      <c r="A180" s="123"/>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row>
    <row r="181" spans="1:146" s="83" customFormat="1" x14ac:dyDescent="0.25">
      <c r="A181" s="123"/>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row>
    <row r="182" spans="1:146" s="83" customFormat="1" x14ac:dyDescent="0.25">
      <c r="A182" s="123"/>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row>
    <row r="183" spans="1:146" s="83" customFormat="1" x14ac:dyDescent="0.25">
      <c r="A183" s="123"/>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row>
    <row r="184" spans="1:146" s="83" customFormat="1" x14ac:dyDescent="0.25">
      <c r="A184" s="123"/>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row>
    <row r="185" spans="1:146" s="83" customFormat="1" x14ac:dyDescent="0.25">
      <c r="A185" s="123"/>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row>
    <row r="186" spans="1:146" s="83" customFormat="1" x14ac:dyDescent="0.25">
      <c r="A186" s="123"/>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row>
    <row r="187" spans="1:146" s="83" customFormat="1" x14ac:dyDescent="0.25">
      <c r="A187" s="123"/>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row>
    <row r="188" spans="1:146" s="83" customFormat="1" x14ac:dyDescent="0.25">
      <c r="A188" s="123"/>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row>
    <row r="189" spans="1:146" s="83" customFormat="1" x14ac:dyDescent="0.25">
      <c r="A189" s="123"/>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row>
    <row r="190" spans="1:146" s="83" customFormat="1" x14ac:dyDescent="0.25">
      <c r="A190" s="123"/>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row>
    <row r="191" spans="1:146" s="83" customFormat="1" x14ac:dyDescent="0.25">
      <c r="A191" s="123"/>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row>
    <row r="192" spans="1:146" s="83" customFormat="1" x14ac:dyDescent="0.25">
      <c r="A192" s="123"/>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row>
    <row r="193" spans="1:146" s="83" customFormat="1" x14ac:dyDescent="0.25">
      <c r="A193" s="123"/>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row>
    <row r="194" spans="1:146" s="83" customFormat="1" x14ac:dyDescent="0.25">
      <c r="A194" s="123"/>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row>
    <row r="195" spans="1:146" s="83" customFormat="1" x14ac:dyDescent="0.25">
      <c r="A195" s="123"/>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row>
    <row r="196" spans="1:146" s="83" customFormat="1" x14ac:dyDescent="0.25">
      <c r="A196" s="123"/>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row>
    <row r="197" spans="1:146" s="83" customFormat="1" x14ac:dyDescent="0.25">
      <c r="A197" s="123"/>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row>
    <row r="198" spans="1:146" s="83" customFormat="1" x14ac:dyDescent="0.25">
      <c r="A198" s="123"/>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row>
    <row r="199" spans="1:146" s="83" customFormat="1" x14ac:dyDescent="0.25">
      <c r="A199" s="123"/>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row>
    <row r="200" spans="1:146" s="83" customFormat="1" x14ac:dyDescent="0.25">
      <c r="A200" s="123"/>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row>
    <row r="201" spans="1:146" s="83" customFormat="1" x14ac:dyDescent="0.25">
      <c r="A201" s="123"/>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row>
    <row r="202" spans="1:146" s="83" customFormat="1" x14ac:dyDescent="0.25">
      <c r="A202" s="123"/>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row>
    <row r="203" spans="1:146" s="83" customFormat="1" x14ac:dyDescent="0.25">
      <c r="A203" s="123"/>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row>
    <row r="204" spans="1:146" s="83" customFormat="1" x14ac:dyDescent="0.25">
      <c r="A204" s="123"/>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row>
    <row r="205" spans="1:146" s="83" customFormat="1" x14ac:dyDescent="0.25">
      <c r="A205" s="123"/>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row>
    <row r="206" spans="1:146" s="83" customFormat="1" x14ac:dyDescent="0.25">
      <c r="A206" s="123"/>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row>
    <row r="207" spans="1:146" s="83" customFormat="1" x14ac:dyDescent="0.25">
      <c r="A207" s="123"/>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row>
    <row r="208" spans="1:146" s="83" customFormat="1" x14ac:dyDescent="0.25">
      <c r="A208" s="123"/>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row>
    <row r="209" spans="1:146" s="83" customFormat="1" x14ac:dyDescent="0.25">
      <c r="A209" s="123"/>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row>
    <row r="210" spans="1:146" s="83" customFormat="1" x14ac:dyDescent="0.25">
      <c r="A210" s="123"/>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row>
    <row r="211" spans="1:146" s="83" customFormat="1" x14ac:dyDescent="0.25">
      <c r="A211" s="123"/>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row>
    <row r="212" spans="1:146" s="83" customFormat="1" x14ac:dyDescent="0.25">
      <c r="A212" s="123"/>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row>
    <row r="213" spans="1:146" s="83" customFormat="1" x14ac:dyDescent="0.25">
      <c r="A213" s="123"/>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row>
    <row r="214" spans="1:146" s="83" customFormat="1" x14ac:dyDescent="0.25">
      <c r="A214" s="123"/>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row>
    <row r="215" spans="1:146" s="83" customFormat="1" x14ac:dyDescent="0.25">
      <c r="A215" s="123"/>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row>
    <row r="216" spans="1:146" s="83" customFormat="1" x14ac:dyDescent="0.25">
      <c r="A216" s="123"/>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row>
    <row r="217" spans="1:146" s="83" customFormat="1" x14ac:dyDescent="0.25">
      <c r="A217" s="123"/>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row>
    <row r="218" spans="1:146" s="83" customFormat="1" x14ac:dyDescent="0.25">
      <c r="A218" s="123"/>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row>
    <row r="219" spans="1:146" s="83" customFormat="1" x14ac:dyDescent="0.25">
      <c r="A219" s="123"/>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row>
    <row r="220" spans="1:146" s="83" customFormat="1" x14ac:dyDescent="0.25">
      <c r="A220" s="123"/>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row>
    <row r="221" spans="1:146" s="83" customFormat="1" x14ac:dyDescent="0.25">
      <c r="A221" s="123"/>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row>
    <row r="222" spans="1:146" s="83" customFormat="1" x14ac:dyDescent="0.25">
      <c r="A222" s="123"/>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row>
    <row r="223" spans="1:146" s="83" customFormat="1" x14ac:dyDescent="0.25">
      <c r="A223" s="123"/>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row>
    <row r="224" spans="1:146" s="83" customFormat="1" x14ac:dyDescent="0.25">
      <c r="A224" s="123"/>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row>
    <row r="225" spans="1:146" s="83" customFormat="1" x14ac:dyDescent="0.25">
      <c r="A225" s="123"/>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row>
    <row r="226" spans="1:146" s="83" customFormat="1" x14ac:dyDescent="0.25">
      <c r="A226" s="123"/>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row>
    <row r="227" spans="1:146" s="83" customFormat="1" x14ac:dyDescent="0.25">
      <c r="A227" s="123"/>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row>
    <row r="228" spans="1:146" s="83" customFormat="1" x14ac:dyDescent="0.25">
      <c r="A228" s="123"/>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row>
    <row r="229" spans="1:146" s="83" customFormat="1" x14ac:dyDescent="0.25">
      <c r="A229" s="123"/>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row>
    <row r="230" spans="1:146" s="83" customFormat="1" x14ac:dyDescent="0.25">
      <c r="A230" s="123"/>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row>
    <row r="231" spans="1:146" s="83" customFormat="1" x14ac:dyDescent="0.25">
      <c r="A231" s="123"/>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row>
    <row r="232" spans="1:146" s="83" customFormat="1" x14ac:dyDescent="0.25">
      <c r="A232" s="123"/>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row>
    <row r="233" spans="1:146" s="83" customFormat="1" x14ac:dyDescent="0.25">
      <c r="A233" s="123"/>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row>
    <row r="234" spans="1:146" s="83" customFormat="1" x14ac:dyDescent="0.25">
      <c r="A234" s="123"/>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row>
    <row r="235" spans="1:146" s="83" customFormat="1" x14ac:dyDescent="0.25">
      <c r="A235" s="123"/>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row>
    <row r="236" spans="1:146" s="83" customFormat="1" x14ac:dyDescent="0.25">
      <c r="A236" s="123"/>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row>
    <row r="237" spans="1:146" s="83" customFormat="1" x14ac:dyDescent="0.25">
      <c r="A237" s="123"/>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row>
    <row r="238" spans="1:146" s="83" customFormat="1" x14ac:dyDescent="0.25">
      <c r="A238" s="123"/>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row>
    <row r="239" spans="1:146" s="83" customFormat="1" x14ac:dyDescent="0.25">
      <c r="A239" s="123"/>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row>
    <row r="240" spans="1:146" s="83" customFormat="1" x14ac:dyDescent="0.25">
      <c r="A240" s="123"/>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row>
    <row r="241" spans="1:146" s="83" customFormat="1" x14ac:dyDescent="0.25">
      <c r="A241" s="123"/>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row>
    <row r="242" spans="1:146" s="83" customFormat="1" x14ac:dyDescent="0.25">
      <c r="A242" s="123"/>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row>
    <row r="243" spans="1:146" s="83" customFormat="1" x14ac:dyDescent="0.25">
      <c r="A243" s="123"/>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row>
    <row r="244" spans="1:146" s="83" customFormat="1" x14ac:dyDescent="0.25">
      <c r="A244" s="123"/>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row>
    <row r="245" spans="1:146" s="83" customFormat="1" x14ac:dyDescent="0.25">
      <c r="A245" s="123"/>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row>
    <row r="246" spans="1:146" s="83" customFormat="1" x14ac:dyDescent="0.25">
      <c r="A246" s="123"/>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row>
    <row r="247" spans="1:146" s="83" customFormat="1" x14ac:dyDescent="0.25">
      <c r="A247" s="123"/>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row>
    <row r="248" spans="1:146" s="83" customFormat="1" x14ac:dyDescent="0.25">
      <c r="A248" s="123"/>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row>
    <row r="249" spans="1:146" s="83" customFormat="1" x14ac:dyDescent="0.25">
      <c r="A249" s="123"/>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row>
    <row r="250" spans="1:146" s="83" customFormat="1" x14ac:dyDescent="0.25">
      <c r="A250" s="123"/>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row>
    <row r="251" spans="1:146" s="83" customFormat="1" x14ac:dyDescent="0.25">
      <c r="A251" s="123"/>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row>
    <row r="252" spans="1:146" s="83" customFormat="1" x14ac:dyDescent="0.25">
      <c r="A252" s="123"/>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row>
    <row r="253" spans="1:146" s="83" customFormat="1" x14ac:dyDescent="0.25">
      <c r="A253" s="123"/>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row>
    <row r="1294" spans="10:10" x14ac:dyDescent="0.25">
      <c r="J1294" s="59"/>
    </row>
  </sheetData>
  <mergeCells count="138">
    <mergeCell ref="B122:B123"/>
    <mergeCell ref="C122:C123"/>
    <mergeCell ref="D122:D123"/>
    <mergeCell ref="E122:E123"/>
    <mergeCell ref="F122:F123"/>
    <mergeCell ref="G122:G123"/>
    <mergeCell ref="B117:B118"/>
    <mergeCell ref="C117:C118"/>
    <mergeCell ref="E117:E118"/>
    <mergeCell ref="F117:F118"/>
    <mergeCell ref="G117:G118"/>
    <mergeCell ref="B112:B113"/>
    <mergeCell ref="C112:C113"/>
    <mergeCell ref="D112:D113"/>
    <mergeCell ref="E112:E113"/>
    <mergeCell ref="F112:F113"/>
    <mergeCell ref="G112:G113"/>
    <mergeCell ref="B103:B104"/>
    <mergeCell ref="C103:C104"/>
    <mergeCell ref="D103:D104"/>
    <mergeCell ref="E103:E104"/>
    <mergeCell ref="F103:F104"/>
    <mergeCell ref="G103:G104"/>
    <mergeCell ref="B99:B100"/>
    <mergeCell ref="C99:C100"/>
    <mergeCell ref="D99:D100"/>
    <mergeCell ref="E99:E100"/>
    <mergeCell ref="F99:F100"/>
    <mergeCell ref="G99:G100"/>
    <mergeCell ref="B95:B96"/>
    <mergeCell ref="C95:C96"/>
    <mergeCell ref="D95:D96"/>
    <mergeCell ref="E95:E96"/>
    <mergeCell ref="F95:F96"/>
    <mergeCell ref="G95:G96"/>
    <mergeCell ref="B89:B90"/>
    <mergeCell ref="C89:C90"/>
    <mergeCell ref="D89:D90"/>
    <mergeCell ref="E89:E90"/>
    <mergeCell ref="F89:F90"/>
    <mergeCell ref="G89:G90"/>
    <mergeCell ref="B85:B86"/>
    <mergeCell ref="C85:C86"/>
    <mergeCell ref="D85:D86"/>
    <mergeCell ref="E85:E86"/>
    <mergeCell ref="F85:F86"/>
    <mergeCell ref="G85:G86"/>
    <mergeCell ref="B75:B76"/>
    <mergeCell ref="C75:C76"/>
    <mergeCell ref="D75:D76"/>
    <mergeCell ref="E75:E76"/>
    <mergeCell ref="F75:F76"/>
    <mergeCell ref="G75:G76"/>
    <mergeCell ref="B70:B71"/>
    <mergeCell ref="C70:C71"/>
    <mergeCell ref="D70:D71"/>
    <mergeCell ref="E70:E71"/>
    <mergeCell ref="F70:F71"/>
    <mergeCell ref="G70:G71"/>
    <mergeCell ref="B63:B64"/>
    <mergeCell ref="C63:C64"/>
    <mergeCell ref="D63:D64"/>
    <mergeCell ref="E63:E64"/>
    <mergeCell ref="F63:F64"/>
    <mergeCell ref="G63:G64"/>
    <mergeCell ref="B61:B62"/>
    <mergeCell ref="C61:C62"/>
    <mergeCell ref="D61:D62"/>
    <mergeCell ref="E61:E62"/>
    <mergeCell ref="F61:F62"/>
    <mergeCell ref="G61:G62"/>
    <mergeCell ref="B58:B59"/>
    <mergeCell ref="C58:C59"/>
    <mergeCell ref="D58:D59"/>
    <mergeCell ref="E58:E59"/>
    <mergeCell ref="F58:F59"/>
    <mergeCell ref="G58:G59"/>
    <mergeCell ref="B51:B52"/>
    <mergeCell ref="C51:C52"/>
    <mergeCell ref="D51:D52"/>
    <mergeCell ref="E51:E52"/>
    <mergeCell ref="F51:F52"/>
    <mergeCell ref="G51:G52"/>
    <mergeCell ref="B46:B47"/>
    <mergeCell ref="C46:C47"/>
    <mergeCell ref="D46:D47"/>
    <mergeCell ref="E46:E47"/>
    <mergeCell ref="F46:F47"/>
    <mergeCell ref="G46:G47"/>
    <mergeCell ref="B44:B45"/>
    <mergeCell ref="C44:C45"/>
    <mergeCell ref="D44:D45"/>
    <mergeCell ref="E44:E45"/>
    <mergeCell ref="F44:F45"/>
    <mergeCell ref="G44:G45"/>
    <mergeCell ref="B28:B29"/>
    <mergeCell ref="C28:C29"/>
    <mergeCell ref="D28:D29"/>
    <mergeCell ref="E28:E29"/>
    <mergeCell ref="F28:F29"/>
    <mergeCell ref="G28:G29"/>
    <mergeCell ref="G20:G21"/>
    <mergeCell ref="B25:B26"/>
    <mergeCell ref="C25:C26"/>
    <mergeCell ref="D25:D26"/>
    <mergeCell ref="E25:E26"/>
    <mergeCell ref="F25:F26"/>
    <mergeCell ref="G25:G26"/>
    <mergeCell ref="B16:B17"/>
    <mergeCell ref="C16:C17"/>
    <mergeCell ref="E16:E17"/>
    <mergeCell ref="F16:F17"/>
    <mergeCell ref="G16:G17"/>
    <mergeCell ref="B20:B21"/>
    <mergeCell ref="C20:C21"/>
    <mergeCell ref="D20:D21"/>
    <mergeCell ref="E20:E21"/>
    <mergeCell ref="F20:F21"/>
    <mergeCell ref="E1:G1"/>
    <mergeCell ref="CY1:EH1"/>
    <mergeCell ref="E2:G2"/>
    <mergeCell ref="A3:G3"/>
    <mergeCell ref="A4:A5"/>
    <mergeCell ref="B4:B5"/>
    <mergeCell ref="C4:C5"/>
    <mergeCell ref="D4:G4"/>
    <mergeCell ref="B13:B14"/>
    <mergeCell ref="C13:C14"/>
    <mergeCell ref="D13:D14"/>
    <mergeCell ref="E13:E14"/>
    <mergeCell ref="F13:F14"/>
    <mergeCell ref="G13:G14"/>
    <mergeCell ref="B10:B11"/>
    <mergeCell ref="C10:C11"/>
    <mergeCell ref="D10:D11"/>
    <mergeCell ref="E10:E11"/>
    <mergeCell ref="F10:F11"/>
    <mergeCell ref="G10:G11"/>
  </mergeCells>
  <pageMargins left="0.98425196850393704" right="0.59055118110236227" top="0.59055118110236227" bottom="0.59055118110236227" header="0.31496062992125984" footer="0.31496062992125984"/>
  <pageSetup paperSize="9" scale="66" fitToHeight="0" orientation="portrait" r:id="rId1"/>
  <rowBreaks count="1" manualBreakCount="1">
    <brk id="6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Титул лист </vt:lpstr>
      <vt:lpstr>Р 1</vt:lpstr>
      <vt:lpstr>справочно</vt:lpstr>
      <vt:lpstr>Р 2 </vt:lpstr>
      <vt:lpstr>Р 3</vt:lpstr>
      <vt:lpstr>Р 4</vt:lpstr>
      <vt:lpstr>Обосн дох</vt:lpstr>
      <vt:lpstr>Обосн ФОТ ИЦ</vt:lpstr>
      <vt:lpstr>Обосн расх ФОТ </vt:lpstr>
      <vt:lpstr>Обосн расх</vt:lpstr>
      <vt:lpstr>Прилож 3 </vt:lpstr>
      <vt:lpstr>'Обосн дох'!Область_печати</vt:lpstr>
      <vt:lpstr>'Обосн расх'!Область_печати</vt:lpstr>
      <vt:lpstr>'Обосн расх ФОТ '!Область_печати</vt:lpstr>
      <vt:lpstr>'Обосн ФОТ ИЦ'!Область_печати</vt:lpstr>
      <vt:lpstr>'Прилож 3 '!Область_печати</vt:lpstr>
      <vt:lpstr>'Р 1'!Область_печати</vt:lpstr>
      <vt:lpstr>'Р 2 '!Область_печати</vt:lpstr>
      <vt:lpstr>'Р 3'!Область_печати</vt:lpstr>
      <vt:lpstr>'Р 4'!Область_печати</vt:lpstr>
      <vt:lpstr>справочно!Область_печати</vt:lpstr>
      <vt:lpstr>'Титул лист '!Область_печати</vt:lpstr>
    </vt:vector>
  </TitlesOfParts>
  <Company>Министерство финансов Мурманской области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klemeshova</dc:creator>
  <cp:lastModifiedBy>Компьютер</cp:lastModifiedBy>
  <cp:lastPrinted>2025-02-04T13:07:52Z</cp:lastPrinted>
  <dcterms:created xsi:type="dcterms:W3CDTF">2015-12-03T07:22:45Z</dcterms:created>
  <dcterms:modified xsi:type="dcterms:W3CDTF">2025-02-11T08:58:04Z</dcterms:modified>
</cp:coreProperties>
</file>